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GUEL DEL CID\Documents\Documentos\BASE EMPLEO Y SALARIOS\"/>
    </mc:Choice>
  </mc:AlternateContent>
  <xr:revisionPtr revIDLastSave="0" documentId="13_ncr:1_{149BE232-0AE6-41C3-A86F-C91DE43E8C82}" xr6:coauthVersionLast="47" xr6:coauthVersionMax="47" xr10:uidLastSave="{00000000-0000-0000-0000-000000000000}"/>
  <bookViews>
    <workbookView xWindow="72" yWindow="0" windowWidth="22968" windowHeight="12360" tabRatio="911" firstSheet="1" activeTab="1" xr2:uid="{00000000-000D-0000-FFFF-FFFF00000000}"/>
  </bookViews>
  <sheets>
    <sheet name="Indicadores" sheetId="1" state="hidden" r:id="rId1"/>
    <sheet name="Indice" sheetId="114" r:id="rId2"/>
    <sheet name="C1A1" sheetId="2" r:id="rId3"/>
    <sheet name="C1A2" sheetId="3" r:id="rId4"/>
    <sheet name="C1A3" sheetId="4" r:id="rId5"/>
    <sheet name="C1B1" sheetId="5" r:id="rId6"/>
    <sheet name="C1B2" sheetId="6" r:id="rId7"/>
    <sheet name="C1B3" sheetId="7" r:id="rId8"/>
    <sheet name="C2A" sheetId="8" r:id="rId9"/>
    <sheet name="C2B" sheetId="9" r:id="rId10"/>
    <sheet name="C2C" sheetId="10" r:id="rId11"/>
    <sheet name="C3A" sheetId="11" r:id="rId12"/>
    <sheet name="C3B" sheetId="12" r:id="rId13"/>
    <sheet name="C3C" sheetId="13" r:id="rId14"/>
    <sheet name="C4A1" sheetId="14" r:id="rId15"/>
    <sheet name="C4A2" sheetId="15" r:id="rId16"/>
    <sheet name="C4A3" sheetId="16" r:id="rId17"/>
    <sheet name="C4B1" sheetId="17" r:id="rId18"/>
    <sheet name="C4B2" sheetId="18" r:id="rId19"/>
    <sheet name="C4B3" sheetId="19" r:id="rId20"/>
    <sheet name="C5A" sheetId="20" r:id="rId21"/>
    <sheet name="C5B" sheetId="21" r:id="rId22"/>
    <sheet name="C5C" sheetId="22" r:id="rId23"/>
    <sheet name="C5D" sheetId="23" r:id="rId24"/>
    <sheet name="C5E" sheetId="24" r:id="rId25"/>
    <sheet name="C6" sheetId="25" r:id="rId26"/>
    <sheet name="C7A1" sheetId="26" r:id="rId27"/>
    <sheet name="C7A2" sheetId="27" r:id="rId28"/>
    <sheet name="C7A3" sheetId="28" r:id="rId29"/>
    <sheet name="C7B1" sheetId="29" r:id="rId30"/>
    <sheet name="C7B2" sheetId="30" r:id="rId31"/>
    <sheet name="C7B3" sheetId="31" r:id="rId32"/>
    <sheet name="C8A1" sheetId="33" r:id="rId33"/>
    <sheet name="C8A2" sheetId="34" r:id="rId34"/>
    <sheet name="C8A3" sheetId="35" r:id="rId35"/>
    <sheet name="C8B1" sheetId="36" r:id="rId36"/>
    <sheet name="C8B2" sheetId="37" r:id="rId37"/>
    <sheet name="C8B3" sheetId="38" r:id="rId38"/>
    <sheet name="C9A1" sheetId="39" r:id="rId39"/>
    <sheet name="C9A2" sheetId="40" r:id="rId40"/>
    <sheet name="C9A3" sheetId="41" r:id="rId41"/>
    <sheet name="C9B1" sheetId="42" r:id="rId42"/>
    <sheet name="C9B2" sheetId="43" r:id="rId43"/>
    <sheet name="C9B3" sheetId="44" r:id="rId44"/>
    <sheet name="C10A" sheetId="45" r:id="rId45"/>
    <sheet name="C10B" sheetId="46" r:id="rId46"/>
    <sheet name="C11A1" sheetId="47" r:id="rId47"/>
    <sheet name="C11A2" sheetId="48" r:id="rId48"/>
    <sheet name="C11A3" sheetId="49" r:id="rId49"/>
    <sheet name="C11B1" sheetId="50" r:id="rId50"/>
    <sheet name="C11B2" sheetId="51" r:id="rId51"/>
    <sheet name="C11B3" sheetId="52" r:id="rId52"/>
    <sheet name="C12A" sheetId="53" r:id="rId53"/>
    <sheet name="C12B" sheetId="54" r:id="rId54"/>
    <sheet name="C12C" sheetId="55" r:id="rId55"/>
    <sheet name="C13" sheetId="56" r:id="rId56"/>
    <sheet name="C14A" sheetId="57" r:id="rId57"/>
    <sheet name="C14B" sheetId="58" r:id="rId58"/>
    <sheet name="C14C" sheetId="59" r:id="rId59"/>
    <sheet name="C15" sheetId="60" r:id="rId60"/>
    <sheet name="C16A" sheetId="61" r:id="rId61"/>
    <sheet name="C16B" sheetId="62" r:id="rId62"/>
    <sheet name="C16C" sheetId="63" r:id="rId63"/>
    <sheet name="C17A" sheetId="64" r:id="rId64"/>
    <sheet name="C17B" sheetId="65" r:id="rId65"/>
    <sheet name="C17C" sheetId="66" r:id="rId66"/>
    <sheet name="C18" sheetId="68" r:id="rId67"/>
    <sheet name="C19" sheetId="69" r:id="rId68"/>
    <sheet name="C20A1" sheetId="70" r:id="rId69"/>
    <sheet name="C20A2" sheetId="71" r:id="rId70"/>
    <sheet name="C20A3" sheetId="72" r:id="rId71"/>
    <sheet name="C20B1" sheetId="73" r:id="rId72"/>
    <sheet name="C20B2" sheetId="74" r:id="rId73"/>
    <sheet name="C20B3" sheetId="75" r:id="rId74"/>
    <sheet name="C21A1" sheetId="76" r:id="rId75"/>
    <sheet name="C21A2" sheetId="77" r:id="rId76"/>
    <sheet name="C21A3" sheetId="78" r:id="rId77"/>
    <sheet name="C21B1" sheetId="79" r:id="rId78"/>
    <sheet name="C21B2" sheetId="80" r:id="rId79"/>
    <sheet name="C21B3" sheetId="81" r:id="rId80"/>
    <sheet name="C22A" sheetId="82" r:id="rId81"/>
    <sheet name="C22B" sheetId="83" r:id="rId82"/>
    <sheet name="C23A" sheetId="84" r:id="rId83"/>
    <sheet name="C23B" sheetId="85" r:id="rId84"/>
    <sheet name="C23C" sheetId="86" r:id="rId85"/>
    <sheet name="C23D" sheetId="87" r:id="rId86"/>
    <sheet name="C23E" sheetId="88" r:id="rId87"/>
    <sheet name="C24A1" sheetId="89" r:id="rId88"/>
    <sheet name="C24A2" sheetId="90" r:id="rId89"/>
    <sheet name="C24A3" sheetId="91" r:id="rId90"/>
    <sheet name="C24B1" sheetId="92" r:id="rId91"/>
    <sheet name="C24B2" sheetId="93" r:id="rId92"/>
    <sheet name="C24B3" sheetId="94" r:id="rId93"/>
    <sheet name="C25A1" sheetId="96" r:id="rId94"/>
    <sheet name="C25A2" sheetId="104" r:id="rId95"/>
    <sheet name="C25A3" sheetId="105" r:id="rId96"/>
    <sheet name="C25B1" sheetId="103" r:id="rId97"/>
    <sheet name="C25B2" sheetId="106" r:id="rId98"/>
    <sheet name="C25B3" sheetId="107" r:id="rId99"/>
    <sheet name="C26" sheetId="97" r:id="rId100"/>
    <sheet name="C27A" sheetId="98" r:id="rId101"/>
    <sheet name="C27B" sheetId="99" r:id="rId102"/>
    <sheet name="C27C" sheetId="100" r:id="rId103"/>
    <sheet name="C28" sheetId="101" r:id="rId104"/>
    <sheet name="C29" sheetId="102" r:id="rId105"/>
    <sheet name="C30A" sheetId="110" r:id="rId106"/>
    <sheet name="C30B" sheetId="111" r:id="rId107"/>
    <sheet name="C30C" sheetId="112" r:id="rId108"/>
    <sheet name="C31A1" sheetId="118" r:id="rId109"/>
    <sheet name="C31A2" sheetId="122" r:id="rId110"/>
    <sheet name="C31A3" sheetId="123" r:id="rId111"/>
    <sheet name="C31B" sheetId="119" r:id="rId112"/>
    <sheet name="C32A1" sheetId="120" r:id="rId113"/>
    <sheet name="C32A2" sheetId="124" r:id="rId114"/>
    <sheet name="C32A3" sheetId="125" r:id="rId115"/>
    <sheet name="C32B" sheetId="121" r:id="rId116"/>
    <sheet name="C33A1" sheetId="126" r:id="rId117"/>
    <sheet name="C33A2" sheetId="127" r:id="rId118"/>
    <sheet name="C33A3" sheetId="128" r:id="rId119"/>
    <sheet name="C34A1" sheetId="129" r:id="rId120"/>
    <sheet name="C34A2" sheetId="130" r:id="rId121"/>
    <sheet name="C34A3" sheetId="131" r:id="rId122"/>
    <sheet name="ODS-01" sheetId="132" r:id="rId123"/>
    <sheet name="ODS-02" sheetId="133" r:id="rId124"/>
    <sheet name="ODS-03" sheetId="134" r:id="rId125"/>
    <sheet name="ODS-04" sheetId="135" r:id="rId126"/>
    <sheet name="ODS-05" sheetId="136" r:id="rId127"/>
    <sheet name="ODS-06" sheetId="137" r:id="rId128"/>
    <sheet name="ODS-07" sheetId="138" r:id="rId129"/>
    <sheet name="ODS-08" sheetId="139" r:id="rId130"/>
    <sheet name="ODS-09" sheetId="140" r:id="rId131"/>
    <sheet name="ODS-10" sheetId="141" r:id="rId132"/>
    <sheet name="ODS-11" sheetId="143" r:id="rId133"/>
    <sheet name="Hoja4" sheetId="113" state="hidden" r:id="rId134"/>
  </sheets>
  <definedNames>
    <definedName name="_xlnm._FilterDatabase" localSheetId="2" hidden="1">'C1A1'!$A$3:$K$24</definedName>
    <definedName name="_xlnm._FilterDatabase" localSheetId="5" hidden="1">'C1B1'!$A$3:$K$21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0" i="103" l="1"/>
  <c r="E10" i="103"/>
  <c r="F10" i="103"/>
  <c r="G10" i="103"/>
  <c r="H10" i="103"/>
  <c r="I10" i="103"/>
  <c r="J10" i="103"/>
  <c r="K10" i="103"/>
  <c r="L10" i="103"/>
  <c r="M10" i="103"/>
  <c r="N10" i="103"/>
  <c r="O10" i="103"/>
  <c r="Q10" i="103"/>
  <c r="C10" i="103"/>
  <c r="Q4" i="103"/>
  <c r="O5" i="141"/>
  <c r="P5" i="141"/>
  <c r="O6" i="141"/>
  <c r="P6" i="141"/>
  <c r="O7" i="141"/>
  <c r="P7" i="141"/>
  <c r="O8" i="141"/>
  <c r="P8" i="141"/>
  <c r="O9" i="141"/>
  <c r="O24" i="141" s="1"/>
  <c r="P9" i="141"/>
  <c r="P24" i="141" s="1"/>
  <c r="O10" i="141"/>
  <c r="P10" i="141"/>
  <c r="O11" i="141"/>
  <c r="P11" i="141"/>
  <c r="O12" i="141"/>
  <c r="P12" i="141"/>
  <c r="O13" i="141"/>
  <c r="O25" i="141" s="1"/>
  <c r="P13" i="141"/>
  <c r="P25" i="141" s="1"/>
  <c r="O14" i="141"/>
  <c r="P14" i="141"/>
  <c r="O15" i="141"/>
  <c r="P15" i="141"/>
  <c r="O16" i="141"/>
  <c r="P16" i="141"/>
  <c r="O23" i="141"/>
  <c r="P23" i="141"/>
  <c r="O31" i="141"/>
  <c r="P31" i="141"/>
  <c r="O32" i="141"/>
  <c r="P32" i="141"/>
  <c r="O33" i="141"/>
  <c r="P33" i="141"/>
  <c r="O34" i="141"/>
  <c r="P34" i="141"/>
  <c r="O35" i="141"/>
  <c r="P35" i="141"/>
  <c r="O36" i="141"/>
  <c r="P36" i="141"/>
  <c r="O37" i="141"/>
  <c r="P37" i="141"/>
  <c r="O38" i="141"/>
  <c r="P38" i="141"/>
  <c r="O39" i="141"/>
  <c r="P39" i="141"/>
  <c r="O46" i="141"/>
  <c r="P46" i="141"/>
  <c r="O47" i="141"/>
  <c r="P47" i="141"/>
  <c r="O48" i="141"/>
  <c r="P48" i="141"/>
  <c r="O49" i="141"/>
  <c r="P49" i="141"/>
  <c r="O50" i="141"/>
  <c r="P50" i="141"/>
  <c r="O51" i="141"/>
  <c r="P51" i="141"/>
  <c r="O52" i="141"/>
  <c r="P52" i="141"/>
  <c r="O53" i="141"/>
  <c r="P53" i="141"/>
  <c r="O54" i="141"/>
  <c r="P54" i="141"/>
  <c r="O55" i="141"/>
  <c r="P55" i="141"/>
  <c r="O56" i="141"/>
  <c r="P56" i="141"/>
  <c r="O57" i="141"/>
  <c r="P57" i="141"/>
  <c r="O100" i="141"/>
  <c r="P100" i="141"/>
  <c r="O101" i="141"/>
  <c r="P101" i="141"/>
  <c r="O102" i="141"/>
  <c r="P102" i="141"/>
  <c r="O103" i="141"/>
  <c r="P103" i="141"/>
  <c r="O104" i="141"/>
  <c r="P104" i="141"/>
  <c r="O105" i="141"/>
  <c r="P105" i="141"/>
  <c r="O106" i="141"/>
  <c r="P106" i="141"/>
  <c r="O107" i="141"/>
  <c r="P107" i="141"/>
  <c r="O108" i="141"/>
  <c r="P108" i="141"/>
  <c r="O109" i="141"/>
  <c r="P109" i="141"/>
  <c r="O110" i="141"/>
  <c r="P110" i="141"/>
  <c r="O111" i="141"/>
  <c r="P111" i="141"/>
  <c r="O112" i="141"/>
  <c r="P112" i="141"/>
  <c r="O113" i="141"/>
  <c r="P113" i="141"/>
  <c r="O114" i="141"/>
  <c r="P114" i="141"/>
  <c r="O115" i="141"/>
  <c r="P115" i="141"/>
  <c r="O116" i="141"/>
  <c r="P116" i="141"/>
  <c r="O117" i="141"/>
  <c r="P117" i="141"/>
  <c r="O118" i="141"/>
  <c r="P118" i="141"/>
  <c r="O119" i="141"/>
  <c r="P119" i="141"/>
  <c r="O120" i="141"/>
  <c r="P120" i="141"/>
  <c r="O121" i="141"/>
  <c r="P121" i="141"/>
  <c r="O122" i="141"/>
  <c r="P122" i="141"/>
  <c r="O123" i="141"/>
  <c r="P123" i="141"/>
  <c r="O124" i="141"/>
  <c r="P124" i="141"/>
  <c r="O125" i="141"/>
  <c r="P125" i="141"/>
  <c r="O126" i="141"/>
  <c r="P126" i="141"/>
  <c r="C14" i="138" l="1"/>
  <c r="C15" i="138"/>
  <c r="C16" i="138"/>
  <c r="C17" i="138"/>
  <c r="C18" i="138" s="1"/>
  <c r="B15" i="138"/>
  <c r="B16" i="138"/>
  <c r="B17" i="138"/>
  <c r="B14" i="138"/>
  <c r="D17" i="137"/>
  <c r="E20" i="132"/>
  <c r="D20" i="132"/>
  <c r="B59" i="143"/>
  <c r="C59" i="143"/>
  <c r="D59" i="143"/>
  <c r="E59" i="143"/>
  <c r="F59" i="143"/>
  <c r="G59" i="143"/>
  <c r="H59" i="143"/>
  <c r="I59" i="143"/>
  <c r="J59" i="143"/>
  <c r="K59" i="143"/>
  <c r="L59" i="143"/>
  <c r="M59" i="143"/>
  <c r="O59" i="143"/>
  <c r="P59" i="143"/>
  <c r="B60" i="143"/>
  <c r="C60" i="143"/>
  <c r="D60" i="143"/>
  <c r="E60" i="143"/>
  <c r="F60" i="143"/>
  <c r="G60" i="143"/>
  <c r="H60" i="143"/>
  <c r="I60" i="143"/>
  <c r="J60" i="143"/>
  <c r="K60" i="143"/>
  <c r="L60" i="143"/>
  <c r="M60" i="143"/>
  <c r="O60" i="143"/>
  <c r="P60" i="143"/>
  <c r="B61" i="143"/>
  <c r="C61" i="143"/>
  <c r="D61" i="143"/>
  <c r="E61" i="143"/>
  <c r="F61" i="143"/>
  <c r="G61" i="143"/>
  <c r="H61" i="143"/>
  <c r="I61" i="143"/>
  <c r="J61" i="143"/>
  <c r="K61" i="143"/>
  <c r="L61" i="143"/>
  <c r="M61" i="143"/>
  <c r="O61" i="143"/>
  <c r="P61" i="143"/>
  <c r="B62" i="143"/>
  <c r="C62" i="143"/>
  <c r="D62" i="143"/>
  <c r="E62" i="143"/>
  <c r="F62" i="143"/>
  <c r="G62" i="143"/>
  <c r="H62" i="143"/>
  <c r="I62" i="143"/>
  <c r="J62" i="143"/>
  <c r="K62" i="143"/>
  <c r="L62" i="143"/>
  <c r="M62" i="143"/>
  <c r="O62" i="143"/>
  <c r="P62" i="143"/>
  <c r="B63" i="143"/>
  <c r="C63" i="143"/>
  <c r="D63" i="143"/>
  <c r="E63" i="143"/>
  <c r="F63" i="143"/>
  <c r="G63" i="143"/>
  <c r="H63" i="143"/>
  <c r="I63" i="143"/>
  <c r="J63" i="143"/>
  <c r="K63" i="143"/>
  <c r="L63" i="143"/>
  <c r="M63" i="143"/>
  <c r="O63" i="143"/>
  <c r="P63" i="143"/>
  <c r="B64" i="143"/>
  <c r="C64" i="143"/>
  <c r="D64" i="143"/>
  <c r="E64" i="143"/>
  <c r="F64" i="143"/>
  <c r="G64" i="143"/>
  <c r="H64" i="143"/>
  <c r="I64" i="143"/>
  <c r="J64" i="143"/>
  <c r="K64" i="143"/>
  <c r="L64" i="143"/>
  <c r="M64" i="143"/>
  <c r="O64" i="143"/>
  <c r="P64" i="143"/>
  <c r="B65" i="143"/>
  <c r="C65" i="143"/>
  <c r="D65" i="143"/>
  <c r="E65" i="143"/>
  <c r="F65" i="143"/>
  <c r="G65" i="143"/>
  <c r="H65" i="143"/>
  <c r="I65" i="143"/>
  <c r="J65" i="143"/>
  <c r="K65" i="143"/>
  <c r="L65" i="143"/>
  <c r="M65" i="143"/>
  <c r="O65" i="143"/>
  <c r="P65" i="143"/>
  <c r="B58" i="143"/>
  <c r="C58" i="143"/>
  <c r="D58" i="143"/>
  <c r="E58" i="143"/>
  <c r="F58" i="143"/>
  <c r="G58" i="143"/>
  <c r="H58" i="143"/>
  <c r="I58" i="143"/>
  <c r="J58" i="143"/>
  <c r="K58" i="143"/>
  <c r="L58" i="143"/>
  <c r="M58" i="143"/>
  <c r="O58" i="143"/>
  <c r="P58" i="143"/>
  <c r="C57" i="143"/>
  <c r="D57" i="143"/>
  <c r="E57" i="143"/>
  <c r="F57" i="143"/>
  <c r="G57" i="143"/>
  <c r="H57" i="143"/>
  <c r="I57" i="143"/>
  <c r="J57" i="143"/>
  <c r="K57" i="143"/>
  <c r="L57" i="143"/>
  <c r="M57" i="143"/>
  <c r="O57" i="143"/>
  <c r="P57" i="143"/>
  <c r="B57" i="143"/>
  <c r="C32" i="143"/>
  <c r="D32" i="143"/>
  <c r="E32" i="143"/>
  <c r="F32" i="143"/>
  <c r="G32" i="143"/>
  <c r="H32" i="143"/>
  <c r="I32" i="143"/>
  <c r="J32" i="143"/>
  <c r="K32" i="143"/>
  <c r="L32" i="143"/>
  <c r="M32" i="143"/>
  <c r="O32" i="143"/>
  <c r="P32" i="143"/>
  <c r="C33" i="143"/>
  <c r="D33" i="143"/>
  <c r="E33" i="143"/>
  <c r="F33" i="143"/>
  <c r="G33" i="143"/>
  <c r="H33" i="143"/>
  <c r="I33" i="143"/>
  <c r="J33" i="143"/>
  <c r="K33" i="143"/>
  <c r="L33" i="143"/>
  <c r="M33" i="143"/>
  <c r="O33" i="143"/>
  <c r="P33" i="143"/>
  <c r="C34" i="143"/>
  <c r="D34" i="143"/>
  <c r="E34" i="143"/>
  <c r="F34" i="143"/>
  <c r="G34" i="143"/>
  <c r="H34" i="143"/>
  <c r="I34" i="143"/>
  <c r="J34" i="143"/>
  <c r="K34" i="143"/>
  <c r="L34" i="143"/>
  <c r="M34" i="143"/>
  <c r="O34" i="143"/>
  <c r="P34" i="143"/>
  <c r="B33" i="143"/>
  <c r="B34" i="143"/>
  <c r="B32" i="143"/>
  <c r="C31" i="143"/>
  <c r="D31" i="143"/>
  <c r="E31" i="143"/>
  <c r="F31" i="143"/>
  <c r="G31" i="143"/>
  <c r="H31" i="143"/>
  <c r="I31" i="143"/>
  <c r="J31" i="143"/>
  <c r="K31" i="143"/>
  <c r="L31" i="143"/>
  <c r="M31" i="143"/>
  <c r="O31" i="143"/>
  <c r="P31" i="143"/>
  <c r="B31" i="143"/>
  <c r="C24" i="143"/>
  <c r="D24" i="143"/>
  <c r="E24" i="143"/>
  <c r="F24" i="143"/>
  <c r="G24" i="143"/>
  <c r="H24" i="143"/>
  <c r="I24" i="143"/>
  <c r="J24" i="143"/>
  <c r="K24" i="143"/>
  <c r="L24" i="143"/>
  <c r="M24" i="143"/>
  <c r="O24" i="143"/>
  <c r="P24" i="143"/>
  <c r="B24" i="143"/>
  <c r="C23" i="143"/>
  <c r="D23" i="143"/>
  <c r="E23" i="143"/>
  <c r="F23" i="143"/>
  <c r="G23" i="143"/>
  <c r="H23" i="143"/>
  <c r="I23" i="143"/>
  <c r="J23" i="143"/>
  <c r="K23" i="143"/>
  <c r="L23" i="143"/>
  <c r="M23" i="143"/>
  <c r="O23" i="143"/>
  <c r="P23" i="143"/>
  <c r="B23" i="143"/>
  <c r="C15" i="143"/>
  <c r="D15" i="143"/>
  <c r="E15" i="143"/>
  <c r="F15" i="143"/>
  <c r="G15" i="143"/>
  <c r="H15" i="143"/>
  <c r="I15" i="143"/>
  <c r="J15" i="143"/>
  <c r="K15" i="143"/>
  <c r="L15" i="143"/>
  <c r="M15" i="143"/>
  <c r="B15" i="143"/>
  <c r="C22" i="143"/>
  <c r="D22" i="143"/>
  <c r="E22" i="143"/>
  <c r="F22" i="143"/>
  <c r="G22" i="143"/>
  <c r="H22" i="143"/>
  <c r="I22" i="143"/>
  <c r="J22" i="143"/>
  <c r="K22" i="143"/>
  <c r="L22" i="143"/>
  <c r="M22" i="143"/>
  <c r="N22" i="143"/>
  <c r="O22" i="143"/>
  <c r="P22" i="143"/>
  <c r="B22" i="143"/>
  <c r="B7" i="143"/>
  <c r="C7" i="143"/>
  <c r="D7" i="143"/>
  <c r="E7" i="143"/>
  <c r="F7" i="143"/>
  <c r="G7" i="143"/>
  <c r="H7" i="143"/>
  <c r="I7" i="143"/>
  <c r="J7" i="143"/>
  <c r="K7" i="143"/>
  <c r="L7" i="143"/>
  <c r="M7" i="143"/>
  <c r="N7" i="143"/>
  <c r="O7" i="143"/>
  <c r="P7" i="143"/>
  <c r="B8" i="143"/>
  <c r="C8" i="143"/>
  <c r="D8" i="143"/>
  <c r="E8" i="143"/>
  <c r="F8" i="143"/>
  <c r="G8" i="143"/>
  <c r="H8" i="143"/>
  <c r="I8" i="143"/>
  <c r="J8" i="143"/>
  <c r="K8" i="143"/>
  <c r="L8" i="143"/>
  <c r="M8" i="143"/>
  <c r="N8" i="143"/>
  <c r="O8" i="143"/>
  <c r="P8" i="143"/>
  <c r="C6" i="143"/>
  <c r="D6" i="143"/>
  <c r="E6" i="143"/>
  <c r="F6" i="143"/>
  <c r="G6" i="143"/>
  <c r="H6" i="143"/>
  <c r="I6" i="143"/>
  <c r="J6" i="143"/>
  <c r="K6" i="143"/>
  <c r="L6" i="143"/>
  <c r="M6" i="143"/>
  <c r="N6" i="143"/>
  <c r="O6" i="143"/>
  <c r="P6" i="143"/>
  <c r="B6" i="143"/>
  <c r="C5" i="143"/>
  <c r="D5" i="143"/>
  <c r="E5" i="143"/>
  <c r="F5" i="143"/>
  <c r="G5" i="143"/>
  <c r="H5" i="143"/>
  <c r="I5" i="143"/>
  <c r="J5" i="143"/>
  <c r="K5" i="143"/>
  <c r="L5" i="143"/>
  <c r="M5" i="143"/>
  <c r="N5" i="143"/>
  <c r="O5" i="143"/>
  <c r="P5" i="143"/>
  <c r="B5" i="143"/>
  <c r="D13" i="48"/>
  <c r="B18" i="138" l="1"/>
  <c r="D50" i="45"/>
  <c r="D8" i="48" l="1"/>
  <c r="Q5" i="45" l="1"/>
  <c r="F8" i="49" l="1"/>
  <c r="F13" i="49"/>
  <c r="E8" i="48"/>
  <c r="E13" i="48"/>
  <c r="Q16" i="104" l="1"/>
  <c r="Q16" i="105"/>
  <c r="AP8" i="103"/>
  <c r="AN8" i="103"/>
  <c r="AM8" i="103"/>
  <c r="AL8" i="103"/>
  <c r="AK8" i="103"/>
  <c r="AJ8" i="103"/>
  <c r="AI8" i="103"/>
  <c r="AH8" i="103"/>
  <c r="AG8" i="103"/>
  <c r="AF8" i="103"/>
  <c r="AE8" i="103"/>
  <c r="AE5" i="103" s="1"/>
  <c r="AD8" i="103"/>
  <c r="AC8" i="103"/>
  <c r="AB8" i="103"/>
  <c r="AP7" i="103"/>
  <c r="AP5" i="103" s="1"/>
  <c r="AN7" i="103"/>
  <c r="AN5" i="103" s="1"/>
  <c r="AM7" i="103"/>
  <c r="AL7" i="103"/>
  <c r="AK7" i="103"/>
  <c r="AK5" i="103" s="1"/>
  <c r="AJ7" i="103"/>
  <c r="AJ5" i="103" s="1"/>
  <c r="AI7" i="103"/>
  <c r="AI5" i="103" s="1"/>
  <c r="AH7" i="103"/>
  <c r="AG7" i="103"/>
  <c r="AF7" i="103"/>
  <c r="AF5" i="103" s="1"/>
  <c r="AE7" i="103"/>
  <c r="AD7" i="103"/>
  <c r="AC7" i="103"/>
  <c r="AB7" i="103"/>
  <c r="AB5" i="103" s="1"/>
  <c r="AO5" i="103"/>
  <c r="AP5" i="107"/>
  <c r="AO5" i="107"/>
  <c r="AN5" i="107"/>
  <c r="AM5" i="107"/>
  <c r="AL5" i="107"/>
  <c r="AK5" i="107"/>
  <c r="AJ5" i="107"/>
  <c r="AI5" i="107"/>
  <c r="AH5" i="107"/>
  <c r="AG5" i="107"/>
  <c r="AF5" i="107"/>
  <c r="AE5" i="107"/>
  <c r="AD5" i="107"/>
  <c r="AC5" i="107"/>
  <c r="AB5" i="107"/>
  <c r="AO5" i="106"/>
  <c r="AN5" i="106"/>
  <c r="AM5" i="106"/>
  <c r="AL5" i="106"/>
  <c r="AK5" i="106"/>
  <c r="AJ5" i="106"/>
  <c r="AI5" i="106"/>
  <c r="AH5" i="106"/>
  <c r="AG5" i="106"/>
  <c r="AF5" i="106"/>
  <c r="AE5" i="106"/>
  <c r="AD5" i="106"/>
  <c r="AC5" i="106"/>
  <c r="AB5" i="106"/>
  <c r="AP5" i="106"/>
  <c r="AM5" i="103" l="1"/>
  <c r="AC5" i="103"/>
  <c r="AD5" i="103"/>
  <c r="AL5" i="103"/>
  <c r="AG5" i="103"/>
  <c r="AH5" i="103"/>
  <c r="O21" i="107"/>
  <c r="N21" i="107"/>
  <c r="M21" i="107"/>
  <c r="L21" i="107"/>
  <c r="K21" i="107"/>
  <c r="J21" i="107"/>
  <c r="I21" i="107"/>
  <c r="H21" i="107"/>
  <c r="G21" i="107"/>
  <c r="F21" i="107"/>
  <c r="E21" i="107"/>
  <c r="D21" i="107"/>
  <c r="C21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O19" i="107"/>
  <c r="N19" i="107"/>
  <c r="M19" i="107"/>
  <c r="L19" i="107"/>
  <c r="K19" i="107"/>
  <c r="J19" i="107"/>
  <c r="I19" i="107"/>
  <c r="H19" i="107"/>
  <c r="G19" i="107"/>
  <c r="F19" i="107"/>
  <c r="E19" i="107"/>
  <c r="D19" i="107"/>
  <c r="C19" i="107"/>
  <c r="O18" i="107"/>
  <c r="N18" i="107"/>
  <c r="M18" i="107"/>
  <c r="L18" i="107"/>
  <c r="K18" i="107"/>
  <c r="J18" i="107"/>
  <c r="I18" i="107"/>
  <c r="H18" i="107"/>
  <c r="G18" i="107"/>
  <c r="F18" i="107"/>
  <c r="E18" i="107"/>
  <c r="D18" i="107"/>
  <c r="C18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O15" i="107"/>
  <c r="N15" i="107"/>
  <c r="M15" i="107"/>
  <c r="L15" i="107"/>
  <c r="K15" i="107"/>
  <c r="J15" i="107"/>
  <c r="I15" i="107"/>
  <c r="H15" i="107"/>
  <c r="G15" i="107"/>
  <c r="F15" i="107"/>
  <c r="E15" i="107"/>
  <c r="D15" i="107"/>
  <c r="C15" i="107"/>
  <c r="O14" i="107"/>
  <c r="N14" i="107"/>
  <c r="M14" i="107"/>
  <c r="L14" i="107"/>
  <c r="K14" i="107"/>
  <c r="J14" i="107"/>
  <c r="I14" i="107"/>
  <c r="H14" i="107"/>
  <c r="G14" i="107"/>
  <c r="F14" i="107"/>
  <c r="E14" i="107"/>
  <c r="D14" i="107"/>
  <c r="C14" i="107"/>
  <c r="O13" i="107"/>
  <c r="N13" i="107"/>
  <c r="M13" i="107"/>
  <c r="L13" i="107"/>
  <c r="K13" i="107"/>
  <c r="J13" i="107"/>
  <c r="I13" i="107"/>
  <c r="H13" i="107"/>
  <c r="G13" i="107"/>
  <c r="F13" i="107"/>
  <c r="E13" i="107"/>
  <c r="D13" i="107"/>
  <c r="C13" i="107"/>
  <c r="O12" i="107"/>
  <c r="N12" i="107"/>
  <c r="M12" i="107"/>
  <c r="L12" i="107"/>
  <c r="K12" i="107"/>
  <c r="J12" i="107"/>
  <c r="I12" i="107"/>
  <c r="H12" i="107"/>
  <c r="G12" i="107"/>
  <c r="F12" i="107"/>
  <c r="E12" i="107"/>
  <c r="D12" i="107"/>
  <c r="C12" i="107"/>
  <c r="O11" i="107"/>
  <c r="N11" i="107"/>
  <c r="M11" i="107"/>
  <c r="L11" i="107"/>
  <c r="K11" i="107"/>
  <c r="J11" i="107"/>
  <c r="I11" i="107"/>
  <c r="H11" i="107"/>
  <c r="G11" i="107"/>
  <c r="F11" i="107"/>
  <c r="E11" i="107"/>
  <c r="D11" i="107"/>
  <c r="C11" i="107"/>
  <c r="Q17" i="107"/>
  <c r="Q18" i="107"/>
  <c r="Q11" i="107"/>
  <c r="Q12" i="107"/>
  <c r="C21" i="106"/>
  <c r="C20" i="106"/>
  <c r="C19" i="106"/>
  <c r="C18" i="106"/>
  <c r="C17" i="106"/>
  <c r="C15" i="106"/>
  <c r="C14" i="106"/>
  <c r="C13" i="106"/>
  <c r="C12" i="106"/>
  <c r="C11" i="106"/>
  <c r="F21" i="106"/>
  <c r="E21" i="106"/>
  <c r="D21" i="106"/>
  <c r="F20" i="106"/>
  <c r="E20" i="106"/>
  <c r="D20" i="106"/>
  <c r="F19" i="106"/>
  <c r="E19" i="106"/>
  <c r="D19" i="106"/>
  <c r="F18" i="106"/>
  <c r="E18" i="106"/>
  <c r="D18" i="106"/>
  <c r="F17" i="106"/>
  <c r="E17" i="106"/>
  <c r="D17" i="106"/>
  <c r="F15" i="106"/>
  <c r="E15" i="106"/>
  <c r="D15" i="106"/>
  <c r="F14" i="106"/>
  <c r="E14" i="106"/>
  <c r="D14" i="106"/>
  <c r="F13" i="106"/>
  <c r="E13" i="106"/>
  <c r="D13" i="106"/>
  <c r="F12" i="106"/>
  <c r="E12" i="106"/>
  <c r="D12" i="106"/>
  <c r="F11" i="106"/>
  <c r="E11" i="106"/>
  <c r="D11" i="106"/>
  <c r="O21" i="106"/>
  <c r="N21" i="106"/>
  <c r="M21" i="106"/>
  <c r="L21" i="106"/>
  <c r="K21" i="106"/>
  <c r="J21" i="106"/>
  <c r="I21" i="106"/>
  <c r="H21" i="106"/>
  <c r="G21" i="106"/>
  <c r="O20" i="106"/>
  <c r="N20" i="106"/>
  <c r="M20" i="106"/>
  <c r="L20" i="106"/>
  <c r="K20" i="106"/>
  <c r="J20" i="106"/>
  <c r="I20" i="106"/>
  <c r="H20" i="106"/>
  <c r="G20" i="106"/>
  <c r="O19" i="106"/>
  <c r="N19" i="106"/>
  <c r="M19" i="106"/>
  <c r="L19" i="106"/>
  <c r="K19" i="106"/>
  <c r="J19" i="106"/>
  <c r="I19" i="106"/>
  <c r="H19" i="106"/>
  <c r="G19" i="106"/>
  <c r="O18" i="106"/>
  <c r="N18" i="106"/>
  <c r="M18" i="106"/>
  <c r="L18" i="106"/>
  <c r="K18" i="106"/>
  <c r="J18" i="106"/>
  <c r="I18" i="106"/>
  <c r="H18" i="106"/>
  <c r="G18" i="106"/>
  <c r="O17" i="106"/>
  <c r="N17" i="106"/>
  <c r="M17" i="106"/>
  <c r="L17" i="106"/>
  <c r="K17" i="106"/>
  <c r="J17" i="106"/>
  <c r="I17" i="106"/>
  <c r="H17" i="106"/>
  <c r="G17" i="106"/>
  <c r="O15" i="106"/>
  <c r="N15" i="106"/>
  <c r="M15" i="106"/>
  <c r="L15" i="106"/>
  <c r="K15" i="106"/>
  <c r="J15" i="106"/>
  <c r="I15" i="106"/>
  <c r="H15" i="106"/>
  <c r="G15" i="106"/>
  <c r="O14" i="106"/>
  <c r="N14" i="106"/>
  <c r="M14" i="106"/>
  <c r="L14" i="106"/>
  <c r="K14" i="106"/>
  <c r="J14" i="106"/>
  <c r="I14" i="106"/>
  <c r="H14" i="106"/>
  <c r="G14" i="106"/>
  <c r="O13" i="106"/>
  <c r="N13" i="106"/>
  <c r="M13" i="106"/>
  <c r="L13" i="106"/>
  <c r="K13" i="106"/>
  <c r="J13" i="106"/>
  <c r="I13" i="106"/>
  <c r="H13" i="106"/>
  <c r="G13" i="106"/>
  <c r="O12" i="106"/>
  <c r="N12" i="106"/>
  <c r="M12" i="106"/>
  <c r="L12" i="106"/>
  <c r="K12" i="106"/>
  <c r="J12" i="106"/>
  <c r="I12" i="106"/>
  <c r="H12" i="106"/>
  <c r="G12" i="106"/>
  <c r="O11" i="106"/>
  <c r="N11" i="106"/>
  <c r="M11" i="106"/>
  <c r="L11" i="106"/>
  <c r="K11" i="106"/>
  <c r="J11" i="106"/>
  <c r="I11" i="106"/>
  <c r="H11" i="106"/>
  <c r="G11" i="106"/>
  <c r="Q17" i="106"/>
  <c r="Q11" i="106"/>
  <c r="Q12" i="106"/>
  <c r="P14" i="46" l="1"/>
  <c r="O14" i="46"/>
  <c r="N14" i="46"/>
  <c r="M14" i="46"/>
  <c r="L14" i="46"/>
  <c r="K14" i="46"/>
  <c r="J14" i="46"/>
  <c r="I14" i="46"/>
  <c r="H14" i="46"/>
  <c r="G14" i="46"/>
  <c r="F14" i="46"/>
  <c r="E14" i="46"/>
  <c r="D14" i="46"/>
  <c r="C14" i="46"/>
  <c r="H44" i="46"/>
  <c r="F43" i="110" l="1"/>
  <c r="F42" i="110"/>
  <c r="F41" i="110"/>
  <c r="F40" i="110"/>
  <c r="F39" i="110"/>
  <c r="F38" i="110"/>
  <c r="F37" i="110"/>
  <c r="F36" i="110"/>
  <c r="F33" i="110"/>
  <c r="F32" i="110"/>
  <c r="F31" i="110"/>
  <c r="F30" i="110"/>
  <c r="F29" i="110"/>
  <c r="F28" i="110"/>
  <c r="F27" i="110"/>
  <c r="F26" i="110"/>
  <c r="F23" i="110"/>
  <c r="F22" i="110"/>
  <c r="F21" i="110"/>
  <c r="F20" i="110"/>
  <c r="F19" i="110"/>
  <c r="F18" i="110"/>
  <c r="F17" i="110"/>
  <c r="F7" i="110" s="1"/>
  <c r="F16" i="110"/>
  <c r="F13" i="110"/>
  <c r="F12" i="111"/>
  <c r="F11" i="111"/>
  <c r="F10" i="111"/>
  <c r="F9" i="111"/>
  <c r="F8" i="111"/>
  <c r="F7" i="111"/>
  <c r="F6" i="111"/>
  <c r="F5" i="111"/>
  <c r="F14" i="111"/>
  <c r="F9" i="110" l="1"/>
  <c r="F12" i="110"/>
  <c r="F11" i="110"/>
  <c r="F15" i="110"/>
  <c r="F35" i="110"/>
  <c r="F25" i="110"/>
  <c r="F8" i="110"/>
  <c r="F10" i="110"/>
  <c r="F6" i="110"/>
  <c r="N43" i="110"/>
  <c r="M43" i="110"/>
  <c r="L43" i="110"/>
  <c r="K43" i="110"/>
  <c r="J43" i="110"/>
  <c r="I43" i="110"/>
  <c r="H43" i="110"/>
  <c r="G43" i="110"/>
  <c r="E43" i="110"/>
  <c r="D43" i="110"/>
  <c r="C43" i="110"/>
  <c r="N42" i="110"/>
  <c r="M42" i="110"/>
  <c r="L42" i="110"/>
  <c r="K42" i="110"/>
  <c r="J42" i="110"/>
  <c r="I42" i="110"/>
  <c r="H42" i="110"/>
  <c r="G42" i="110"/>
  <c r="E42" i="110"/>
  <c r="D42" i="110"/>
  <c r="C42" i="110"/>
  <c r="N41" i="110"/>
  <c r="M41" i="110"/>
  <c r="L41" i="110"/>
  <c r="K41" i="110"/>
  <c r="J41" i="110"/>
  <c r="I41" i="110"/>
  <c r="H41" i="110"/>
  <c r="G41" i="110"/>
  <c r="E41" i="110"/>
  <c r="D41" i="110"/>
  <c r="C41" i="110"/>
  <c r="N40" i="110"/>
  <c r="M40" i="110"/>
  <c r="L40" i="110"/>
  <c r="K40" i="110"/>
  <c r="J40" i="110"/>
  <c r="I40" i="110"/>
  <c r="H40" i="110"/>
  <c r="G40" i="110"/>
  <c r="E40" i="110"/>
  <c r="D40" i="110"/>
  <c r="C40" i="110"/>
  <c r="N39" i="110"/>
  <c r="M39" i="110"/>
  <c r="L39" i="110"/>
  <c r="K39" i="110"/>
  <c r="J39" i="110"/>
  <c r="I39" i="110"/>
  <c r="H39" i="110"/>
  <c r="G39" i="110"/>
  <c r="E39" i="110"/>
  <c r="D39" i="110"/>
  <c r="C39" i="110"/>
  <c r="N38" i="110"/>
  <c r="M38" i="110"/>
  <c r="L38" i="110"/>
  <c r="K38" i="110"/>
  <c r="J38" i="110"/>
  <c r="I38" i="110"/>
  <c r="H38" i="110"/>
  <c r="G38" i="110"/>
  <c r="E38" i="110"/>
  <c r="D38" i="110"/>
  <c r="C38" i="110"/>
  <c r="N37" i="110"/>
  <c r="M37" i="110"/>
  <c r="L37" i="110"/>
  <c r="K37" i="110"/>
  <c r="J37" i="110"/>
  <c r="I37" i="110"/>
  <c r="H37" i="110"/>
  <c r="G37" i="110"/>
  <c r="E37" i="110"/>
  <c r="D37" i="110"/>
  <c r="C37" i="110"/>
  <c r="N36" i="110"/>
  <c r="M36" i="110"/>
  <c r="L36" i="110"/>
  <c r="K36" i="110"/>
  <c r="J36" i="110"/>
  <c r="I36" i="110"/>
  <c r="H36" i="110"/>
  <c r="G36" i="110"/>
  <c r="E36" i="110"/>
  <c r="D36" i="110"/>
  <c r="C36" i="110"/>
  <c r="N33" i="110"/>
  <c r="M33" i="110"/>
  <c r="L33" i="110"/>
  <c r="K33" i="110"/>
  <c r="J33" i="110"/>
  <c r="I33" i="110"/>
  <c r="H33" i="110"/>
  <c r="G33" i="110"/>
  <c r="E33" i="110"/>
  <c r="D33" i="110"/>
  <c r="C33" i="110"/>
  <c r="N32" i="110"/>
  <c r="M32" i="110"/>
  <c r="L32" i="110"/>
  <c r="K32" i="110"/>
  <c r="J32" i="110"/>
  <c r="I32" i="110"/>
  <c r="H32" i="110"/>
  <c r="G32" i="110"/>
  <c r="E32" i="110"/>
  <c r="D32" i="110"/>
  <c r="C32" i="110"/>
  <c r="N31" i="110"/>
  <c r="M31" i="110"/>
  <c r="L31" i="110"/>
  <c r="K31" i="110"/>
  <c r="J31" i="110"/>
  <c r="I31" i="110"/>
  <c r="H31" i="110"/>
  <c r="G31" i="110"/>
  <c r="E31" i="110"/>
  <c r="D31" i="110"/>
  <c r="C31" i="110"/>
  <c r="N30" i="110"/>
  <c r="M30" i="110"/>
  <c r="L30" i="110"/>
  <c r="K30" i="110"/>
  <c r="J30" i="110"/>
  <c r="I30" i="110"/>
  <c r="H30" i="110"/>
  <c r="G30" i="110"/>
  <c r="E30" i="110"/>
  <c r="D30" i="110"/>
  <c r="C30" i="110"/>
  <c r="N29" i="110"/>
  <c r="M29" i="110"/>
  <c r="L29" i="110"/>
  <c r="K29" i="110"/>
  <c r="J29" i="110"/>
  <c r="I29" i="110"/>
  <c r="H29" i="110"/>
  <c r="G29" i="110"/>
  <c r="E29" i="110"/>
  <c r="D29" i="110"/>
  <c r="C29" i="110"/>
  <c r="N28" i="110"/>
  <c r="M28" i="110"/>
  <c r="L28" i="110"/>
  <c r="K28" i="110"/>
  <c r="J28" i="110"/>
  <c r="I28" i="110"/>
  <c r="H28" i="110"/>
  <c r="G28" i="110"/>
  <c r="E28" i="110"/>
  <c r="D28" i="110"/>
  <c r="C28" i="110"/>
  <c r="N27" i="110"/>
  <c r="M27" i="110"/>
  <c r="L27" i="110"/>
  <c r="K27" i="110"/>
  <c r="J27" i="110"/>
  <c r="I27" i="110"/>
  <c r="H27" i="110"/>
  <c r="G27" i="110"/>
  <c r="E27" i="110"/>
  <c r="D27" i="110"/>
  <c r="C27" i="110"/>
  <c r="N26" i="110"/>
  <c r="M26" i="110"/>
  <c r="L26" i="110"/>
  <c r="K26" i="110"/>
  <c r="J26" i="110"/>
  <c r="I26" i="110"/>
  <c r="H26" i="110"/>
  <c r="G26" i="110"/>
  <c r="E26" i="110"/>
  <c r="D26" i="110"/>
  <c r="C26" i="110"/>
  <c r="N23" i="110"/>
  <c r="M23" i="110"/>
  <c r="L23" i="110"/>
  <c r="K23" i="110"/>
  <c r="J23" i="110"/>
  <c r="I23" i="110"/>
  <c r="H23" i="110"/>
  <c r="G23" i="110"/>
  <c r="E23" i="110"/>
  <c r="D23" i="110"/>
  <c r="C23" i="110"/>
  <c r="N22" i="110"/>
  <c r="M22" i="110"/>
  <c r="L22" i="110"/>
  <c r="K22" i="110"/>
  <c r="J22" i="110"/>
  <c r="I22" i="110"/>
  <c r="H22" i="110"/>
  <c r="G22" i="110"/>
  <c r="E22" i="110"/>
  <c r="D22" i="110"/>
  <c r="C22" i="110"/>
  <c r="N21" i="110"/>
  <c r="M21" i="110"/>
  <c r="L21" i="110"/>
  <c r="K21" i="110"/>
  <c r="J21" i="110"/>
  <c r="I21" i="110"/>
  <c r="H21" i="110"/>
  <c r="G21" i="110"/>
  <c r="E21" i="110"/>
  <c r="D21" i="110"/>
  <c r="C21" i="110"/>
  <c r="N20" i="110"/>
  <c r="M20" i="110"/>
  <c r="L20" i="110"/>
  <c r="K20" i="110"/>
  <c r="J20" i="110"/>
  <c r="I20" i="110"/>
  <c r="H20" i="110"/>
  <c r="G20" i="110"/>
  <c r="E20" i="110"/>
  <c r="D20" i="110"/>
  <c r="C20" i="110"/>
  <c r="N19" i="110"/>
  <c r="M19" i="110"/>
  <c r="L19" i="110"/>
  <c r="K19" i="110"/>
  <c r="J19" i="110"/>
  <c r="I19" i="110"/>
  <c r="H19" i="110"/>
  <c r="G19" i="110"/>
  <c r="E19" i="110"/>
  <c r="D19" i="110"/>
  <c r="C19" i="110"/>
  <c r="N18" i="110"/>
  <c r="M18" i="110"/>
  <c r="L18" i="110"/>
  <c r="K18" i="110"/>
  <c r="J18" i="110"/>
  <c r="I18" i="110"/>
  <c r="H18" i="110"/>
  <c r="G18" i="110"/>
  <c r="E18" i="110"/>
  <c r="D18" i="110"/>
  <c r="C18" i="110"/>
  <c r="N17" i="110"/>
  <c r="M17" i="110"/>
  <c r="L17" i="110"/>
  <c r="K17" i="110"/>
  <c r="J17" i="110"/>
  <c r="I17" i="110"/>
  <c r="H17" i="110"/>
  <c r="G17" i="110"/>
  <c r="E17" i="110"/>
  <c r="D17" i="110"/>
  <c r="C17" i="110"/>
  <c r="N16" i="110"/>
  <c r="M16" i="110"/>
  <c r="L16" i="110"/>
  <c r="K16" i="110"/>
  <c r="J16" i="110"/>
  <c r="I16" i="110"/>
  <c r="H16" i="110"/>
  <c r="G16" i="110"/>
  <c r="E16" i="110"/>
  <c r="D16" i="110"/>
  <c r="C16" i="110"/>
  <c r="C35" i="110" l="1"/>
  <c r="J35" i="110"/>
  <c r="N35" i="110"/>
  <c r="M35" i="110"/>
  <c r="G35" i="110"/>
  <c r="H35" i="110"/>
  <c r="I35" i="110"/>
  <c r="E35" i="110"/>
  <c r="L35" i="110"/>
  <c r="K25" i="110"/>
  <c r="C15" i="110"/>
  <c r="D15" i="110"/>
  <c r="J15" i="110"/>
  <c r="L15" i="110"/>
  <c r="M15" i="110"/>
  <c r="N15" i="110"/>
  <c r="L25" i="110"/>
  <c r="N25" i="110"/>
  <c r="C25" i="110"/>
  <c r="M25" i="110"/>
  <c r="D25" i="110"/>
  <c r="H15" i="110"/>
  <c r="F5" i="110"/>
  <c r="E15" i="110"/>
  <c r="I25" i="110"/>
  <c r="H25" i="110"/>
  <c r="J25" i="110"/>
  <c r="K35" i="110"/>
  <c r="I15" i="110"/>
  <c r="K15" i="110"/>
  <c r="G15" i="110"/>
  <c r="G25" i="110"/>
  <c r="E25" i="110"/>
  <c r="D35" i="110"/>
  <c r="K28" i="52"/>
  <c r="J28" i="52"/>
  <c r="I28" i="52"/>
  <c r="H28" i="52"/>
  <c r="G28" i="52"/>
  <c r="F28" i="52"/>
  <c r="E28" i="52"/>
  <c r="D28" i="52"/>
  <c r="C28" i="52"/>
  <c r="K27" i="52"/>
  <c r="J27" i="52"/>
  <c r="I27" i="52"/>
  <c r="H27" i="52"/>
  <c r="G27" i="52"/>
  <c r="F27" i="52"/>
  <c r="E27" i="52"/>
  <c r="D27" i="52"/>
  <c r="C27" i="52"/>
  <c r="K26" i="52"/>
  <c r="J26" i="52"/>
  <c r="I26" i="52"/>
  <c r="H26" i="52"/>
  <c r="G26" i="52"/>
  <c r="F26" i="52"/>
  <c r="E26" i="52"/>
  <c r="D26" i="52"/>
  <c r="C26" i="52"/>
  <c r="K25" i="52"/>
  <c r="J25" i="52"/>
  <c r="I25" i="52"/>
  <c r="H25" i="52"/>
  <c r="G25" i="52"/>
  <c r="F25" i="52"/>
  <c r="E25" i="52"/>
  <c r="D25" i="52"/>
  <c r="C25" i="52"/>
  <c r="K24" i="52"/>
  <c r="J24" i="52"/>
  <c r="I24" i="52"/>
  <c r="H24" i="52"/>
  <c r="G24" i="52"/>
  <c r="F24" i="52"/>
  <c r="E24" i="52"/>
  <c r="D24" i="52"/>
  <c r="C24" i="52"/>
  <c r="K23" i="52"/>
  <c r="J23" i="52"/>
  <c r="I23" i="52"/>
  <c r="H23" i="52"/>
  <c r="G23" i="52"/>
  <c r="F23" i="52"/>
  <c r="E23" i="52"/>
  <c r="D23" i="52"/>
  <c r="C23" i="52"/>
  <c r="K22" i="52"/>
  <c r="J22" i="52"/>
  <c r="I22" i="52"/>
  <c r="H22" i="52"/>
  <c r="G22" i="52"/>
  <c r="F22" i="52"/>
  <c r="E22" i="52"/>
  <c r="D22" i="52"/>
  <c r="C22" i="52"/>
  <c r="K21" i="52"/>
  <c r="J21" i="52"/>
  <c r="I21" i="52"/>
  <c r="H21" i="52"/>
  <c r="G21" i="52"/>
  <c r="F21" i="52"/>
  <c r="E21" i="52"/>
  <c r="D21" i="52"/>
  <c r="C21" i="52"/>
  <c r="K20" i="52"/>
  <c r="J20" i="52"/>
  <c r="I20" i="52"/>
  <c r="H20" i="52"/>
  <c r="G20" i="52"/>
  <c r="F20" i="52"/>
  <c r="E20" i="52"/>
  <c r="D20" i="52"/>
  <c r="C20" i="52"/>
  <c r="K19" i="52"/>
  <c r="J19" i="52"/>
  <c r="I19" i="52"/>
  <c r="H19" i="52"/>
  <c r="G19" i="52"/>
  <c r="F19" i="52"/>
  <c r="E19" i="52"/>
  <c r="D19" i="52"/>
  <c r="C19" i="52"/>
  <c r="K18" i="52"/>
  <c r="J18" i="52"/>
  <c r="I18" i="52"/>
  <c r="H18" i="52"/>
  <c r="G18" i="52"/>
  <c r="F18" i="52"/>
  <c r="E18" i="52"/>
  <c r="D18" i="52"/>
  <c r="C18" i="52"/>
  <c r="K17" i="52"/>
  <c r="J17" i="52"/>
  <c r="I17" i="52"/>
  <c r="H17" i="52"/>
  <c r="G17" i="52"/>
  <c r="F17" i="52"/>
  <c r="E17" i="52"/>
  <c r="D17" i="52"/>
  <c r="C17" i="52"/>
  <c r="K16" i="52"/>
  <c r="J16" i="52"/>
  <c r="I16" i="52"/>
  <c r="H16" i="52"/>
  <c r="G16" i="52"/>
  <c r="F16" i="52"/>
  <c r="E16" i="52"/>
  <c r="D16" i="52"/>
  <c r="C16" i="52"/>
  <c r="K15" i="52"/>
  <c r="J15" i="52"/>
  <c r="I15" i="52"/>
  <c r="H15" i="52"/>
  <c r="G15" i="52"/>
  <c r="F15" i="52"/>
  <c r="E15" i="52"/>
  <c r="D15" i="52"/>
  <c r="C15" i="52"/>
  <c r="K14" i="52"/>
  <c r="J14" i="52"/>
  <c r="I14" i="52"/>
  <c r="H14" i="52"/>
  <c r="G14" i="52"/>
  <c r="F14" i="52"/>
  <c r="E14" i="52"/>
  <c r="D14" i="52"/>
  <c r="C14" i="52"/>
  <c r="F13" i="52"/>
  <c r="K12" i="52"/>
  <c r="J12" i="52"/>
  <c r="I12" i="52"/>
  <c r="H12" i="52"/>
  <c r="G12" i="52"/>
  <c r="F12" i="52"/>
  <c r="E12" i="52"/>
  <c r="D12" i="52"/>
  <c r="C12" i="52"/>
  <c r="K11" i="52"/>
  <c r="J11" i="52"/>
  <c r="I11" i="52"/>
  <c r="H11" i="52"/>
  <c r="G11" i="52"/>
  <c r="F11" i="52"/>
  <c r="E11" i="52"/>
  <c r="D11" i="52"/>
  <c r="C11" i="52"/>
  <c r="K10" i="52"/>
  <c r="J10" i="52"/>
  <c r="I10" i="52"/>
  <c r="H10" i="52"/>
  <c r="G10" i="52"/>
  <c r="F10" i="52"/>
  <c r="E10" i="52"/>
  <c r="D10" i="52"/>
  <c r="C10" i="52"/>
  <c r="K9" i="52"/>
  <c r="J9" i="52"/>
  <c r="I9" i="52"/>
  <c r="H9" i="52"/>
  <c r="G9" i="52"/>
  <c r="F9" i="52"/>
  <c r="E9" i="52"/>
  <c r="D9" i="52"/>
  <c r="C9" i="52"/>
  <c r="F8" i="52"/>
  <c r="K7" i="52"/>
  <c r="J7" i="52"/>
  <c r="I7" i="52"/>
  <c r="H7" i="52"/>
  <c r="G7" i="52"/>
  <c r="F7" i="52"/>
  <c r="E7" i="52"/>
  <c r="D7" i="52"/>
  <c r="C7" i="52"/>
  <c r="K6" i="52"/>
  <c r="J6" i="52"/>
  <c r="I6" i="52"/>
  <c r="H6" i="52"/>
  <c r="G6" i="52"/>
  <c r="F6" i="52"/>
  <c r="E6" i="52"/>
  <c r="D6" i="52"/>
  <c r="C6" i="52"/>
  <c r="K28" i="51"/>
  <c r="J28" i="51"/>
  <c r="I28" i="51"/>
  <c r="H28" i="51"/>
  <c r="G28" i="51"/>
  <c r="F28" i="51"/>
  <c r="E28" i="51"/>
  <c r="D28" i="51"/>
  <c r="C28" i="51"/>
  <c r="K27" i="51"/>
  <c r="J27" i="51"/>
  <c r="I27" i="51"/>
  <c r="H27" i="51"/>
  <c r="G27" i="51"/>
  <c r="F27" i="51"/>
  <c r="E27" i="51"/>
  <c r="D27" i="51"/>
  <c r="C27" i="51"/>
  <c r="K26" i="51"/>
  <c r="J26" i="51"/>
  <c r="I26" i="51"/>
  <c r="H26" i="51"/>
  <c r="G26" i="51"/>
  <c r="F26" i="51"/>
  <c r="E26" i="51"/>
  <c r="D26" i="51"/>
  <c r="C26" i="51"/>
  <c r="K25" i="51"/>
  <c r="J25" i="51"/>
  <c r="I25" i="51"/>
  <c r="H25" i="51"/>
  <c r="G25" i="51"/>
  <c r="F25" i="51"/>
  <c r="E25" i="51"/>
  <c r="D25" i="51"/>
  <c r="C25" i="51"/>
  <c r="K24" i="51"/>
  <c r="J24" i="51"/>
  <c r="I24" i="51"/>
  <c r="H24" i="51"/>
  <c r="G24" i="51"/>
  <c r="F24" i="51"/>
  <c r="E24" i="51"/>
  <c r="D24" i="51"/>
  <c r="C24" i="51"/>
  <c r="K23" i="51"/>
  <c r="J23" i="51"/>
  <c r="I23" i="51"/>
  <c r="H23" i="51"/>
  <c r="G23" i="51"/>
  <c r="F23" i="51"/>
  <c r="E23" i="51"/>
  <c r="D23" i="51"/>
  <c r="C23" i="51"/>
  <c r="K22" i="51"/>
  <c r="J22" i="51"/>
  <c r="I22" i="51"/>
  <c r="H22" i="51"/>
  <c r="G22" i="51"/>
  <c r="F22" i="51"/>
  <c r="E22" i="51"/>
  <c r="D22" i="51"/>
  <c r="C22" i="51"/>
  <c r="K21" i="51"/>
  <c r="J21" i="51"/>
  <c r="I21" i="51"/>
  <c r="H21" i="51"/>
  <c r="G21" i="51"/>
  <c r="F21" i="51"/>
  <c r="E21" i="51"/>
  <c r="D21" i="51"/>
  <c r="C21" i="51"/>
  <c r="K20" i="51"/>
  <c r="J20" i="51"/>
  <c r="I20" i="51"/>
  <c r="H20" i="51"/>
  <c r="G20" i="51"/>
  <c r="F20" i="51"/>
  <c r="E20" i="51"/>
  <c r="D20" i="51"/>
  <c r="C20" i="51"/>
  <c r="K19" i="51"/>
  <c r="J19" i="51"/>
  <c r="I19" i="51"/>
  <c r="H19" i="51"/>
  <c r="G19" i="51"/>
  <c r="F19" i="51"/>
  <c r="E19" i="51"/>
  <c r="D19" i="51"/>
  <c r="C19" i="51"/>
  <c r="K18" i="51"/>
  <c r="J18" i="51"/>
  <c r="I18" i="51"/>
  <c r="H18" i="51"/>
  <c r="G18" i="51"/>
  <c r="F18" i="51"/>
  <c r="E18" i="51"/>
  <c r="D18" i="51"/>
  <c r="C18" i="51"/>
  <c r="K17" i="51"/>
  <c r="J17" i="51"/>
  <c r="I17" i="51"/>
  <c r="H17" i="51"/>
  <c r="G17" i="51"/>
  <c r="F17" i="51"/>
  <c r="E17" i="51"/>
  <c r="D17" i="51"/>
  <c r="C17" i="51"/>
  <c r="K16" i="51"/>
  <c r="J16" i="51"/>
  <c r="I16" i="51"/>
  <c r="H16" i="51"/>
  <c r="G16" i="51"/>
  <c r="F16" i="51"/>
  <c r="E16" i="51"/>
  <c r="D16" i="51"/>
  <c r="C16" i="51"/>
  <c r="K15" i="51"/>
  <c r="J15" i="51"/>
  <c r="I15" i="51"/>
  <c r="H15" i="51"/>
  <c r="G15" i="51"/>
  <c r="F15" i="51"/>
  <c r="E15" i="51"/>
  <c r="D15" i="51"/>
  <c r="C15" i="51"/>
  <c r="K14" i="51"/>
  <c r="J14" i="51"/>
  <c r="I14" i="51"/>
  <c r="H14" i="51"/>
  <c r="G14" i="51"/>
  <c r="F14" i="51"/>
  <c r="E14" i="51"/>
  <c r="D14" i="51"/>
  <c r="C14" i="51"/>
  <c r="E13" i="51"/>
  <c r="D13" i="51"/>
  <c r="K12" i="51"/>
  <c r="J12" i="51"/>
  <c r="I12" i="51"/>
  <c r="H12" i="51"/>
  <c r="G12" i="51"/>
  <c r="F12" i="51"/>
  <c r="E12" i="51"/>
  <c r="D12" i="51"/>
  <c r="C12" i="51"/>
  <c r="K11" i="51"/>
  <c r="J11" i="51"/>
  <c r="I11" i="51"/>
  <c r="H11" i="51"/>
  <c r="G11" i="51"/>
  <c r="F11" i="51"/>
  <c r="E11" i="51"/>
  <c r="D11" i="51"/>
  <c r="C11" i="51"/>
  <c r="K10" i="51"/>
  <c r="J10" i="51"/>
  <c r="I10" i="51"/>
  <c r="H10" i="51"/>
  <c r="G10" i="51"/>
  <c r="F10" i="51"/>
  <c r="E10" i="51"/>
  <c r="D10" i="51"/>
  <c r="C10" i="51"/>
  <c r="K9" i="51"/>
  <c r="J9" i="51"/>
  <c r="I9" i="51"/>
  <c r="H9" i="51"/>
  <c r="G9" i="51"/>
  <c r="F9" i="51"/>
  <c r="E9" i="51"/>
  <c r="D9" i="51"/>
  <c r="C9" i="51"/>
  <c r="E8" i="51"/>
  <c r="D8" i="51"/>
  <c r="K7" i="51"/>
  <c r="J7" i="51"/>
  <c r="I7" i="51"/>
  <c r="H7" i="51"/>
  <c r="G7" i="51"/>
  <c r="F7" i="51"/>
  <c r="E7" i="51"/>
  <c r="D7" i="51"/>
  <c r="C7" i="51"/>
  <c r="K6" i="51"/>
  <c r="J6" i="51"/>
  <c r="I6" i="51"/>
  <c r="H6" i="51"/>
  <c r="G6" i="51"/>
  <c r="F6" i="51"/>
  <c r="E6" i="51"/>
  <c r="D6" i="51"/>
  <c r="C6" i="51"/>
  <c r="L31" i="47"/>
  <c r="K31" i="47"/>
  <c r="K28" i="50" s="1"/>
  <c r="J31" i="47"/>
  <c r="J28" i="50" s="1"/>
  <c r="I31" i="47"/>
  <c r="I28" i="50" s="1"/>
  <c r="H31" i="47"/>
  <c r="H28" i="50" s="1"/>
  <c r="G31" i="47"/>
  <c r="G28" i="50" s="1"/>
  <c r="F31" i="47"/>
  <c r="F28" i="50" s="1"/>
  <c r="E31" i="47"/>
  <c r="E28" i="50" s="1"/>
  <c r="D31" i="47"/>
  <c r="D28" i="50" s="1"/>
  <c r="C31" i="47"/>
  <c r="C28" i="50" s="1"/>
  <c r="L30" i="47"/>
  <c r="K30" i="47"/>
  <c r="K27" i="50" s="1"/>
  <c r="J30" i="47"/>
  <c r="J27" i="50" s="1"/>
  <c r="I30" i="47"/>
  <c r="I27" i="50" s="1"/>
  <c r="H30" i="47"/>
  <c r="H27" i="50" s="1"/>
  <c r="G30" i="47"/>
  <c r="G27" i="50" s="1"/>
  <c r="F30" i="47"/>
  <c r="F27" i="50" s="1"/>
  <c r="E30" i="47"/>
  <c r="E27" i="50" s="1"/>
  <c r="D30" i="47"/>
  <c r="D27" i="50" s="1"/>
  <c r="C30" i="47"/>
  <c r="C27" i="50" s="1"/>
  <c r="L29" i="47"/>
  <c r="K29" i="47"/>
  <c r="K26" i="50" s="1"/>
  <c r="J29" i="47"/>
  <c r="J26" i="50" s="1"/>
  <c r="I29" i="47"/>
  <c r="I26" i="50" s="1"/>
  <c r="H29" i="47"/>
  <c r="H26" i="50" s="1"/>
  <c r="G29" i="47"/>
  <c r="G26" i="50" s="1"/>
  <c r="F29" i="47"/>
  <c r="F26" i="50" s="1"/>
  <c r="E29" i="47"/>
  <c r="E26" i="50" s="1"/>
  <c r="D29" i="47"/>
  <c r="D26" i="50" s="1"/>
  <c r="C29" i="47"/>
  <c r="C26" i="50" s="1"/>
  <c r="L28" i="47"/>
  <c r="K28" i="47"/>
  <c r="K25" i="50" s="1"/>
  <c r="J28" i="47"/>
  <c r="J25" i="50" s="1"/>
  <c r="I28" i="47"/>
  <c r="I25" i="50" s="1"/>
  <c r="H28" i="47"/>
  <c r="H25" i="50" s="1"/>
  <c r="G28" i="47"/>
  <c r="G25" i="50" s="1"/>
  <c r="F28" i="47"/>
  <c r="F25" i="50" s="1"/>
  <c r="E28" i="47"/>
  <c r="E25" i="50" s="1"/>
  <c r="D28" i="47"/>
  <c r="D25" i="50" s="1"/>
  <c r="C28" i="47"/>
  <c r="C25" i="50" s="1"/>
  <c r="L27" i="47"/>
  <c r="K27" i="47"/>
  <c r="K24" i="50" s="1"/>
  <c r="J27" i="47"/>
  <c r="J24" i="50" s="1"/>
  <c r="I27" i="47"/>
  <c r="I24" i="50" s="1"/>
  <c r="H27" i="47"/>
  <c r="H24" i="50" s="1"/>
  <c r="G27" i="47"/>
  <c r="G24" i="50" s="1"/>
  <c r="F27" i="47"/>
  <c r="F24" i="50" s="1"/>
  <c r="E27" i="47"/>
  <c r="E24" i="50" s="1"/>
  <c r="D27" i="47"/>
  <c r="D24" i="50" s="1"/>
  <c r="C27" i="47"/>
  <c r="C24" i="50" s="1"/>
  <c r="L26" i="47"/>
  <c r="K26" i="47"/>
  <c r="K23" i="50" s="1"/>
  <c r="J26" i="47"/>
  <c r="J23" i="50" s="1"/>
  <c r="I26" i="47"/>
  <c r="I23" i="50" s="1"/>
  <c r="H26" i="47"/>
  <c r="H23" i="50" s="1"/>
  <c r="G26" i="47"/>
  <c r="G23" i="50" s="1"/>
  <c r="F26" i="47"/>
  <c r="F23" i="50" s="1"/>
  <c r="E26" i="47"/>
  <c r="E23" i="50" s="1"/>
  <c r="D26" i="47"/>
  <c r="D23" i="50" s="1"/>
  <c r="C26" i="47"/>
  <c r="C23" i="50" s="1"/>
  <c r="L25" i="47"/>
  <c r="K25" i="47"/>
  <c r="K22" i="50" s="1"/>
  <c r="J25" i="47"/>
  <c r="J22" i="50" s="1"/>
  <c r="I25" i="47"/>
  <c r="I22" i="50" s="1"/>
  <c r="H25" i="47"/>
  <c r="H22" i="50" s="1"/>
  <c r="G25" i="47"/>
  <c r="G22" i="50" s="1"/>
  <c r="F25" i="47"/>
  <c r="F22" i="50" s="1"/>
  <c r="E25" i="47"/>
  <c r="E22" i="50" s="1"/>
  <c r="D25" i="47"/>
  <c r="D22" i="50" s="1"/>
  <c r="C25" i="47"/>
  <c r="C22" i="50" s="1"/>
  <c r="L24" i="47"/>
  <c r="K24" i="47"/>
  <c r="K21" i="50" s="1"/>
  <c r="J24" i="47"/>
  <c r="J21" i="50" s="1"/>
  <c r="I24" i="47"/>
  <c r="I21" i="50" s="1"/>
  <c r="H24" i="47"/>
  <c r="H21" i="50" s="1"/>
  <c r="G24" i="47"/>
  <c r="G21" i="50" s="1"/>
  <c r="F24" i="47"/>
  <c r="F21" i="50" s="1"/>
  <c r="E24" i="47"/>
  <c r="E21" i="50" s="1"/>
  <c r="D24" i="47"/>
  <c r="D21" i="50" s="1"/>
  <c r="C24" i="47"/>
  <c r="C21" i="50" s="1"/>
  <c r="L23" i="47"/>
  <c r="K23" i="47"/>
  <c r="K20" i="50" s="1"/>
  <c r="J23" i="47"/>
  <c r="J20" i="50" s="1"/>
  <c r="I23" i="47"/>
  <c r="I20" i="50" s="1"/>
  <c r="H23" i="47"/>
  <c r="H20" i="50" s="1"/>
  <c r="G23" i="47"/>
  <c r="G20" i="50" s="1"/>
  <c r="F23" i="47"/>
  <c r="F20" i="50" s="1"/>
  <c r="E23" i="47"/>
  <c r="E20" i="50" s="1"/>
  <c r="D23" i="47"/>
  <c r="D20" i="50" s="1"/>
  <c r="C23" i="47"/>
  <c r="C20" i="50" s="1"/>
  <c r="L22" i="47"/>
  <c r="K22" i="47"/>
  <c r="K19" i="50" s="1"/>
  <c r="J22" i="47"/>
  <c r="J19" i="50" s="1"/>
  <c r="I22" i="47"/>
  <c r="I19" i="50" s="1"/>
  <c r="H22" i="47"/>
  <c r="H19" i="50" s="1"/>
  <c r="G22" i="47"/>
  <c r="G19" i="50" s="1"/>
  <c r="F22" i="47"/>
  <c r="F19" i="50" s="1"/>
  <c r="E22" i="47"/>
  <c r="E19" i="50" s="1"/>
  <c r="D22" i="47"/>
  <c r="D19" i="50" s="1"/>
  <c r="C22" i="47"/>
  <c r="C19" i="50" s="1"/>
  <c r="L21" i="47"/>
  <c r="K21" i="47"/>
  <c r="K18" i="50" s="1"/>
  <c r="J21" i="47"/>
  <c r="J18" i="50" s="1"/>
  <c r="I21" i="47"/>
  <c r="I18" i="50" s="1"/>
  <c r="H21" i="47"/>
  <c r="H18" i="50" s="1"/>
  <c r="G21" i="47"/>
  <c r="G18" i="50" s="1"/>
  <c r="F21" i="47"/>
  <c r="F18" i="50" s="1"/>
  <c r="E21" i="47"/>
  <c r="E18" i="50" s="1"/>
  <c r="D21" i="47"/>
  <c r="D18" i="50" s="1"/>
  <c r="C21" i="47"/>
  <c r="C18" i="50" s="1"/>
  <c r="L20" i="47"/>
  <c r="K20" i="47"/>
  <c r="K17" i="50" s="1"/>
  <c r="J20" i="47"/>
  <c r="J17" i="50" s="1"/>
  <c r="I20" i="47"/>
  <c r="I17" i="50" s="1"/>
  <c r="H20" i="47"/>
  <c r="H17" i="50" s="1"/>
  <c r="G20" i="47"/>
  <c r="G17" i="50" s="1"/>
  <c r="F20" i="47"/>
  <c r="F17" i="50" s="1"/>
  <c r="E20" i="47"/>
  <c r="E17" i="50" s="1"/>
  <c r="D20" i="47"/>
  <c r="D17" i="50" s="1"/>
  <c r="C20" i="47"/>
  <c r="C17" i="50" s="1"/>
  <c r="L19" i="47"/>
  <c r="K19" i="47"/>
  <c r="K16" i="50" s="1"/>
  <c r="J19" i="47"/>
  <c r="J16" i="50" s="1"/>
  <c r="I19" i="47"/>
  <c r="I16" i="50" s="1"/>
  <c r="H19" i="47"/>
  <c r="H16" i="50" s="1"/>
  <c r="G19" i="47"/>
  <c r="G16" i="50" s="1"/>
  <c r="F19" i="47"/>
  <c r="F16" i="50" s="1"/>
  <c r="E19" i="47"/>
  <c r="E16" i="50" s="1"/>
  <c r="D19" i="47"/>
  <c r="D16" i="50" s="1"/>
  <c r="C19" i="47"/>
  <c r="C16" i="50" s="1"/>
  <c r="L18" i="47"/>
  <c r="K18" i="47"/>
  <c r="K15" i="50" s="1"/>
  <c r="J18" i="47"/>
  <c r="J15" i="50" s="1"/>
  <c r="I18" i="47"/>
  <c r="I15" i="50" s="1"/>
  <c r="H18" i="47"/>
  <c r="H15" i="50" s="1"/>
  <c r="G18" i="47"/>
  <c r="G15" i="50" s="1"/>
  <c r="F18" i="47"/>
  <c r="F15" i="50" s="1"/>
  <c r="E18" i="47"/>
  <c r="E15" i="50" s="1"/>
  <c r="D18" i="47"/>
  <c r="D15" i="50" s="1"/>
  <c r="C18" i="47"/>
  <c r="C15" i="50" s="1"/>
  <c r="L17" i="47"/>
  <c r="K17" i="47"/>
  <c r="K14" i="50" s="1"/>
  <c r="J17" i="47"/>
  <c r="J14" i="50" s="1"/>
  <c r="I17" i="47"/>
  <c r="I14" i="50" s="1"/>
  <c r="H17" i="47"/>
  <c r="H14" i="50" s="1"/>
  <c r="G17" i="47"/>
  <c r="G14" i="50" s="1"/>
  <c r="F17" i="47"/>
  <c r="F14" i="50" s="1"/>
  <c r="E17" i="47"/>
  <c r="E14" i="50" s="1"/>
  <c r="D17" i="47"/>
  <c r="D14" i="50" s="1"/>
  <c r="C17" i="47"/>
  <c r="C14" i="50" s="1"/>
  <c r="L15" i="47"/>
  <c r="K15" i="47"/>
  <c r="K12" i="50" s="1"/>
  <c r="J15" i="47"/>
  <c r="J12" i="50" s="1"/>
  <c r="I15" i="47"/>
  <c r="I12" i="50" s="1"/>
  <c r="H15" i="47"/>
  <c r="H12" i="50" s="1"/>
  <c r="G15" i="47"/>
  <c r="G12" i="50" s="1"/>
  <c r="F15" i="47"/>
  <c r="F12" i="50" s="1"/>
  <c r="E15" i="47"/>
  <c r="E12" i="50" s="1"/>
  <c r="D15" i="47"/>
  <c r="D12" i="50" s="1"/>
  <c r="C15" i="47"/>
  <c r="C12" i="50" s="1"/>
  <c r="L14" i="47"/>
  <c r="K14" i="47"/>
  <c r="K11" i="50" s="1"/>
  <c r="J14" i="47"/>
  <c r="J11" i="50" s="1"/>
  <c r="I14" i="47"/>
  <c r="I11" i="50" s="1"/>
  <c r="H14" i="47"/>
  <c r="H11" i="50" s="1"/>
  <c r="G14" i="47"/>
  <c r="G11" i="50" s="1"/>
  <c r="F14" i="47"/>
  <c r="F11" i="50" s="1"/>
  <c r="E14" i="47"/>
  <c r="E11" i="50" s="1"/>
  <c r="D14" i="47"/>
  <c r="D11" i="50" s="1"/>
  <c r="C14" i="47"/>
  <c r="C11" i="50" s="1"/>
  <c r="L13" i="47"/>
  <c r="K13" i="47"/>
  <c r="K10" i="50" s="1"/>
  <c r="J13" i="47"/>
  <c r="J10" i="50" s="1"/>
  <c r="I13" i="47"/>
  <c r="I10" i="50" s="1"/>
  <c r="H13" i="47"/>
  <c r="H10" i="50" s="1"/>
  <c r="G13" i="47"/>
  <c r="G10" i="50" s="1"/>
  <c r="F13" i="47"/>
  <c r="F10" i="50" s="1"/>
  <c r="E13" i="47"/>
  <c r="E10" i="50" s="1"/>
  <c r="D13" i="47"/>
  <c r="D10" i="50" s="1"/>
  <c r="C13" i="47"/>
  <c r="C10" i="50" s="1"/>
  <c r="L12" i="47"/>
  <c r="K12" i="47"/>
  <c r="K9" i="50" s="1"/>
  <c r="J12" i="47"/>
  <c r="J9" i="50" s="1"/>
  <c r="I12" i="47"/>
  <c r="I9" i="50" s="1"/>
  <c r="H12" i="47"/>
  <c r="H9" i="50" s="1"/>
  <c r="G12" i="47"/>
  <c r="G9" i="50" s="1"/>
  <c r="F12" i="47"/>
  <c r="F9" i="50" s="1"/>
  <c r="E12" i="47"/>
  <c r="E9" i="50" s="1"/>
  <c r="D12" i="47"/>
  <c r="D9" i="50" s="1"/>
  <c r="C12" i="47"/>
  <c r="C9" i="50" s="1"/>
  <c r="L10" i="47"/>
  <c r="K10" i="47"/>
  <c r="K7" i="50" s="1"/>
  <c r="J10" i="47"/>
  <c r="J7" i="50" s="1"/>
  <c r="I10" i="47"/>
  <c r="I7" i="50" s="1"/>
  <c r="H10" i="47"/>
  <c r="H7" i="50" s="1"/>
  <c r="G10" i="47"/>
  <c r="G7" i="50" s="1"/>
  <c r="F10" i="47"/>
  <c r="F7" i="50" s="1"/>
  <c r="E10" i="47"/>
  <c r="E7" i="50" s="1"/>
  <c r="D10" i="47"/>
  <c r="D7" i="50" s="1"/>
  <c r="C10" i="47"/>
  <c r="C7" i="50" s="1"/>
  <c r="L9" i="47"/>
  <c r="K9" i="47"/>
  <c r="K6" i="50" s="1"/>
  <c r="J9" i="47"/>
  <c r="J6" i="50" s="1"/>
  <c r="I9" i="47"/>
  <c r="I6" i="50" s="1"/>
  <c r="H9" i="47"/>
  <c r="H6" i="50" s="1"/>
  <c r="G9" i="47"/>
  <c r="G6" i="50" s="1"/>
  <c r="F9" i="47"/>
  <c r="F6" i="50" s="1"/>
  <c r="E9" i="47"/>
  <c r="E6" i="50" s="1"/>
  <c r="D9" i="47"/>
  <c r="D6" i="50" s="1"/>
  <c r="C9" i="47"/>
  <c r="C6" i="50" s="1"/>
  <c r="F50" i="45"/>
  <c r="E50" i="45"/>
  <c r="C50" i="45"/>
  <c r="F44" i="45"/>
  <c r="F53" i="45" s="1"/>
  <c r="E44" i="45"/>
  <c r="E53" i="45" s="1"/>
  <c r="D44" i="45"/>
  <c r="D53" i="45" s="1"/>
  <c r="C44" i="45"/>
  <c r="C53" i="45" s="1"/>
  <c r="F41" i="45"/>
  <c r="E41" i="45"/>
  <c r="D41" i="45"/>
  <c r="C41" i="45"/>
  <c r="O16" i="105" l="1"/>
  <c r="O16" i="107" s="1"/>
  <c r="N16" i="105"/>
  <c r="N16" i="107" s="1"/>
  <c r="M16" i="105"/>
  <c r="M16" i="107" s="1"/>
  <c r="L16" i="105"/>
  <c r="L16" i="107" s="1"/>
  <c r="K16" i="105"/>
  <c r="K16" i="107" s="1"/>
  <c r="J16" i="105"/>
  <c r="J16" i="107" s="1"/>
  <c r="I16" i="105"/>
  <c r="I16" i="107" s="1"/>
  <c r="H16" i="105"/>
  <c r="H16" i="107" s="1"/>
  <c r="G16" i="105"/>
  <c r="G16" i="107" s="1"/>
  <c r="F16" i="105"/>
  <c r="F16" i="107" s="1"/>
  <c r="E16" i="105"/>
  <c r="E16" i="107" s="1"/>
  <c r="D16" i="105"/>
  <c r="D16" i="107" s="1"/>
  <c r="C16" i="105"/>
  <c r="C16" i="107" s="1"/>
  <c r="Q10" i="105"/>
  <c r="O10" i="105"/>
  <c r="O10" i="107" s="1"/>
  <c r="N10" i="105"/>
  <c r="N10" i="107" s="1"/>
  <c r="M10" i="105"/>
  <c r="M10" i="107" s="1"/>
  <c r="L10" i="105"/>
  <c r="L10" i="107" s="1"/>
  <c r="K10" i="105"/>
  <c r="K10" i="107" s="1"/>
  <c r="J10" i="105"/>
  <c r="J10" i="107" s="1"/>
  <c r="I10" i="105"/>
  <c r="I10" i="107" s="1"/>
  <c r="H10" i="105"/>
  <c r="H10" i="107" s="1"/>
  <c r="G10" i="105"/>
  <c r="G10" i="107" s="1"/>
  <c r="F10" i="105"/>
  <c r="F10" i="107" s="1"/>
  <c r="E10" i="105"/>
  <c r="E10" i="107" s="1"/>
  <c r="D10" i="105"/>
  <c r="D10" i="107" s="1"/>
  <c r="C10" i="105"/>
  <c r="C10" i="107" s="1"/>
  <c r="Q9" i="105"/>
  <c r="O9" i="105"/>
  <c r="O9" i="107" s="1"/>
  <c r="N9" i="105"/>
  <c r="N9" i="107" s="1"/>
  <c r="M9" i="105"/>
  <c r="M9" i="107" s="1"/>
  <c r="L9" i="105"/>
  <c r="L9" i="107" s="1"/>
  <c r="K9" i="105"/>
  <c r="K9" i="107" s="1"/>
  <c r="J9" i="105"/>
  <c r="J9" i="107" s="1"/>
  <c r="I9" i="105"/>
  <c r="I9" i="107" s="1"/>
  <c r="H9" i="105"/>
  <c r="H9" i="107" s="1"/>
  <c r="G9" i="105"/>
  <c r="G9" i="107" s="1"/>
  <c r="F9" i="105"/>
  <c r="F9" i="107" s="1"/>
  <c r="E9" i="105"/>
  <c r="E9" i="107" s="1"/>
  <c r="D9" i="105"/>
  <c r="D9" i="107" s="1"/>
  <c r="C9" i="105"/>
  <c r="C9" i="107" s="1"/>
  <c r="Q8" i="105"/>
  <c r="O8" i="105"/>
  <c r="O8" i="107" s="1"/>
  <c r="N8" i="105"/>
  <c r="N8" i="107" s="1"/>
  <c r="M8" i="105"/>
  <c r="M8" i="107" s="1"/>
  <c r="L8" i="105"/>
  <c r="L8" i="107" s="1"/>
  <c r="K8" i="105"/>
  <c r="K8" i="107" s="1"/>
  <c r="J8" i="105"/>
  <c r="J8" i="107" s="1"/>
  <c r="I8" i="105"/>
  <c r="I8" i="107" s="1"/>
  <c r="H8" i="105"/>
  <c r="H8" i="107" s="1"/>
  <c r="G8" i="105"/>
  <c r="G8" i="107" s="1"/>
  <c r="F8" i="105"/>
  <c r="F8" i="107" s="1"/>
  <c r="E8" i="105"/>
  <c r="E8" i="107" s="1"/>
  <c r="D8" i="105"/>
  <c r="D8" i="107" s="1"/>
  <c r="C8" i="105"/>
  <c r="C8" i="107" s="1"/>
  <c r="Q7" i="105"/>
  <c r="O7" i="105"/>
  <c r="O7" i="107" s="1"/>
  <c r="N7" i="105"/>
  <c r="N7" i="107" s="1"/>
  <c r="M7" i="105"/>
  <c r="M7" i="107" s="1"/>
  <c r="L7" i="105"/>
  <c r="L7" i="107" s="1"/>
  <c r="K7" i="105"/>
  <c r="K7" i="107" s="1"/>
  <c r="J7" i="105"/>
  <c r="J7" i="107" s="1"/>
  <c r="I7" i="105"/>
  <c r="I7" i="107" s="1"/>
  <c r="H7" i="105"/>
  <c r="H7" i="107" s="1"/>
  <c r="G7" i="105"/>
  <c r="G7" i="107" s="1"/>
  <c r="F7" i="105"/>
  <c r="F7" i="107" s="1"/>
  <c r="E7" i="105"/>
  <c r="E7" i="107" s="1"/>
  <c r="D7" i="105"/>
  <c r="D7" i="107" s="1"/>
  <c r="C7" i="105"/>
  <c r="C7" i="107" s="1"/>
  <c r="Q6" i="105"/>
  <c r="Q6" i="107" s="1"/>
  <c r="O6" i="105"/>
  <c r="O6" i="107" s="1"/>
  <c r="N6" i="105"/>
  <c r="N6" i="107" s="1"/>
  <c r="M6" i="105"/>
  <c r="M6" i="107" s="1"/>
  <c r="L6" i="105"/>
  <c r="L6" i="107" s="1"/>
  <c r="K6" i="105"/>
  <c r="K6" i="107" s="1"/>
  <c r="J6" i="105"/>
  <c r="J6" i="107" s="1"/>
  <c r="I6" i="105"/>
  <c r="I6" i="107" s="1"/>
  <c r="H6" i="105"/>
  <c r="H6" i="107" s="1"/>
  <c r="G6" i="105"/>
  <c r="G6" i="107" s="1"/>
  <c r="F6" i="105"/>
  <c r="F6" i="107" s="1"/>
  <c r="E6" i="105"/>
  <c r="E6" i="107" s="1"/>
  <c r="D6" i="105"/>
  <c r="D6" i="107" s="1"/>
  <c r="C6" i="105"/>
  <c r="C6" i="107" s="1"/>
  <c r="Q5" i="105"/>
  <c r="Q5" i="107" s="1"/>
  <c r="O5" i="105"/>
  <c r="O5" i="107" s="1"/>
  <c r="N5" i="105"/>
  <c r="M5" i="105"/>
  <c r="M5" i="107" s="1"/>
  <c r="L5" i="105"/>
  <c r="L5" i="107" s="1"/>
  <c r="K5" i="105"/>
  <c r="K5" i="107" s="1"/>
  <c r="J5" i="105"/>
  <c r="J5" i="107" s="1"/>
  <c r="I5" i="105"/>
  <c r="I5" i="107" s="1"/>
  <c r="H5" i="105"/>
  <c r="H5" i="107" s="1"/>
  <c r="G5" i="105"/>
  <c r="G5" i="107" s="1"/>
  <c r="F5" i="105"/>
  <c r="F5" i="107" s="1"/>
  <c r="E5" i="105"/>
  <c r="E5" i="107" s="1"/>
  <c r="D5" i="105"/>
  <c r="D5" i="107" s="1"/>
  <c r="C5" i="105"/>
  <c r="C5" i="107" s="1"/>
  <c r="O16" i="104"/>
  <c r="O16" i="106" s="1"/>
  <c r="N16" i="104"/>
  <c r="N16" i="106" s="1"/>
  <c r="M16" i="104"/>
  <c r="M16" i="106" s="1"/>
  <c r="L16" i="104"/>
  <c r="L16" i="106" s="1"/>
  <c r="K16" i="104"/>
  <c r="K16" i="106" s="1"/>
  <c r="J16" i="104"/>
  <c r="J16" i="106" s="1"/>
  <c r="I16" i="104"/>
  <c r="I16" i="106" s="1"/>
  <c r="H16" i="104"/>
  <c r="H16" i="106" s="1"/>
  <c r="G16" i="104"/>
  <c r="G16" i="106" s="1"/>
  <c r="F16" i="104"/>
  <c r="F16" i="106" s="1"/>
  <c r="E16" i="104"/>
  <c r="E16" i="106" s="1"/>
  <c r="D16" i="104"/>
  <c r="D16" i="106" s="1"/>
  <c r="C16" i="104"/>
  <c r="C16" i="106" s="1"/>
  <c r="Q10" i="104"/>
  <c r="O10" i="104"/>
  <c r="O10" i="106" s="1"/>
  <c r="N10" i="104"/>
  <c r="N10" i="106" s="1"/>
  <c r="M10" i="104"/>
  <c r="M10" i="106" s="1"/>
  <c r="L10" i="104"/>
  <c r="L10" i="106" s="1"/>
  <c r="K10" i="104"/>
  <c r="K10" i="106" s="1"/>
  <c r="J10" i="104"/>
  <c r="J10" i="106" s="1"/>
  <c r="I10" i="104"/>
  <c r="I10" i="106" s="1"/>
  <c r="H10" i="104"/>
  <c r="H10" i="106" s="1"/>
  <c r="G10" i="104"/>
  <c r="G10" i="106" s="1"/>
  <c r="F10" i="104"/>
  <c r="F10" i="106" s="1"/>
  <c r="E10" i="104"/>
  <c r="E10" i="106" s="1"/>
  <c r="D10" i="104"/>
  <c r="D10" i="106" s="1"/>
  <c r="C10" i="104"/>
  <c r="C10" i="106" s="1"/>
  <c r="O9" i="104"/>
  <c r="O9" i="106" s="1"/>
  <c r="N9" i="104"/>
  <c r="N9" i="106" s="1"/>
  <c r="M9" i="104"/>
  <c r="M9" i="106" s="1"/>
  <c r="L9" i="104"/>
  <c r="L9" i="106" s="1"/>
  <c r="K9" i="104"/>
  <c r="K9" i="106" s="1"/>
  <c r="J9" i="104"/>
  <c r="J9" i="106" s="1"/>
  <c r="I9" i="104"/>
  <c r="I9" i="106" s="1"/>
  <c r="H9" i="104"/>
  <c r="H9" i="106" s="1"/>
  <c r="G9" i="104"/>
  <c r="G9" i="106" s="1"/>
  <c r="F9" i="104"/>
  <c r="F9" i="106" s="1"/>
  <c r="E9" i="104"/>
  <c r="E9" i="106" s="1"/>
  <c r="D9" i="104"/>
  <c r="D9" i="106" s="1"/>
  <c r="C9" i="104"/>
  <c r="C9" i="106" s="1"/>
  <c r="O8" i="104"/>
  <c r="O8" i="106" s="1"/>
  <c r="N8" i="104"/>
  <c r="N8" i="106" s="1"/>
  <c r="M8" i="104"/>
  <c r="M8" i="106" s="1"/>
  <c r="L8" i="104"/>
  <c r="L8" i="106" s="1"/>
  <c r="K8" i="104"/>
  <c r="K8" i="106" s="1"/>
  <c r="J8" i="104"/>
  <c r="J8" i="106" s="1"/>
  <c r="I8" i="104"/>
  <c r="I8" i="106" s="1"/>
  <c r="H8" i="104"/>
  <c r="H8" i="106" s="1"/>
  <c r="G8" i="104"/>
  <c r="G8" i="106" s="1"/>
  <c r="F8" i="104"/>
  <c r="F8" i="106" s="1"/>
  <c r="E8" i="104"/>
  <c r="E8" i="106" s="1"/>
  <c r="D8" i="104"/>
  <c r="D8" i="106" s="1"/>
  <c r="C8" i="104"/>
  <c r="C8" i="106" s="1"/>
  <c r="O7" i="104"/>
  <c r="N7" i="104"/>
  <c r="M7" i="104"/>
  <c r="L7" i="104"/>
  <c r="K7" i="104"/>
  <c r="J7" i="104"/>
  <c r="I7" i="104"/>
  <c r="H7" i="104"/>
  <c r="G7" i="104"/>
  <c r="F7" i="104"/>
  <c r="E7" i="104"/>
  <c r="D7" i="104"/>
  <c r="C7" i="104"/>
  <c r="O6" i="104"/>
  <c r="O7" i="106" s="1"/>
  <c r="N6" i="104"/>
  <c r="N7" i="106" s="1"/>
  <c r="M6" i="104"/>
  <c r="M7" i="106" s="1"/>
  <c r="L6" i="104"/>
  <c r="L7" i="106" s="1"/>
  <c r="K6" i="104"/>
  <c r="K7" i="106" s="1"/>
  <c r="J6" i="104"/>
  <c r="J7" i="106" s="1"/>
  <c r="I6" i="104"/>
  <c r="I7" i="106" s="1"/>
  <c r="H6" i="104"/>
  <c r="H7" i="106" s="1"/>
  <c r="G6" i="104"/>
  <c r="G7" i="106" s="1"/>
  <c r="F6" i="104"/>
  <c r="F7" i="106" s="1"/>
  <c r="E6" i="104"/>
  <c r="E7" i="106" s="1"/>
  <c r="D6" i="104"/>
  <c r="D7" i="106" s="1"/>
  <c r="C6" i="104"/>
  <c r="C7" i="106" s="1"/>
  <c r="O5" i="104"/>
  <c r="O6" i="106" s="1"/>
  <c r="N5" i="104"/>
  <c r="N6" i="106" s="1"/>
  <c r="M5" i="104"/>
  <c r="M6" i="106" s="1"/>
  <c r="L5" i="104"/>
  <c r="K5" i="104"/>
  <c r="K6" i="106" s="1"/>
  <c r="J5" i="104"/>
  <c r="I5" i="104"/>
  <c r="I6" i="106" s="1"/>
  <c r="H5" i="104"/>
  <c r="H6" i="106" s="1"/>
  <c r="G5" i="104"/>
  <c r="G6" i="106" s="1"/>
  <c r="F5" i="104"/>
  <c r="F6" i="106" s="1"/>
  <c r="E5" i="104"/>
  <c r="E6" i="106" s="1"/>
  <c r="D5" i="104"/>
  <c r="D6" i="106" s="1"/>
  <c r="C5" i="104"/>
  <c r="C6" i="106" s="1"/>
  <c r="Q9" i="104"/>
  <c r="Q8" i="104"/>
  <c r="Q7" i="104"/>
  <c r="Q6" i="104"/>
  <c r="Q21" i="96"/>
  <c r="Q21" i="103" s="1"/>
  <c r="O21" i="96"/>
  <c r="O21" i="103" s="1"/>
  <c r="N21" i="96"/>
  <c r="N21" i="103" s="1"/>
  <c r="M21" i="96"/>
  <c r="M21" i="103" s="1"/>
  <c r="L21" i="96"/>
  <c r="K21" i="96"/>
  <c r="K21" i="103" s="1"/>
  <c r="J21" i="96"/>
  <c r="J21" i="103" s="1"/>
  <c r="I21" i="96"/>
  <c r="I21" i="103" s="1"/>
  <c r="H21" i="96"/>
  <c r="H21" i="103" s="1"/>
  <c r="G21" i="96"/>
  <c r="G21" i="103" s="1"/>
  <c r="F21" i="96"/>
  <c r="F21" i="103" s="1"/>
  <c r="E21" i="96"/>
  <c r="E21" i="103" s="1"/>
  <c r="D21" i="96"/>
  <c r="D21" i="103" s="1"/>
  <c r="C21" i="96"/>
  <c r="C21" i="103" s="1"/>
  <c r="Q20" i="96"/>
  <c r="Q20" i="103" s="1"/>
  <c r="O20" i="96"/>
  <c r="O20" i="103" s="1"/>
  <c r="N20" i="96"/>
  <c r="N20" i="103" s="1"/>
  <c r="M20" i="96"/>
  <c r="M20" i="103" s="1"/>
  <c r="L20" i="96"/>
  <c r="L20" i="103" s="1"/>
  <c r="K20" i="96"/>
  <c r="K20" i="103" s="1"/>
  <c r="J20" i="96"/>
  <c r="J20" i="103" s="1"/>
  <c r="I20" i="96"/>
  <c r="I20" i="103" s="1"/>
  <c r="H20" i="96"/>
  <c r="H20" i="103" s="1"/>
  <c r="G20" i="96"/>
  <c r="G20" i="103" s="1"/>
  <c r="F20" i="96"/>
  <c r="F20" i="103" s="1"/>
  <c r="E20" i="96"/>
  <c r="E20" i="103" s="1"/>
  <c r="D20" i="96"/>
  <c r="D20" i="103" s="1"/>
  <c r="C20" i="96"/>
  <c r="C20" i="103" s="1"/>
  <c r="Q19" i="96"/>
  <c r="Q19" i="103" s="1"/>
  <c r="O19" i="96"/>
  <c r="O19" i="103" s="1"/>
  <c r="N19" i="96"/>
  <c r="N19" i="103" s="1"/>
  <c r="M19" i="96"/>
  <c r="M19" i="103" s="1"/>
  <c r="L19" i="96"/>
  <c r="L19" i="103" s="1"/>
  <c r="K19" i="96"/>
  <c r="K19" i="103" s="1"/>
  <c r="J19" i="96"/>
  <c r="J19" i="103" s="1"/>
  <c r="I19" i="96"/>
  <c r="I19" i="103" s="1"/>
  <c r="H19" i="96"/>
  <c r="H19" i="103" s="1"/>
  <c r="G19" i="96"/>
  <c r="G19" i="103" s="1"/>
  <c r="F19" i="96"/>
  <c r="F19" i="103" s="1"/>
  <c r="E19" i="96"/>
  <c r="E19" i="103" s="1"/>
  <c r="D19" i="96"/>
  <c r="C19" i="96"/>
  <c r="C19" i="103" s="1"/>
  <c r="Q18" i="96"/>
  <c r="Q18" i="103" s="1"/>
  <c r="O18" i="96"/>
  <c r="O18" i="103" s="1"/>
  <c r="N18" i="96"/>
  <c r="N18" i="103" s="1"/>
  <c r="M18" i="96"/>
  <c r="M18" i="103" s="1"/>
  <c r="L18" i="96"/>
  <c r="L18" i="103" s="1"/>
  <c r="K18" i="96"/>
  <c r="K18" i="103" s="1"/>
  <c r="J18" i="96"/>
  <c r="J18" i="103" s="1"/>
  <c r="I18" i="96"/>
  <c r="I18" i="103" s="1"/>
  <c r="H18" i="96"/>
  <c r="H18" i="103" s="1"/>
  <c r="G18" i="96"/>
  <c r="G18" i="103" s="1"/>
  <c r="F18" i="96"/>
  <c r="F18" i="103" s="1"/>
  <c r="E18" i="96"/>
  <c r="E18" i="103" s="1"/>
  <c r="D18" i="96"/>
  <c r="D18" i="103" s="1"/>
  <c r="C18" i="96"/>
  <c r="C18" i="103" s="1"/>
  <c r="O17" i="96"/>
  <c r="O17" i="103" s="1"/>
  <c r="N17" i="96"/>
  <c r="N17" i="103" s="1"/>
  <c r="M17" i="96"/>
  <c r="M17" i="103" s="1"/>
  <c r="L17" i="96"/>
  <c r="L17" i="103" s="1"/>
  <c r="K17" i="96"/>
  <c r="K17" i="103" s="1"/>
  <c r="J17" i="96"/>
  <c r="J17" i="103" s="1"/>
  <c r="I17" i="96"/>
  <c r="I17" i="103" s="1"/>
  <c r="H17" i="96"/>
  <c r="H17" i="103" s="1"/>
  <c r="G17" i="96"/>
  <c r="G17" i="103" s="1"/>
  <c r="F17" i="96"/>
  <c r="F17" i="103" s="1"/>
  <c r="E17" i="96"/>
  <c r="E17" i="103" s="1"/>
  <c r="D17" i="96"/>
  <c r="D17" i="103" s="1"/>
  <c r="C17" i="96"/>
  <c r="C17" i="103" s="1"/>
  <c r="O15" i="96"/>
  <c r="N15" i="96"/>
  <c r="N15" i="103" s="1"/>
  <c r="M15" i="96"/>
  <c r="L15" i="96"/>
  <c r="L15" i="103" s="1"/>
  <c r="K15" i="96"/>
  <c r="K15" i="103" s="1"/>
  <c r="J15" i="96"/>
  <c r="J15" i="103" s="1"/>
  <c r="I15" i="96"/>
  <c r="I15" i="103" s="1"/>
  <c r="H15" i="96"/>
  <c r="H15" i="103" s="1"/>
  <c r="G15" i="96"/>
  <c r="F15" i="96"/>
  <c r="F15" i="103" s="1"/>
  <c r="E15" i="96"/>
  <c r="D15" i="96"/>
  <c r="D15" i="103" s="1"/>
  <c r="C15" i="96"/>
  <c r="C15" i="103" s="1"/>
  <c r="O14" i="96"/>
  <c r="N14" i="96"/>
  <c r="N14" i="103" s="1"/>
  <c r="M14" i="96"/>
  <c r="L14" i="96"/>
  <c r="L14" i="103" s="1"/>
  <c r="K14" i="96"/>
  <c r="J14" i="96"/>
  <c r="J14" i="103" s="1"/>
  <c r="I14" i="96"/>
  <c r="H14" i="96"/>
  <c r="H14" i="103" s="1"/>
  <c r="G14" i="96"/>
  <c r="F14" i="96"/>
  <c r="F14" i="103" s="1"/>
  <c r="E14" i="96"/>
  <c r="D14" i="96"/>
  <c r="D14" i="103" s="1"/>
  <c r="C14" i="96"/>
  <c r="O13" i="96"/>
  <c r="N13" i="96"/>
  <c r="N13" i="103" s="1"/>
  <c r="M13" i="96"/>
  <c r="L13" i="96"/>
  <c r="L13" i="103" s="1"/>
  <c r="K13" i="96"/>
  <c r="K13" i="103" s="1"/>
  <c r="J13" i="96"/>
  <c r="J13" i="103" s="1"/>
  <c r="I13" i="96"/>
  <c r="I13" i="103" s="1"/>
  <c r="H13" i="96"/>
  <c r="H13" i="103" s="1"/>
  <c r="G13" i="96"/>
  <c r="G13" i="103" s="1"/>
  <c r="F13" i="96"/>
  <c r="F13" i="103" s="1"/>
  <c r="E13" i="96"/>
  <c r="D13" i="96"/>
  <c r="D13" i="103" s="1"/>
  <c r="C13" i="96"/>
  <c r="C13" i="103" s="1"/>
  <c r="O12" i="96"/>
  <c r="O12" i="103" s="1"/>
  <c r="N12" i="96"/>
  <c r="N12" i="103" s="1"/>
  <c r="M12" i="96"/>
  <c r="L12" i="96"/>
  <c r="L12" i="103" s="1"/>
  <c r="K12" i="96"/>
  <c r="J12" i="96"/>
  <c r="J12" i="103" s="1"/>
  <c r="I12" i="96"/>
  <c r="I12" i="103" s="1"/>
  <c r="H12" i="96"/>
  <c r="G12" i="96"/>
  <c r="F12" i="96"/>
  <c r="F12" i="103" s="1"/>
  <c r="E12" i="96"/>
  <c r="D12" i="96"/>
  <c r="D12" i="103" s="1"/>
  <c r="C12" i="96"/>
  <c r="C12" i="103" s="1"/>
  <c r="O11" i="96"/>
  <c r="O11" i="103" s="1"/>
  <c r="N11" i="96"/>
  <c r="N11" i="103" s="1"/>
  <c r="M11" i="96"/>
  <c r="L11" i="96"/>
  <c r="L5" i="96" s="1"/>
  <c r="L5" i="103" s="1"/>
  <c r="K11" i="96"/>
  <c r="K11" i="103" s="1"/>
  <c r="J11" i="96"/>
  <c r="J11" i="103" s="1"/>
  <c r="I11" i="96"/>
  <c r="I11" i="103" s="1"/>
  <c r="H11" i="96"/>
  <c r="H11" i="103" s="1"/>
  <c r="G11" i="96"/>
  <c r="G11" i="103" s="1"/>
  <c r="F11" i="96"/>
  <c r="F11" i="103" s="1"/>
  <c r="E11" i="96"/>
  <c r="E11" i="103" s="1"/>
  <c r="D11" i="96"/>
  <c r="D11" i="103" s="1"/>
  <c r="C11" i="96"/>
  <c r="C11" i="103" s="1"/>
  <c r="Q15" i="96"/>
  <c r="Q15" i="103" s="1"/>
  <c r="Q14" i="96"/>
  <c r="Q13" i="96"/>
  <c r="Q13" i="103" s="1"/>
  <c r="Q12" i="96"/>
  <c r="Q12" i="103" s="1"/>
  <c r="D17" i="139"/>
  <c r="B17" i="139" s="1"/>
  <c r="D16" i="139"/>
  <c r="B16" i="139" s="1"/>
  <c r="D15" i="139"/>
  <c r="B15" i="139" s="1"/>
  <c r="D14" i="139"/>
  <c r="B14" i="139" s="1"/>
  <c r="D13" i="139"/>
  <c r="B13" i="139" s="1"/>
  <c r="D12" i="139"/>
  <c r="D11" i="139"/>
  <c r="B11" i="139" s="1"/>
  <c r="D10" i="139"/>
  <c r="B10" i="139" s="1"/>
  <c r="K10" i="139" s="1"/>
  <c r="D9" i="139"/>
  <c r="B9" i="139" s="1"/>
  <c r="D8" i="139"/>
  <c r="D7" i="139"/>
  <c r="B7" i="139" s="1"/>
  <c r="D6" i="139"/>
  <c r="B6" i="139" s="1"/>
  <c r="N36" i="112"/>
  <c r="M36" i="112"/>
  <c r="L36" i="112"/>
  <c r="K36" i="112"/>
  <c r="J36" i="112"/>
  <c r="I36" i="112"/>
  <c r="H36" i="112"/>
  <c r="G36" i="112"/>
  <c r="F36" i="112"/>
  <c r="E36" i="112"/>
  <c r="D36" i="112"/>
  <c r="C36" i="112"/>
  <c r="N26" i="112"/>
  <c r="M26" i="112"/>
  <c r="L26" i="112"/>
  <c r="K26" i="112"/>
  <c r="J26" i="112"/>
  <c r="I26" i="112"/>
  <c r="H26" i="112"/>
  <c r="G26" i="112"/>
  <c r="F26" i="112"/>
  <c r="E26" i="112"/>
  <c r="D26" i="112"/>
  <c r="C26" i="112"/>
  <c r="N16" i="112"/>
  <c r="M16" i="112"/>
  <c r="L16" i="112"/>
  <c r="K16" i="112"/>
  <c r="J16" i="112"/>
  <c r="I16" i="112"/>
  <c r="H16" i="112"/>
  <c r="G16" i="112"/>
  <c r="F16" i="112"/>
  <c r="E16" i="112"/>
  <c r="D16" i="112"/>
  <c r="C16" i="112"/>
  <c r="N14" i="111"/>
  <c r="M14" i="111"/>
  <c r="L14" i="111"/>
  <c r="K14" i="111"/>
  <c r="J14" i="111"/>
  <c r="I14" i="111"/>
  <c r="H14" i="111"/>
  <c r="G14" i="111"/>
  <c r="E14" i="111"/>
  <c r="D14" i="111"/>
  <c r="C14" i="111"/>
  <c r="N24" i="111"/>
  <c r="M24" i="111"/>
  <c r="L24" i="111"/>
  <c r="K24" i="111"/>
  <c r="J24" i="111"/>
  <c r="I24" i="111"/>
  <c r="H24" i="111"/>
  <c r="G24" i="111"/>
  <c r="F24" i="111"/>
  <c r="E24" i="111"/>
  <c r="D24" i="111"/>
  <c r="C24" i="111"/>
  <c r="M34" i="111"/>
  <c r="L34" i="111"/>
  <c r="K34" i="111"/>
  <c r="J34" i="111"/>
  <c r="I34" i="111"/>
  <c r="H34" i="111"/>
  <c r="G34" i="111"/>
  <c r="F34" i="111"/>
  <c r="E34" i="111"/>
  <c r="D34" i="111"/>
  <c r="C34" i="111"/>
  <c r="N13" i="49"/>
  <c r="M13" i="49"/>
  <c r="L13" i="49"/>
  <c r="K13" i="49"/>
  <c r="K13" i="52" s="1"/>
  <c r="J13" i="49"/>
  <c r="I13" i="49"/>
  <c r="I13" i="52" s="1"/>
  <c r="H13" i="49"/>
  <c r="H13" i="52" s="1"/>
  <c r="G13" i="49"/>
  <c r="G13" i="52" s="1"/>
  <c r="E13" i="49"/>
  <c r="D13" i="49"/>
  <c r="C13" i="49"/>
  <c r="C13" i="52" s="1"/>
  <c r="N8" i="49"/>
  <c r="M8" i="49"/>
  <c r="L8" i="49"/>
  <c r="K8" i="49"/>
  <c r="K8" i="52" s="1"/>
  <c r="J8" i="49"/>
  <c r="I8" i="49"/>
  <c r="I8" i="52" s="1"/>
  <c r="H8" i="49"/>
  <c r="H8" i="52" s="1"/>
  <c r="G8" i="49"/>
  <c r="G8" i="52" s="1"/>
  <c r="E8" i="49"/>
  <c r="D8" i="49"/>
  <c r="C8" i="49"/>
  <c r="C8" i="52" s="1"/>
  <c r="N5" i="49"/>
  <c r="M5" i="49"/>
  <c r="L5" i="49"/>
  <c r="K5" i="49"/>
  <c r="K5" i="52" s="1"/>
  <c r="J5" i="49"/>
  <c r="I5" i="49"/>
  <c r="I5" i="52" s="1"/>
  <c r="H5" i="49"/>
  <c r="H5" i="52" s="1"/>
  <c r="G5" i="49"/>
  <c r="G5" i="52" s="1"/>
  <c r="F5" i="49"/>
  <c r="F5" i="52" s="1"/>
  <c r="E5" i="49"/>
  <c r="E5" i="52" s="1"/>
  <c r="D5" i="49"/>
  <c r="D5" i="52" s="1"/>
  <c r="C5" i="49"/>
  <c r="C5" i="52" s="1"/>
  <c r="M13" i="48"/>
  <c r="L13" i="48"/>
  <c r="K13" i="48"/>
  <c r="J13" i="48"/>
  <c r="J13" i="51" s="1"/>
  <c r="I13" i="48"/>
  <c r="H13" i="48"/>
  <c r="G13" i="48"/>
  <c r="F13" i="48"/>
  <c r="C13" i="48"/>
  <c r="M8" i="48"/>
  <c r="L8" i="48"/>
  <c r="K8" i="48"/>
  <c r="J8" i="48"/>
  <c r="J8" i="51" s="1"/>
  <c r="I8" i="48"/>
  <c r="H8" i="48"/>
  <c r="G8" i="48"/>
  <c r="F8" i="48"/>
  <c r="C8" i="48"/>
  <c r="M5" i="48"/>
  <c r="M4" i="48" s="1"/>
  <c r="L5" i="48"/>
  <c r="L8" i="47" s="1"/>
  <c r="K5" i="48"/>
  <c r="J5" i="48"/>
  <c r="J5" i="51" s="1"/>
  <c r="I5" i="48"/>
  <c r="H5" i="48"/>
  <c r="G5" i="48"/>
  <c r="F5" i="48"/>
  <c r="E5" i="48"/>
  <c r="D5" i="48"/>
  <c r="C5" i="48"/>
  <c r="N50" i="46"/>
  <c r="N44" i="46"/>
  <c r="N53" i="46" s="1"/>
  <c r="N41" i="46"/>
  <c r="M50" i="46"/>
  <c r="L50" i="46"/>
  <c r="K50" i="46"/>
  <c r="J50" i="46"/>
  <c r="I50" i="46"/>
  <c r="H50" i="46"/>
  <c r="G50" i="46"/>
  <c r="F50" i="46"/>
  <c r="E50" i="46"/>
  <c r="E16" i="46" s="1"/>
  <c r="D50" i="46"/>
  <c r="C50" i="46"/>
  <c r="M44" i="46"/>
  <c r="M53" i="46" s="1"/>
  <c r="L44" i="46"/>
  <c r="L53" i="46" s="1"/>
  <c r="K44" i="46"/>
  <c r="K53" i="46" s="1"/>
  <c r="J44" i="46"/>
  <c r="J53" i="46" s="1"/>
  <c r="I44" i="46"/>
  <c r="I53" i="46" s="1"/>
  <c r="H53" i="46"/>
  <c r="G44" i="46"/>
  <c r="G53" i="46" s="1"/>
  <c r="F44" i="46"/>
  <c r="F53" i="46" s="1"/>
  <c r="E44" i="46"/>
  <c r="E53" i="46" s="1"/>
  <c r="D44" i="46"/>
  <c r="D53" i="46" s="1"/>
  <c r="C44" i="46"/>
  <c r="C53" i="46" s="1"/>
  <c r="M41" i="46"/>
  <c r="L41" i="46"/>
  <c r="K41" i="46"/>
  <c r="J41" i="46"/>
  <c r="I41" i="46"/>
  <c r="H41" i="46"/>
  <c r="G41" i="46"/>
  <c r="F41" i="46"/>
  <c r="E41" i="46"/>
  <c r="D41" i="46"/>
  <c r="C41" i="46"/>
  <c r="M33" i="46"/>
  <c r="L33" i="46"/>
  <c r="L16" i="46" s="1"/>
  <c r="K33" i="46"/>
  <c r="J33" i="46"/>
  <c r="I33" i="46"/>
  <c r="H33" i="46"/>
  <c r="G33" i="46"/>
  <c r="F33" i="46"/>
  <c r="F16" i="46" s="1"/>
  <c r="E33" i="46"/>
  <c r="D33" i="46"/>
  <c r="D16" i="46" s="1"/>
  <c r="C33" i="46"/>
  <c r="C16" i="46" s="1"/>
  <c r="M27" i="46"/>
  <c r="M36" i="46" s="1"/>
  <c r="L27" i="46"/>
  <c r="L36" i="46" s="1"/>
  <c r="K27" i="46"/>
  <c r="J27" i="46"/>
  <c r="J36" i="46" s="1"/>
  <c r="I27" i="46"/>
  <c r="I36" i="46" s="1"/>
  <c r="H27" i="46"/>
  <c r="H36" i="46" s="1"/>
  <c r="G27" i="46"/>
  <c r="G36" i="46" s="1"/>
  <c r="F27" i="46"/>
  <c r="F36" i="46" s="1"/>
  <c r="E27" i="46"/>
  <c r="E36" i="46" s="1"/>
  <c r="D27" i="46"/>
  <c r="D36" i="46" s="1"/>
  <c r="C27" i="46"/>
  <c r="C36" i="46" s="1"/>
  <c r="M24" i="46"/>
  <c r="L24" i="46"/>
  <c r="K24" i="46"/>
  <c r="J24" i="46"/>
  <c r="I24" i="46"/>
  <c r="H24" i="46"/>
  <c r="G24" i="46"/>
  <c r="F24" i="46"/>
  <c r="E24" i="46"/>
  <c r="D24" i="46"/>
  <c r="C24" i="46"/>
  <c r="C18" i="46"/>
  <c r="C17" i="46"/>
  <c r="C15" i="46"/>
  <c r="C13" i="46"/>
  <c r="C12" i="46"/>
  <c r="C11" i="46"/>
  <c r="C9" i="46"/>
  <c r="C8" i="46"/>
  <c r="C5" i="46"/>
  <c r="D18" i="46"/>
  <c r="D17" i="46"/>
  <c r="D15" i="46"/>
  <c r="D13" i="46"/>
  <c r="D12" i="46"/>
  <c r="D11" i="46"/>
  <c r="D9" i="46"/>
  <c r="D8" i="46"/>
  <c r="D5" i="46"/>
  <c r="E18" i="46"/>
  <c r="E17" i="46"/>
  <c r="E15" i="46"/>
  <c r="E13" i="46"/>
  <c r="E12" i="46"/>
  <c r="E11" i="46"/>
  <c r="E9" i="46"/>
  <c r="E8" i="46"/>
  <c r="E5" i="46"/>
  <c r="F18" i="46"/>
  <c r="F17" i="46"/>
  <c r="F15" i="46"/>
  <c r="F13" i="46"/>
  <c r="F12" i="46"/>
  <c r="F11" i="46"/>
  <c r="F9" i="46"/>
  <c r="F8" i="46"/>
  <c r="F5" i="46"/>
  <c r="G18" i="46"/>
  <c r="G17" i="46"/>
  <c r="G16" i="46"/>
  <c r="G15" i="46"/>
  <c r="G13" i="46"/>
  <c r="G12" i="46"/>
  <c r="G11" i="46"/>
  <c r="G9" i="46"/>
  <c r="G8" i="46"/>
  <c r="G5" i="46"/>
  <c r="H18" i="46"/>
  <c r="H17" i="46"/>
  <c r="H15" i="46"/>
  <c r="H13" i="46"/>
  <c r="H12" i="46"/>
  <c r="H11" i="46"/>
  <c r="H9" i="46"/>
  <c r="H8" i="46"/>
  <c r="H5" i="46"/>
  <c r="I18" i="46"/>
  <c r="I17" i="46"/>
  <c r="I15" i="46"/>
  <c r="I13" i="46"/>
  <c r="I12" i="46"/>
  <c r="I11" i="46"/>
  <c r="I9" i="46"/>
  <c r="I8" i="46"/>
  <c r="I5" i="46"/>
  <c r="J18" i="46"/>
  <c r="J17" i="46"/>
  <c r="J15" i="46"/>
  <c r="J13" i="46"/>
  <c r="J12" i="46"/>
  <c r="J11" i="46"/>
  <c r="J9" i="46"/>
  <c r="J8" i="46"/>
  <c r="J5" i="46"/>
  <c r="K18" i="46"/>
  <c r="K17" i="46"/>
  <c r="K15" i="46"/>
  <c r="K13" i="46"/>
  <c r="K12" i="46"/>
  <c r="K11" i="46"/>
  <c r="K9" i="46"/>
  <c r="K8" i="46"/>
  <c r="K5" i="46"/>
  <c r="L18" i="46"/>
  <c r="L17" i="46"/>
  <c r="L15" i="46"/>
  <c r="L13" i="46"/>
  <c r="L12" i="46"/>
  <c r="L11" i="46"/>
  <c r="L9" i="46"/>
  <c r="L8" i="46"/>
  <c r="L5" i="46"/>
  <c r="M18" i="46"/>
  <c r="M17" i="46"/>
  <c r="M16" i="46"/>
  <c r="M15" i="46"/>
  <c r="M13" i="46"/>
  <c r="M12" i="46"/>
  <c r="M11" i="46"/>
  <c r="M9" i="46"/>
  <c r="M8" i="46"/>
  <c r="M5" i="46"/>
  <c r="N18" i="46"/>
  <c r="N17" i="46"/>
  <c r="N15" i="46"/>
  <c r="N13" i="46"/>
  <c r="N12" i="46"/>
  <c r="N11" i="46"/>
  <c r="N9" i="46"/>
  <c r="N8" i="46"/>
  <c r="N5" i="46"/>
  <c r="C18" i="45"/>
  <c r="C17" i="45"/>
  <c r="C15" i="45"/>
  <c r="C14" i="45"/>
  <c r="C13" i="45"/>
  <c r="C12" i="45"/>
  <c r="C11" i="45"/>
  <c r="C9" i="45"/>
  <c r="C8" i="45"/>
  <c r="C5" i="45"/>
  <c r="D18" i="45"/>
  <c r="D17" i="45"/>
  <c r="D15" i="45"/>
  <c r="D14" i="45"/>
  <c r="D13" i="45"/>
  <c r="D12" i="45"/>
  <c r="D11" i="45"/>
  <c r="D9" i="45"/>
  <c r="D8" i="45"/>
  <c r="D5" i="45"/>
  <c r="E18" i="45"/>
  <c r="E17" i="45"/>
  <c r="E15" i="45"/>
  <c r="E14" i="45"/>
  <c r="E13" i="45"/>
  <c r="E12" i="45"/>
  <c r="E11" i="45"/>
  <c r="E9" i="45"/>
  <c r="E8" i="45"/>
  <c r="E5" i="45"/>
  <c r="F18" i="45"/>
  <c r="F17" i="45"/>
  <c r="F15" i="45"/>
  <c r="F14" i="45"/>
  <c r="F13" i="45"/>
  <c r="F12" i="45"/>
  <c r="F11" i="45"/>
  <c r="F9" i="45"/>
  <c r="F8" i="45"/>
  <c r="F5" i="45"/>
  <c r="G18" i="45"/>
  <c r="G17" i="45"/>
  <c r="G15" i="45"/>
  <c r="G14" i="45"/>
  <c r="G13" i="45"/>
  <c r="G12" i="45"/>
  <c r="G11" i="45"/>
  <c r="G9" i="45"/>
  <c r="G8" i="45"/>
  <c r="G5" i="45"/>
  <c r="H18" i="45"/>
  <c r="H17" i="45"/>
  <c r="H15" i="45"/>
  <c r="H14" i="45"/>
  <c r="H13" i="45"/>
  <c r="H12" i="45"/>
  <c r="H11" i="45"/>
  <c r="H9" i="45"/>
  <c r="H8" i="45"/>
  <c r="H5" i="45"/>
  <c r="I18" i="45"/>
  <c r="I17" i="45"/>
  <c r="I15" i="45"/>
  <c r="I14" i="45"/>
  <c r="I13" i="45"/>
  <c r="I12" i="45"/>
  <c r="I11" i="45"/>
  <c r="I9" i="45"/>
  <c r="I8" i="45"/>
  <c r="I5" i="45"/>
  <c r="J18" i="45"/>
  <c r="J17" i="45"/>
  <c r="J15" i="45"/>
  <c r="J14" i="45"/>
  <c r="J13" i="45"/>
  <c r="J12" i="45"/>
  <c r="J11" i="45"/>
  <c r="J9" i="45"/>
  <c r="J8" i="45"/>
  <c r="J5" i="45"/>
  <c r="K18" i="45"/>
  <c r="K17" i="45"/>
  <c r="K15" i="45"/>
  <c r="K14" i="45"/>
  <c r="K13" i="45"/>
  <c r="K12" i="45"/>
  <c r="K11" i="45"/>
  <c r="K9" i="45"/>
  <c r="K8" i="45"/>
  <c r="K5" i="45"/>
  <c r="L18" i="45"/>
  <c r="L17" i="45"/>
  <c r="L15" i="45"/>
  <c r="L14" i="45"/>
  <c r="L13" i="45"/>
  <c r="L12" i="45"/>
  <c r="L11" i="45"/>
  <c r="L9" i="45"/>
  <c r="L8" i="45"/>
  <c r="L5" i="45"/>
  <c r="M18" i="45"/>
  <c r="M17" i="45"/>
  <c r="M15" i="45"/>
  <c r="M14" i="45"/>
  <c r="M13" i="45"/>
  <c r="M12" i="45"/>
  <c r="M11" i="45"/>
  <c r="M9" i="45"/>
  <c r="M8" i="45"/>
  <c r="M5" i="45"/>
  <c r="F40" i="45"/>
  <c r="F54" i="45" s="1"/>
  <c r="E40" i="45"/>
  <c r="E54" i="45" s="1"/>
  <c r="D40" i="45"/>
  <c r="D54" i="45" s="1"/>
  <c r="C40" i="45"/>
  <c r="C54" i="45" s="1"/>
  <c r="F33" i="45"/>
  <c r="F16" i="45" s="1"/>
  <c r="E33" i="45"/>
  <c r="E16" i="45" s="1"/>
  <c r="D33" i="45"/>
  <c r="D16" i="45" s="1"/>
  <c r="C33" i="45"/>
  <c r="C16" i="45" s="1"/>
  <c r="F27" i="45"/>
  <c r="F10" i="45" s="1"/>
  <c r="E27" i="45"/>
  <c r="E10" i="45" s="1"/>
  <c r="D27" i="45"/>
  <c r="D36" i="45" s="1"/>
  <c r="C27" i="45"/>
  <c r="C36" i="45" s="1"/>
  <c r="F24" i="45"/>
  <c r="F7" i="45" s="1"/>
  <c r="E24" i="45"/>
  <c r="E7" i="45" s="1"/>
  <c r="D24" i="45"/>
  <c r="D7" i="45" s="1"/>
  <c r="C24" i="45"/>
  <c r="C7" i="45" s="1"/>
  <c r="M33" i="45"/>
  <c r="L33" i="45"/>
  <c r="K33" i="45"/>
  <c r="J33" i="45"/>
  <c r="I33" i="45"/>
  <c r="H33" i="45"/>
  <c r="G33" i="45"/>
  <c r="M27" i="45"/>
  <c r="M36" i="45" s="1"/>
  <c r="L27" i="45"/>
  <c r="L36" i="45" s="1"/>
  <c r="K27" i="45"/>
  <c r="K36" i="45" s="1"/>
  <c r="J27" i="45"/>
  <c r="J36" i="45" s="1"/>
  <c r="I27" i="45"/>
  <c r="I36" i="45" s="1"/>
  <c r="H27" i="45"/>
  <c r="H36" i="45" s="1"/>
  <c r="G27" i="45"/>
  <c r="G36" i="45" s="1"/>
  <c r="M24" i="45"/>
  <c r="L24" i="45"/>
  <c r="K24" i="45"/>
  <c r="J24" i="45"/>
  <c r="I24" i="45"/>
  <c r="H24" i="45"/>
  <c r="G24" i="45"/>
  <c r="M50" i="45"/>
  <c r="L50" i="45"/>
  <c r="K50" i="45"/>
  <c r="J50" i="45"/>
  <c r="I50" i="45"/>
  <c r="I16" i="45" s="1"/>
  <c r="H50" i="45"/>
  <c r="G50" i="45"/>
  <c r="M44" i="45"/>
  <c r="M53" i="45" s="1"/>
  <c r="L44" i="45"/>
  <c r="L53" i="45" s="1"/>
  <c r="K44" i="45"/>
  <c r="K53" i="45" s="1"/>
  <c r="J44" i="45"/>
  <c r="J53" i="45" s="1"/>
  <c r="I44" i="45"/>
  <c r="I53" i="45" s="1"/>
  <c r="H44" i="45"/>
  <c r="H53" i="45" s="1"/>
  <c r="G44" i="45"/>
  <c r="G53" i="45" s="1"/>
  <c r="M41" i="45"/>
  <c r="L41" i="45"/>
  <c r="K41" i="45"/>
  <c r="J41" i="45"/>
  <c r="I41" i="45"/>
  <c r="H41" i="45"/>
  <c r="G41" i="45"/>
  <c r="M16" i="45" l="1"/>
  <c r="J8" i="96"/>
  <c r="J8" i="103" s="1"/>
  <c r="E7" i="46"/>
  <c r="Q9" i="96"/>
  <c r="Q9" i="103" s="1"/>
  <c r="I16" i="46"/>
  <c r="K4" i="48"/>
  <c r="K16" i="46"/>
  <c r="D5" i="96"/>
  <c r="D5" i="103" s="1"/>
  <c r="E9" i="96"/>
  <c r="E9" i="103" s="1"/>
  <c r="E15" i="103"/>
  <c r="J4" i="104"/>
  <c r="J6" i="106"/>
  <c r="F5" i="96"/>
  <c r="F5" i="103" s="1"/>
  <c r="J7" i="45"/>
  <c r="L16" i="45"/>
  <c r="H5" i="96"/>
  <c r="H5" i="103" s="1"/>
  <c r="G9" i="96"/>
  <c r="G9" i="103" s="1"/>
  <c r="G15" i="103"/>
  <c r="I5" i="96"/>
  <c r="I5" i="103" s="1"/>
  <c r="N40" i="46"/>
  <c r="C4" i="49"/>
  <c r="C4" i="52" s="1"/>
  <c r="E4" i="49"/>
  <c r="E4" i="52" s="1"/>
  <c r="G7" i="46"/>
  <c r="I40" i="46"/>
  <c r="I54" i="46" s="1"/>
  <c r="I7" i="46"/>
  <c r="J40" i="46"/>
  <c r="J54" i="46" s="1"/>
  <c r="J4" i="49"/>
  <c r="K7" i="46"/>
  <c r="L4" i="49"/>
  <c r="H4" i="49"/>
  <c r="H4" i="52" s="1"/>
  <c r="M4" i="49"/>
  <c r="K4" i="49"/>
  <c r="K4" i="52" s="1"/>
  <c r="N4" i="49"/>
  <c r="I4" i="49"/>
  <c r="I4" i="52" s="1"/>
  <c r="L16" i="47"/>
  <c r="C4" i="48"/>
  <c r="F4" i="48"/>
  <c r="F4" i="51" s="1"/>
  <c r="K40" i="46"/>
  <c r="K54" i="46" s="1"/>
  <c r="G40" i="46"/>
  <c r="G54" i="46" s="1"/>
  <c r="L40" i="46"/>
  <c r="L54" i="46" s="1"/>
  <c r="C7" i="46"/>
  <c r="L10" i="46"/>
  <c r="L19" i="46" s="1"/>
  <c r="I23" i="46"/>
  <c r="I37" i="46" s="1"/>
  <c r="M10" i="46"/>
  <c r="J10" i="46"/>
  <c r="J19" i="46" s="1"/>
  <c r="J23" i="46"/>
  <c r="F23" i="45"/>
  <c r="D23" i="45"/>
  <c r="E23" i="45"/>
  <c r="H7" i="45"/>
  <c r="D10" i="96"/>
  <c r="H10" i="96"/>
  <c r="Q6" i="96"/>
  <c r="Q6" i="103" s="1"/>
  <c r="K4" i="104"/>
  <c r="G16" i="96"/>
  <c r="G16" i="103" s="1"/>
  <c r="J5" i="106"/>
  <c r="J4" i="106"/>
  <c r="D4" i="104"/>
  <c r="Q4" i="105"/>
  <c r="K6" i="96"/>
  <c r="K6" i="103" s="1"/>
  <c r="K12" i="103"/>
  <c r="I6" i="96"/>
  <c r="I6" i="103" s="1"/>
  <c r="H6" i="96"/>
  <c r="H6" i="103" s="1"/>
  <c r="H12" i="103"/>
  <c r="G6" i="96"/>
  <c r="G6" i="103" s="1"/>
  <c r="G12" i="103"/>
  <c r="E6" i="96"/>
  <c r="E6" i="103" s="1"/>
  <c r="E12" i="103"/>
  <c r="E7" i="96"/>
  <c r="E7" i="103" s="1"/>
  <c r="E13" i="103"/>
  <c r="C8" i="96"/>
  <c r="C8" i="103" s="1"/>
  <c r="C14" i="103"/>
  <c r="K8" i="96"/>
  <c r="K8" i="103" s="1"/>
  <c r="K14" i="103"/>
  <c r="E10" i="96"/>
  <c r="Q7" i="96"/>
  <c r="Q7" i="103" s="1"/>
  <c r="F10" i="96"/>
  <c r="J10" i="96"/>
  <c r="E8" i="96"/>
  <c r="E8" i="103" s="1"/>
  <c r="E14" i="103"/>
  <c r="I8" i="96"/>
  <c r="I8" i="103" s="1"/>
  <c r="I14" i="103"/>
  <c r="G8" i="96"/>
  <c r="G8" i="103" s="1"/>
  <c r="G14" i="103"/>
  <c r="I10" i="96"/>
  <c r="C10" i="96"/>
  <c r="G10" i="96"/>
  <c r="K10" i="96"/>
  <c r="J6" i="96"/>
  <c r="J6" i="103" s="1"/>
  <c r="F6" i="96"/>
  <c r="F6" i="103" s="1"/>
  <c r="D6" i="96"/>
  <c r="D6" i="103" s="1"/>
  <c r="C6" i="96"/>
  <c r="C6" i="103" s="1"/>
  <c r="D8" i="96"/>
  <c r="D8" i="103" s="1"/>
  <c r="D16" i="96"/>
  <c r="D16" i="103" s="1"/>
  <c r="D19" i="103"/>
  <c r="C4" i="105"/>
  <c r="C4" i="107" s="1"/>
  <c r="H8" i="96"/>
  <c r="H8" i="103" s="1"/>
  <c r="G7" i="96"/>
  <c r="G7" i="103" s="1"/>
  <c r="E16" i="96"/>
  <c r="E16" i="103" s="1"/>
  <c r="H4" i="105"/>
  <c r="H4" i="107" s="1"/>
  <c r="F4" i="49"/>
  <c r="F4" i="52" s="1"/>
  <c r="F11" i="47"/>
  <c r="F8" i="50" s="1"/>
  <c r="F8" i="51"/>
  <c r="F5" i="51"/>
  <c r="F8" i="47"/>
  <c r="F5" i="50" s="1"/>
  <c r="F13" i="51"/>
  <c r="F16" i="47"/>
  <c r="F13" i="50" s="1"/>
  <c r="E8" i="52"/>
  <c r="E11" i="47"/>
  <c r="E8" i="50" s="1"/>
  <c r="E13" i="52"/>
  <c r="E16" i="47"/>
  <c r="E13" i="50" s="1"/>
  <c r="E8" i="47"/>
  <c r="E5" i="50" s="1"/>
  <c r="E5" i="51"/>
  <c r="E4" i="48"/>
  <c r="D8" i="52"/>
  <c r="D11" i="47"/>
  <c r="D8" i="50" s="1"/>
  <c r="D16" i="47"/>
  <c r="D13" i="50" s="1"/>
  <c r="D13" i="52"/>
  <c r="D4" i="49"/>
  <c r="D4" i="52" s="1"/>
  <c r="D5" i="51"/>
  <c r="D8" i="47"/>
  <c r="D5" i="50" s="1"/>
  <c r="D4" i="48"/>
  <c r="C4" i="51"/>
  <c r="C8" i="51"/>
  <c r="C11" i="47"/>
  <c r="C8" i="50" s="1"/>
  <c r="C5" i="51"/>
  <c r="C8" i="47"/>
  <c r="C5" i="50" s="1"/>
  <c r="C13" i="51"/>
  <c r="C16" i="47"/>
  <c r="C13" i="50" s="1"/>
  <c r="O4" i="105"/>
  <c r="O4" i="107" s="1"/>
  <c r="O6" i="96"/>
  <c r="O6" i="103" s="1"/>
  <c r="O7" i="96"/>
  <c r="O7" i="103" s="1"/>
  <c r="O13" i="103"/>
  <c r="O8" i="96"/>
  <c r="O8" i="103" s="1"/>
  <c r="O14" i="103"/>
  <c r="O9" i="96"/>
  <c r="O9" i="103" s="1"/>
  <c r="O15" i="103"/>
  <c r="O16" i="96"/>
  <c r="O16" i="103" s="1"/>
  <c r="O4" i="104"/>
  <c r="O5" i="96"/>
  <c r="O10" i="96"/>
  <c r="Q8" i="96"/>
  <c r="Q8" i="103" s="1"/>
  <c r="Q14" i="103"/>
  <c r="L10" i="96"/>
  <c r="L11" i="103"/>
  <c r="L4" i="104"/>
  <c r="L6" i="106"/>
  <c r="N5" i="96"/>
  <c r="N5" i="103" s="1"/>
  <c r="M10" i="96"/>
  <c r="M11" i="103"/>
  <c r="M6" i="96"/>
  <c r="M6" i="103" s="1"/>
  <c r="M12" i="103"/>
  <c r="M7" i="96"/>
  <c r="M7" i="103" s="1"/>
  <c r="M13" i="103"/>
  <c r="M8" i="96"/>
  <c r="M8" i="103" s="1"/>
  <c r="M14" i="103"/>
  <c r="M9" i="96"/>
  <c r="M9" i="103" s="1"/>
  <c r="M15" i="103"/>
  <c r="L9" i="96"/>
  <c r="L9" i="103" s="1"/>
  <c r="L21" i="103"/>
  <c r="N6" i="96"/>
  <c r="N6" i="103" s="1"/>
  <c r="N7" i="96"/>
  <c r="N7" i="103" s="1"/>
  <c r="N8" i="96"/>
  <c r="N8" i="103" s="1"/>
  <c r="N9" i="96"/>
  <c r="N9" i="103" s="1"/>
  <c r="N4" i="104"/>
  <c r="N4" i="106" s="1"/>
  <c r="N16" i="96"/>
  <c r="N16" i="103" s="1"/>
  <c r="N4" i="105"/>
  <c r="N4" i="107" s="1"/>
  <c r="N5" i="107"/>
  <c r="N10" i="96"/>
  <c r="M23" i="46"/>
  <c r="M37" i="46" s="1"/>
  <c r="M7" i="46"/>
  <c r="M40" i="46"/>
  <c r="M54" i="46" s="1"/>
  <c r="M7" i="45"/>
  <c r="M23" i="45"/>
  <c r="M37" i="45" s="1"/>
  <c r="M10" i="45"/>
  <c r="M40" i="45"/>
  <c r="M4" i="105"/>
  <c r="M4" i="107" s="1"/>
  <c r="M5" i="96"/>
  <c r="M5" i="103" s="1"/>
  <c r="M16" i="96"/>
  <c r="M16" i="103" s="1"/>
  <c r="M4" i="104"/>
  <c r="K16" i="139"/>
  <c r="J16" i="139"/>
  <c r="L16" i="96"/>
  <c r="L16" i="103" s="1"/>
  <c r="L6" i="96"/>
  <c r="L6" i="103" s="1"/>
  <c r="L8" i="96"/>
  <c r="L8" i="103" s="1"/>
  <c r="L7" i="96"/>
  <c r="L7" i="103" s="1"/>
  <c r="L4" i="105"/>
  <c r="L4" i="107" s="1"/>
  <c r="L11" i="47"/>
  <c r="L4" i="48"/>
  <c r="L7" i="46"/>
  <c r="L23" i="46"/>
  <c r="L37" i="46" s="1"/>
  <c r="L40" i="45"/>
  <c r="L23" i="45"/>
  <c r="L37" i="45" s="1"/>
  <c r="L10" i="45"/>
  <c r="L19" i="45" s="1"/>
  <c r="L7" i="45"/>
  <c r="J15" i="139"/>
  <c r="K15" i="139"/>
  <c r="I15" i="139"/>
  <c r="K4" i="105"/>
  <c r="K4" i="107" s="1"/>
  <c r="J5" i="96"/>
  <c r="J5" i="103" s="1"/>
  <c r="K5" i="96"/>
  <c r="K5" i="103" s="1"/>
  <c r="J7" i="96"/>
  <c r="J7" i="103" s="1"/>
  <c r="I4" i="105"/>
  <c r="I4" i="107" s="1"/>
  <c r="J16" i="96"/>
  <c r="J16" i="103" s="1"/>
  <c r="J4" i="105"/>
  <c r="J4" i="107" s="1"/>
  <c r="J9" i="96"/>
  <c r="J9" i="103" s="1"/>
  <c r="K7" i="96"/>
  <c r="K7" i="103" s="1"/>
  <c r="K9" i="96"/>
  <c r="K9" i="103" s="1"/>
  <c r="K16" i="96"/>
  <c r="K16" i="103" s="1"/>
  <c r="K10" i="46"/>
  <c r="K23" i="46"/>
  <c r="K40" i="45"/>
  <c r="K10" i="45"/>
  <c r="K19" i="45" s="1"/>
  <c r="K23" i="45"/>
  <c r="K37" i="45" s="1"/>
  <c r="K7" i="45"/>
  <c r="K16" i="45"/>
  <c r="K13" i="51"/>
  <c r="K16" i="47"/>
  <c r="K13" i="50" s="1"/>
  <c r="K11" i="47"/>
  <c r="K8" i="50" s="1"/>
  <c r="K8" i="51"/>
  <c r="K4" i="51"/>
  <c r="K7" i="47"/>
  <c r="K4" i="50" s="1"/>
  <c r="K5" i="51"/>
  <c r="K8" i="47"/>
  <c r="K5" i="50" s="1"/>
  <c r="K14" i="139"/>
  <c r="J14" i="139"/>
  <c r="J4" i="48"/>
  <c r="J4" i="51" s="1"/>
  <c r="J16" i="46"/>
  <c r="J40" i="45"/>
  <c r="J54" i="45" s="1"/>
  <c r="J10" i="45"/>
  <c r="J19" i="45" s="1"/>
  <c r="J23" i="45"/>
  <c r="J37" i="45" s="1"/>
  <c r="J16" i="45"/>
  <c r="J13" i="139"/>
  <c r="K13" i="139"/>
  <c r="I13" i="139"/>
  <c r="I7" i="96"/>
  <c r="I7" i="103" s="1"/>
  <c r="I9" i="96"/>
  <c r="I9" i="103" s="1"/>
  <c r="I16" i="96"/>
  <c r="I16" i="103" s="1"/>
  <c r="I4" i="104"/>
  <c r="J4" i="52"/>
  <c r="J5" i="52"/>
  <c r="J8" i="47"/>
  <c r="J5" i="50" s="1"/>
  <c r="J11" i="47"/>
  <c r="J8" i="50" s="1"/>
  <c r="J8" i="52"/>
  <c r="J13" i="52"/>
  <c r="J16" i="47"/>
  <c r="J13" i="50" s="1"/>
  <c r="I10" i="46"/>
  <c r="I40" i="45"/>
  <c r="I54" i="45" s="1"/>
  <c r="I10" i="45"/>
  <c r="I19" i="45" s="1"/>
  <c r="I23" i="45"/>
  <c r="I37" i="45" s="1"/>
  <c r="I7" i="45"/>
  <c r="I13" i="51"/>
  <c r="I16" i="47"/>
  <c r="I13" i="50" s="1"/>
  <c r="I8" i="51"/>
  <c r="I11" i="47"/>
  <c r="I8" i="50" s="1"/>
  <c r="I5" i="51"/>
  <c r="I8" i="47"/>
  <c r="I5" i="50" s="1"/>
  <c r="I4" i="48"/>
  <c r="B12" i="139"/>
  <c r="K12" i="139" s="1"/>
  <c r="H16" i="96"/>
  <c r="H16" i="103" s="1"/>
  <c r="H9" i="96"/>
  <c r="H9" i="103" s="1"/>
  <c r="H7" i="96"/>
  <c r="H7" i="103" s="1"/>
  <c r="H4" i="104"/>
  <c r="H16" i="47"/>
  <c r="H13" i="50" s="1"/>
  <c r="H13" i="51"/>
  <c r="H8" i="51"/>
  <c r="H11" i="47"/>
  <c r="H8" i="50" s="1"/>
  <c r="H8" i="47"/>
  <c r="H5" i="50" s="1"/>
  <c r="H5" i="51"/>
  <c r="H4" i="48"/>
  <c r="F40" i="46"/>
  <c r="F54" i="46" s="1"/>
  <c r="C40" i="46"/>
  <c r="C54" i="46" s="1"/>
  <c r="H40" i="46"/>
  <c r="H54" i="46" s="1"/>
  <c r="H16" i="46"/>
  <c r="G10" i="46"/>
  <c r="E23" i="46"/>
  <c r="E37" i="46" s="1"/>
  <c r="C10" i="46"/>
  <c r="C19" i="46" s="1"/>
  <c r="F10" i="46"/>
  <c r="F19" i="46" s="1"/>
  <c r="D40" i="46"/>
  <c r="D54" i="46" s="1"/>
  <c r="H10" i="46"/>
  <c r="H19" i="46" s="1"/>
  <c r="H23" i="46"/>
  <c r="H37" i="46" s="1"/>
  <c r="H40" i="45"/>
  <c r="H54" i="45" s="1"/>
  <c r="H10" i="45"/>
  <c r="H19" i="45" s="1"/>
  <c r="H23" i="45"/>
  <c r="H37" i="45" s="1"/>
  <c r="H16" i="45"/>
  <c r="K11" i="139"/>
  <c r="J11" i="139"/>
  <c r="I11" i="139"/>
  <c r="G4" i="49"/>
  <c r="G4" i="52" s="1"/>
  <c r="G13" i="51"/>
  <c r="G16" i="47"/>
  <c r="G13" i="50" s="1"/>
  <c r="G11" i="47"/>
  <c r="G8" i="50" s="1"/>
  <c r="G8" i="51"/>
  <c r="G5" i="51"/>
  <c r="G8" i="47"/>
  <c r="G5" i="50" s="1"/>
  <c r="G4" i="48"/>
  <c r="G4" i="105"/>
  <c r="G4" i="107" s="1"/>
  <c r="G4" i="104"/>
  <c r="G5" i="96"/>
  <c r="G5" i="103" s="1"/>
  <c r="G23" i="46"/>
  <c r="G37" i="46" s="1"/>
  <c r="G40" i="45"/>
  <c r="G54" i="45" s="1"/>
  <c r="G23" i="45"/>
  <c r="G10" i="45"/>
  <c r="G19" i="45" s="1"/>
  <c r="G7" i="45"/>
  <c r="G16" i="45"/>
  <c r="F4" i="111"/>
  <c r="J10" i="139"/>
  <c r="F7" i="96"/>
  <c r="F7" i="103" s="1"/>
  <c r="F16" i="96"/>
  <c r="F16" i="103" s="1"/>
  <c r="F4" i="105"/>
  <c r="F4" i="107" s="1"/>
  <c r="F8" i="96"/>
  <c r="F8" i="103" s="1"/>
  <c r="F9" i="96"/>
  <c r="F9" i="103" s="1"/>
  <c r="F4" i="104"/>
  <c r="F23" i="46"/>
  <c r="F37" i="46" s="1"/>
  <c r="J9" i="139"/>
  <c r="K9" i="139"/>
  <c r="I9" i="139"/>
  <c r="B8" i="139"/>
  <c r="K8" i="139" s="1"/>
  <c r="E10" i="46"/>
  <c r="E19" i="46" s="1"/>
  <c r="E40" i="46"/>
  <c r="E54" i="46" s="1"/>
  <c r="E5" i="96"/>
  <c r="E5" i="103" s="1"/>
  <c r="E4" i="105"/>
  <c r="E4" i="107" s="1"/>
  <c r="E4" i="104"/>
  <c r="D9" i="96"/>
  <c r="D9" i="103" s="1"/>
  <c r="D4" i="105"/>
  <c r="D4" i="107" s="1"/>
  <c r="D7" i="96"/>
  <c r="D7" i="103" s="1"/>
  <c r="C7" i="96"/>
  <c r="C7" i="103" s="1"/>
  <c r="C9" i="96"/>
  <c r="C9" i="103" s="1"/>
  <c r="C16" i="96"/>
  <c r="C16" i="103" s="1"/>
  <c r="C4" i="104"/>
  <c r="C5" i="96"/>
  <c r="C5" i="103" s="1"/>
  <c r="D10" i="46"/>
  <c r="D19" i="46" s="1"/>
  <c r="D23" i="46"/>
  <c r="D37" i="46" s="1"/>
  <c r="D10" i="45"/>
  <c r="D6" i="45" s="1"/>
  <c r="J7" i="139"/>
  <c r="K7" i="139"/>
  <c r="I7" i="139"/>
  <c r="K6" i="139"/>
  <c r="J6" i="139"/>
  <c r="C23" i="46"/>
  <c r="C37" i="46" s="1"/>
  <c r="C10" i="45"/>
  <c r="C19" i="45" s="1"/>
  <c r="D37" i="45"/>
  <c r="F36" i="45"/>
  <c r="E36" i="45"/>
  <c r="F19" i="45"/>
  <c r="E19" i="45"/>
  <c r="E6" i="45"/>
  <c r="F6" i="45"/>
  <c r="C23" i="45"/>
  <c r="C37" i="45" s="1"/>
  <c r="K17" i="139"/>
  <c r="I17" i="139"/>
  <c r="J17" i="139"/>
  <c r="I6" i="139"/>
  <c r="I8" i="139"/>
  <c r="I10" i="139"/>
  <c r="I14" i="139"/>
  <c r="I16" i="139"/>
  <c r="N54" i="46"/>
  <c r="J37" i="46"/>
  <c r="K36" i="46"/>
  <c r="J7" i="46"/>
  <c r="J6" i="46" s="1"/>
  <c r="J4" i="46" s="1"/>
  <c r="H7" i="46"/>
  <c r="F7" i="46"/>
  <c r="D7" i="46"/>
  <c r="G37" i="45"/>
  <c r="P5" i="46"/>
  <c r="D20" i="139"/>
  <c r="B20" i="139" s="1"/>
  <c r="J20" i="139" s="1"/>
  <c r="D19" i="139"/>
  <c r="B19" i="139" s="1"/>
  <c r="D18" i="139"/>
  <c r="O9" i="47"/>
  <c r="P9" i="47"/>
  <c r="Q9" i="47"/>
  <c r="O10" i="47"/>
  <c r="P10" i="47"/>
  <c r="Q10" i="47"/>
  <c r="Q33" i="46"/>
  <c r="Q50" i="46"/>
  <c r="C7" i="47" l="1"/>
  <c r="C4" i="50" s="1"/>
  <c r="G6" i="46"/>
  <c r="G4" i="46" s="1"/>
  <c r="M6" i="45"/>
  <c r="M4" i="45" s="1"/>
  <c r="N5" i="106"/>
  <c r="E37" i="45"/>
  <c r="F6" i="46"/>
  <c r="F4" i="46" s="1"/>
  <c r="I6" i="46"/>
  <c r="I4" i="46" s="1"/>
  <c r="K37" i="46"/>
  <c r="K6" i="46"/>
  <c r="K4" i="46" s="1"/>
  <c r="L7" i="47"/>
  <c r="M19" i="45"/>
  <c r="I12" i="139"/>
  <c r="F7" i="47"/>
  <c r="F4" i="50" s="1"/>
  <c r="J7" i="47"/>
  <c r="J4" i="50" s="1"/>
  <c r="H6" i="46"/>
  <c r="H4" i="46" s="1"/>
  <c r="K19" i="46"/>
  <c r="M6" i="46"/>
  <c r="M4" i="46" s="1"/>
  <c r="M19" i="46"/>
  <c r="E6" i="46"/>
  <c r="E4" i="46" s="1"/>
  <c r="I19" i="46"/>
  <c r="L6" i="46"/>
  <c r="L4" i="46" s="1"/>
  <c r="D6" i="46"/>
  <c r="D4" i="46" s="1"/>
  <c r="C6" i="45"/>
  <c r="C4" i="45" s="1"/>
  <c r="I6" i="45"/>
  <c r="I20" i="45" s="1"/>
  <c r="J6" i="45"/>
  <c r="J4" i="45" s="1"/>
  <c r="K6" i="45"/>
  <c r="K20" i="45" s="1"/>
  <c r="D19" i="45"/>
  <c r="D20" i="45" s="1"/>
  <c r="G6" i="45"/>
  <c r="G4" i="45" s="1"/>
  <c r="F37" i="45"/>
  <c r="E4" i="106"/>
  <c r="E5" i="106"/>
  <c r="D5" i="106"/>
  <c r="D4" i="106"/>
  <c r="C5" i="106"/>
  <c r="C4" i="106"/>
  <c r="G4" i="106"/>
  <c r="G5" i="106"/>
  <c r="H5" i="106"/>
  <c r="H4" i="106"/>
  <c r="F5" i="106"/>
  <c r="F4" i="106"/>
  <c r="I4" i="106"/>
  <c r="I5" i="106"/>
  <c r="M4" i="96"/>
  <c r="M4" i="103" s="1"/>
  <c r="K4" i="106"/>
  <c r="K5" i="106"/>
  <c r="E4" i="96"/>
  <c r="E4" i="103" s="1"/>
  <c r="J12" i="139"/>
  <c r="E4" i="51"/>
  <c r="E7" i="47"/>
  <c r="E4" i="50" s="1"/>
  <c r="D7" i="47"/>
  <c r="D4" i="50" s="1"/>
  <c r="D4" i="51"/>
  <c r="O4" i="106"/>
  <c r="O5" i="106"/>
  <c r="O5" i="103"/>
  <c r="O4" i="96"/>
  <c r="O4" i="103" s="1"/>
  <c r="N4" i="96"/>
  <c r="N4" i="103" s="1"/>
  <c r="M4" i="106"/>
  <c r="M5" i="106"/>
  <c r="L5" i="106"/>
  <c r="L4" i="106"/>
  <c r="L4" i="96"/>
  <c r="L4" i="103" s="1"/>
  <c r="L6" i="45"/>
  <c r="L4" i="45" s="1"/>
  <c r="J4" i="96"/>
  <c r="J4" i="103" s="1"/>
  <c r="K4" i="96"/>
  <c r="K4" i="103" s="1"/>
  <c r="I4" i="96"/>
  <c r="I4" i="103" s="1"/>
  <c r="H6" i="45"/>
  <c r="H20" i="45" s="1"/>
  <c r="I7" i="47"/>
  <c r="I4" i="50" s="1"/>
  <c r="I4" i="51"/>
  <c r="H4" i="96"/>
  <c r="H4" i="103" s="1"/>
  <c r="H4" i="51"/>
  <c r="H7" i="47"/>
  <c r="H4" i="50" s="1"/>
  <c r="C6" i="46"/>
  <c r="C4" i="46" s="1"/>
  <c r="G19" i="46"/>
  <c r="G20" i="46" s="1"/>
  <c r="J20" i="46"/>
  <c r="G4" i="51"/>
  <c r="G7" i="47"/>
  <c r="G4" i="50" s="1"/>
  <c r="G4" i="96"/>
  <c r="G4" i="103" s="1"/>
  <c r="J8" i="139"/>
  <c r="F4" i="96"/>
  <c r="F4" i="103" s="1"/>
  <c r="E20" i="45"/>
  <c r="D4" i="96"/>
  <c r="D4" i="103" s="1"/>
  <c r="C4" i="96"/>
  <c r="C4" i="103" s="1"/>
  <c r="D4" i="45"/>
  <c r="F20" i="45"/>
  <c r="F4" i="45"/>
  <c r="E4" i="45"/>
  <c r="K20" i="139"/>
  <c r="I20" i="139"/>
  <c r="H20" i="139"/>
  <c r="I19" i="139"/>
  <c r="J19" i="139"/>
  <c r="K19" i="139"/>
  <c r="H19" i="139"/>
  <c r="B18" i="139"/>
  <c r="N126" i="141"/>
  <c r="N65" i="143" s="1"/>
  <c r="N125" i="141"/>
  <c r="N64" i="143" s="1"/>
  <c r="N124" i="141"/>
  <c r="N123" i="141"/>
  <c r="N62" i="143" s="1"/>
  <c r="N122" i="141"/>
  <c r="N121" i="141"/>
  <c r="N120" i="141"/>
  <c r="N119" i="141"/>
  <c r="N118" i="141"/>
  <c r="N57" i="143" s="1"/>
  <c r="N117" i="141"/>
  <c r="N116" i="141"/>
  <c r="N115" i="141"/>
  <c r="N114" i="141"/>
  <c r="N113" i="141"/>
  <c r="N112" i="141"/>
  <c r="N111" i="141"/>
  <c r="N110" i="141"/>
  <c r="N109" i="141"/>
  <c r="N108" i="141"/>
  <c r="N107" i="141"/>
  <c r="N106" i="141"/>
  <c r="N105" i="141"/>
  <c r="N104" i="141"/>
  <c r="N103" i="141"/>
  <c r="N102" i="141"/>
  <c r="N101" i="141"/>
  <c r="N100" i="141"/>
  <c r="L94" i="141"/>
  <c r="L51" i="143" s="1"/>
  <c r="K94" i="141"/>
  <c r="L93" i="141"/>
  <c r="K93" i="141"/>
  <c r="L92" i="141"/>
  <c r="K92" i="141"/>
  <c r="K49" i="143" s="1"/>
  <c r="L91" i="141"/>
  <c r="L48" i="143" s="1"/>
  <c r="K91" i="141"/>
  <c r="L90" i="141"/>
  <c r="L47" i="143" s="1"/>
  <c r="K90" i="141"/>
  <c r="L89" i="141"/>
  <c r="K89" i="141"/>
  <c r="L88" i="141"/>
  <c r="K88" i="141"/>
  <c r="K45" i="143" s="1"/>
  <c r="L87" i="141"/>
  <c r="L44" i="143" s="1"/>
  <c r="K87" i="141"/>
  <c r="L86" i="141"/>
  <c r="L43" i="143" s="1"/>
  <c r="K86" i="141"/>
  <c r="L85" i="141"/>
  <c r="K85" i="141"/>
  <c r="L84" i="141"/>
  <c r="K84" i="141"/>
  <c r="L83" i="141"/>
  <c r="K83" i="141"/>
  <c r="L82" i="141"/>
  <c r="K82" i="141"/>
  <c r="L81" i="141"/>
  <c r="K81" i="141"/>
  <c r="L80" i="141"/>
  <c r="K80" i="141"/>
  <c r="L79" i="141"/>
  <c r="K79" i="141"/>
  <c r="L78" i="141"/>
  <c r="K78" i="141"/>
  <c r="L77" i="141"/>
  <c r="K77" i="141"/>
  <c r="L76" i="141"/>
  <c r="K76" i="141"/>
  <c r="L75" i="141"/>
  <c r="K75" i="141"/>
  <c r="L74" i="141"/>
  <c r="K74" i="141"/>
  <c r="L73" i="141"/>
  <c r="K73" i="141"/>
  <c r="L72" i="141"/>
  <c r="K72" i="141"/>
  <c r="L71" i="141"/>
  <c r="K71" i="141"/>
  <c r="L70" i="141"/>
  <c r="K70" i="141"/>
  <c r="L69" i="141"/>
  <c r="K69" i="141"/>
  <c r="L68" i="141"/>
  <c r="K68" i="141"/>
  <c r="L67" i="141"/>
  <c r="K67" i="141"/>
  <c r="L66" i="141"/>
  <c r="K66" i="141"/>
  <c r="L65" i="141"/>
  <c r="K65" i="141"/>
  <c r="B94" i="141"/>
  <c r="B93" i="141"/>
  <c r="B50" i="143" s="1"/>
  <c r="B92" i="141"/>
  <c r="B91" i="141"/>
  <c r="B90" i="141"/>
  <c r="B47" i="143" s="1"/>
  <c r="B89" i="141"/>
  <c r="B88" i="141"/>
  <c r="B87" i="141"/>
  <c r="B86" i="141"/>
  <c r="B85" i="141"/>
  <c r="B42" i="143" s="1"/>
  <c r="B84" i="141"/>
  <c r="B83" i="141"/>
  <c r="B82" i="141"/>
  <c r="B81" i="141"/>
  <c r="B80" i="141"/>
  <c r="B79" i="141"/>
  <c r="B78" i="141"/>
  <c r="B77" i="141"/>
  <c r="B76" i="141"/>
  <c r="B75" i="141"/>
  <c r="B74" i="141"/>
  <c r="B73" i="141"/>
  <c r="B72" i="141"/>
  <c r="B71" i="141"/>
  <c r="B70" i="141"/>
  <c r="B69" i="141"/>
  <c r="B68" i="141"/>
  <c r="B67" i="141"/>
  <c r="B66" i="141"/>
  <c r="B65" i="141"/>
  <c r="C94" i="141"/>
  <c r="C93" i="141"/>
  <c r="C92" i="141"/>
  <c r="C91" i="141"/>
  <c r="C90" i="141"/>
  <c r="C89" i="141"/>
  <c r="C88" i="141"/>
  <c r="C45" i="143" s="1"/>
  <c r="C87" i="141"/>
  <c r="C86" i="141"/>
  <c r="C85" i="141"/>
  <c r="C84" i="141"/>
  <c r="C83" i="141"/>
  <c r="C82" i="141"/>
  <c r="C81" i="141"/>
  <c r="C80" i="141"/>
  <c r="C79" i="141"/>
  <c r="C78" i="141"/>
  <c r="C77" i="141"/>
  <c r="C76" i="141"/>
  <c r="C75" i="141"/>
  <c r="C74" i="141"/>
  <c r="C73" i="141"/>
  <c r="C72" i="141"/>
  <c r="C70" i="141"/>
  <c r="C69" i="141"/>
  <c r="C68" i="141"/>
  <c r="C67" i="141"/>
  <c r="C66" i="141"/>
  <c r="C65" i="141"/>
  <c r="D94" i="141"/>
  <c r="D93" i="141"/>
  <c r="D50" i="143" s="1"/>
  <c r="D92" i="141"/>
  <c r="D91" i="141"/>
  <c r="D90" i="141"/>
  <c r="D89" i="141"/>
  <c r="D88" i="141"/>
  <c r="D45" i="143" s="1"/>
  <c r="D87" i="141"/>
  <c r="D86" i="141"/>
  <c r="D85" i="141"/>
  <c r="D42" i="143" s="1"/>
  <c r="D84" i="141"/>
  <c r="D83" i="141"/>
  <c r="D82" i="141"/>
  <c r="D81" i="141"/>
  <c r="D80" i="141"/>
  <c r="D79" i="141"/>
  <c r="D78" i="141"/>
  <c r="D77" i="141"/>
  <c r="D76" i="141"/>
  <c r="D75" i="141"/>
  <c r="D74" i="141"/>
  <c r="D73" i="141"/>
  <c r="D72" i="141"/>
  <c r="D71" i="141"/>
  <c r="D70" i="141"/>
  <c r="D69" i="141"/>
  <c r="D68" i="141"/>
  <c r="D67" i="141"/>
  <c r="D66" i="141"/>
  <c r="D65" i="141"/>
  <c r="E94" i="141"/>
  <c r="E51" i="143" s="1"/>
  <c r="E93" i="141"/>
  <c r="E92" i="141"/>
  <c r="E91" i="141"/>
  <c r="E48" i="143" s="1"/>
  <c r="E90" i="141"/>
  <c r="E89" i="141"/>
  <c r="E88" i="141"/>
  <c r="E87" i="141"/>
  <c r="E86" i="141"/>
  <c r="E43" i="143" s="1"/>
  <c r="E85" i="141"/>
  <c r="E84" i="141"/>
  <c r="E83" i="141"/>
  <c r="E82" i="141"/>
  <c r="E81" i="141"/>
  <c r="E80" i="141"/>
  <c r="E79" i="141"/>
  <c r="E78" i="141"/>
  <c r="E77" i="141"/>
  <c r="E76" i="141"/>
  <c r="E75" i="141"/>
  <c r="E74" i="141"/>
  <c r="E73" i="141"/>
  <c r="E72" i="141"/>
  <c r="E71" i="141"/>
  <c r="E70" i="141"/>
  <c r="E69" i="141"/>
  <c r="E68" i="141"/>
  <c r="E67" i="141"/>
  <c r="E66" i="141"/>
  <c r="E65" i="141"/>
  <c r="F94" i="141"/>
  <c r="F93" i="141"/>
  <c r="F92" i="141"/>
  <c r="F49" i="143" s="1"/>
  <c r="F91" i="141"/>
  <c r="F90" i="141"/>
  <c r="F89" i="141"/>
  <c r="F46" i="143" s="1"/>
  <c r="F88" i="141"/>
  <c r="F87" i="141"/>
  <c r="F86" i="141"/>
  <c r="F85" i="141"/>
  <c r="F84" i="141"/>
  <c r="F83" i="141"/>
  <c r="F82" i="141"/>
  <c r="F81" i="141"/>
  <c r="F80" i="141"/>
  <c r="F79" i="141"/>
  <c r="F78" i="141"/>
  <c r="F77" i="141"/>
  <c r="F76" i="141"/>
  <c r="F75" i="141"/>
  <c r="F74" i="141"/>
  <c r="F73" i="141"/>
  <c r="F72" i="141"/>
  <c r="F71" i="141"/>
  <c r="F70" i="141"/>
  <c r="F69" i="141"/>
  <c r="F68" i="141"/>
  <c r="F67" i="141"/>
  <c r="F66" i="141"/>
  <c r="F65" i="141"/>
  <c r="G94" i="141"/>
  <c r="G93" i="141"/>
  <c r="G92" i="141"/>
  <c r="G91" i="141"/>
  <c r="G90" i="141"/>
  <c r="G47" i="143" s="1"/>
  <c r="G89" i="141"/>
  <c r="G88" i="141"/>
  <c r="G87" i="141"/>
  <c r="G44" i="143" s="1"/>
  <c r="G86" i="141"/>
  <c r="G85" i="141"/>
  <c r="G84" i="141"/>
  <c r="G83" i="141"/>
  <c r="G82" i="141"/>
  <c r="G81" i="141"/>
  <c r="G80" i="141"/>
  <c r="G79" i="141"/>
  <c r="G78" i="141"/>
  <c r="G77" i="141"/>
  <c r="G76" i="141"/>
  <c r="G75" i="141"/>
  <c r="G74" i="141"/>
  <c r="G73" i="141"/>
  <c r="G72" i="141"/>
  <c r="G71" i="141"/>
  <c r="G70" i="141"/>
  <c r="G69" i="141"/>
  <c r="G68" i="141"/>
  <c r="G67" i="141"/>
  <c r="G66" i="141"/>
  <c r="G65" i="141"/>
  <c r="H94" i="141"/>
  <c r="H93" i="141"/>
  <c r="H50" i="143" s="1"/>
  <c r="H92" i="141"/>
  <c r="H91" i="141"/>
  <c r="H90" i="141"/>
  <c r="H89" i="141"/>
  <c r="H88" i="141"/>
  <c r="H45" i="143" s="1"/>
  <c r="H87" i="141"/>
  <c r="H86" i="141"/>
  <c r="H85" i="141"/>
  <c r="H42" i="143" s="1"/>
  <c r="H84" i="141"/>
  <c r="H83" i="141"/>
  <c r="H82" i="141"/>
  <c r="H81" i="141"/>
  <c r="H80" i="141"/>
  <c r="H79" i="141"/>
  <c r="H78" i="141"/>
  <c r="H77" i="141"/>
  <c r="H76" i="141"/>
  <c r="H75" i="141"/>
  <c r="H74" i="141"/>
  <c r="H73" i="141"/>
  <c r="H72" i="141"/>
  <c r="H71" i="141"/>
  <c r="H70" i="141"/>
  <c r="H69" i="141"/>
  <c r="H68" i="141"/>
  <c r="H67" i="141"/>
  <c r="H66" i="141"/>
  <c r="H65" i="141"/>
  <c r="I94" i="141"/>
  <c r="I51" i="143" s="1"/>
  <c r="I93" i="141"/>
  <c r="I92" i="141"/>
  <c r="I91" i="141"/>
  <c r="I48" i="143" s="1"/>
  <c r="I90" i="141"/>
  <c r="I89" i="141"/>
  <c r="I88" i="141"/>
  <c r="I87" i="141"/>
  <c r="I86" i="141"/>
  <c r="I43" i="143" s="1"/>
  <c r="I85" i="141"/>
  <c r="I42" i="143" s="1"/>
  <c r="I84" i="141"/>
  <c r="I83" i="141"/>
  <c r="I82" i="141"/>
  <c r="I81" i="141"/>
  <c r="I80" i="141"/>
  <c r="I79" i="141"/>
  <c r="I78" i="141"/>
  <c r="I77" i="141"/>
  <c r="I76" i="141"/>
  <c r="I75" i="141"/>
  <c r="I74" i="141"/>
  <c r="I73" i="141"/>
  <c r="I72" i="141"/>
  <c r="I71" i="141"/>
  <c r="I70" i="141"/>
  <c r="I69" i="141"/>
  <c r="I68" i="141"/>
  <c r="I67" i="141"/>
  <c r="I66" i="141"/>
  <c r="I65" i="141"/>
  <c r="J94" i="141"/>
  <c r="J93" i="141"/>
  <c r="J92" i="141"/>
  <c r="J49" i="143" s="1"/>
  <c r="J91" i="141"/>
  <c r="J48" i="143" s="1"/>
  <c r="J90" i="141"/>
  <c r="J89" i="141"/>
  <c r="J46" i="143" s="1"/>
  <c r="J88" i="141"/>
  <c r="J87" i="141"/>
  <c r="J86" i="141"/>
  <c r="J85" i="141"/>
  <c r="J84" i="141"/>
  <c r="J83" i="141"/>
  <c r="J82" i="141"/>
  <c r="J81" i="141"/>
  <c r="J80" i="141"/>
  <c r="J79" i="141"/>
  <c r="J78" i="141"/>
  <c r="J77" i="141"/>
  <c r="J76" i="141"/>
  <c r="J75" i="141"/>
  <c r="J74" i="141"/>
  <c r="J73" i="141"/>
  <c r="J72" i="141"/>
  <c r="J71" i="141"/>
  <c r="J70" i="141"/>
  <c r="J69" i="141"/>
  <c r="J68" i="141"/>
  <c r="J67" i="141"/>
  <c r="J66" i="141"/>
  <c r="J65" i="141"/>
  <c r="N57" i="141"/>
  <c r="N56" i="141"/>
  <c r="N55" i="141"/>
  <c r="N32" i="143" s="1"/>
  <c r="N54" i="141"/>
  <c r="N53" i="141"/>
  <c r="N52" i="141"/>
  <c r="N51" i="141"/>
  <c r="N50" i="141"/>
  <c r="N49" i="141"/>
  <c r="N48" i="141"/>
  <c r="N47" i="141"/>
  <c r="N46" i="141"/>
  <c r="J42" i="143" l="1"/>
  <c r="J50" i="143"/>
  <c r="I44" i="143"/>
  <c r="H46" i="143"/>
  <c r="G48" i="143"/>
  <c r="F42" i="143"/>
  <c r="F50" i="143"/>
  <c r="E44" i="143"/>
  <c r="D46" i="143"/>
  <c r="C49" i="143"/>
  <c r="B43" i="143"/>
  <c r="B51" i="143"/>
  <c r="L45" i="143"/>
  <c r="L49" i="143"/>
  <c r="N58" i="143"/>
  <c r="J43" i="143"/>
  <c r="J51" i="143"/>
  <c r="I45" i="143"/>
  <c r="H47" i="143"/>
  <c r="G49" i="143"/>
  <c r="F43" i="143"/>
  <c r="F51" i="143"/>
  <c r="E45" i="143"/>
  <c r="D47" i="143"/>
  <c r="C42" i="143"/>
  <c r="C50" i="143"/>
  <c r="B44" i="143"/>
  <c r="K42" i="143"/>
  <c r="K46" i="143"/>
  <c r="K50" i="143"/>
  <c r="N59" i="143"/>
  <c r="N33" i="143"/>
  <c r="J44" i="143"/>
  <c r="I46" i="143"/>
  <c r="H48" i="143"/>
  <c r="G42" i="143"/>
  <c r="G50" i="143"/>
  <c r="F44" i="143"/>
  <c r="E46" i="143"/>
  <c r="D48" i="143"/>
  <c r="C43" i="143"/>
  <c r="C51" i="143"/>
  <c r="B45" i="143"/>
  <c r="L42" i="143"/>
  <c r="L46" i="143"/>
  <c r="L50" i="143"/>
  <c r="N60" i="143"/>
  <c r="N31" i="143"/>
  <c r="N34" i="143"/>
  <c r="J45" i="143"/>
  <c r="I47" i="143"/>
  <c r="H49" i="143"/>
  <c r="G43" i="143"/>
  <c r="G51" i="143"/>
  <c r="F45" i="143"/>
  <c r="E47" i="143"/>
  <c r="D49" i="143"/>
  <c r="C44" i="143"/>
  <c r="B46" i="143"/>
  <c r="K43" i="143"/>
  <c r="K47" i="143"/>
  <c r="K51" i="143"/>
  <c r="N61" i="143"/>
  <c r="J47" i="143"/>
  <c r="I49" i="143"/>
  <c r="H43" i="143"/>
  <c r="H51" i="143"/>
  <c r="G45" i="143"/>
  <c r="F47" i="143"/>
  <c r="E49" i="143"/>
  <c r="D43" i="143"/>
  <c r="D51" i="143"/>
  <c r="C46" i="143"/>
  <c r="B48" i="143"/>
  <c r="K44" i="143"/>
  <c r="K48" i="143"/>
  <c r="N63" i="143"/>
  <c r="I50" i="143"/>
  <c r="H44" i="143"/>
  <c r="G46" i="143"/>
  <c r="F48" i="143"/>
  <c r="E42" i="143"/>
  <c r="E50" i="143"/>
  <c r="D44" i="143"/>
  <c r="C47" i="143"/>
  <c r="B49" i="143"/>
  <c r="F20" i="46"/>
  <c r="I20" i="46"/>
  <c r="I4" i="45"/>
  <c r="J20" i="45"/>
  <c r="K20" i="46"/>
  <c r="H10" i="139"/>
  <c r="H6" i="139"/>
  <c r="H8" i="139"/>
  <c r="H15" i="139"/>
  <c r="H7" i="139"/>
  <c r="H14" i="139"/>
  <c r="H16" i="139"/>
  <c r="H9" i="139"/>
  <c r="H17" i="139"/>
  <c r="H12" i="139"/>
  <c r="H13" i="139"/>
  <c r="H11" i="139"/>
  <c r="H20" i="46"/>
  <c r="L20" i="46"/>
  <c r="D20" i="46"/>
  <c r="M20" i="46"/>
  <c r="E20" i="46"/>
  <c r="C20" i="46"/>
  <c r="K4" i="45"/>
  <c r="C20" i="45"/>
  <c r="H4" i="45"/>
  <c r="G20" i="45"/>
  <c r="L20" i="45"/>
  <c r="I18" i="139"/>
  <c r="K18" i="139"/>
  <c r="J18" i="139"/>
  <c r="H18" i="139"/>
  <c r="N39" i="141"/>
  <c r="N24" i="143" s="1"/>
  <c r="N38" i="141"/>
  <c r="N23" i="143" s="1"/>
  <c r="N37" i="141"/>
  <c r="N36" i="141"/>
  <c r="N35" i="141"/>
  <c r="N34" i="141"/>
  <c r="N33" i="141"/>
  <c r="N32" i="141"/>
  <c r="N31" i="141"/>
  <c r="P15" i="143"/>
  <c r="N25" i="141"/>
  <c r="N24" i="141"/>
  <c r="N23" i="141"/>
  <c r="S8" i="140"/>
  <c r="R8" i="140"/>
  <c r="S7" i="140"/>
  <c r="R7" i="140"/>
  <c r="S6" i="140"/>
  <c r="R6" i="140"/>
  <c r="R5" i="140"/>
  <c r="S5" i="140"/>
  <c r="N15" i="143" l="1"/>
  <c r="O15" i="143"/>
  <c r="H15" i="134"/>
  <c r="I15" i="134"/>
  <c r="J15" i="134"/>
  <c r="K15" i="134"/>
  <c r="L15" i="134"/>
  <c r="M15" i="134"/>
  <c r="N15" i="134"/>
  <c r="O15" i="134"/>
  <c r="D15" i="134"/>
  <c r="E15" i="134"/>
  <c r="F15" i="134"/>
  <c r="G15" i="134"/>
  <c r="C15" i="134"/>
  <c r="J13" i="134"/>
  <c r="K13" i="134"/>
  <c r="L13" i="134"/>
  <c r="M13" i="134"/>
  <c r="N13" i="134"/>
  <c r="O13" i="134"/>
  <c r="D5" i="134"/>
  <c r="E5" i="134"/>
  <c r="F5" i="134"/>
  <c r="G5" i="134"/>
  <c r="H5" i="134"/>
  <c r="I5" i="134"/>
  <c r="J5" i="134"/>
  <c r="K5" i="134"/>
  <c r="L5" i="134"/>
  <c r="M5" i="134"/>
  <c r="N5" i="134"/>
  <c r="O5" i="134"/>
  <c r="D6" i="134"/>
  <c r="E6" i="134"/>
  <c r="F6" i="134"/>
  <c r="G6" i="134"/>
  <c r="H6" i="134"/>
  <c r="I6" i="134"/>
  <c r="J6" i="134"/>
  <c r="K6" i="134"/>
  <c r="L6" i="134"/>
  <c r="M6" i="134"/>
  <c r="N6" i="134"/>
  <c r="O6" i="134"/>
  <c r="D7" i="134"/>
  <c r="E7" i="134"/>
  <c r="F7" i="134"/>
  <c r="G7" i="134"/>
  <c r="H7" i="134"/>
  <c r="I7" i="134"/>
  <c r="J7" i="134"/>
  <c r="K7" i="134"/>
  <c r="L7" i="134"/>
  <c r="M7" i="134"/>
  <c r="N7" i="134"/>
  <c r="O7" i="134"/>
  <c r="D8" i="134"/>
  <c r="E8" i="134"/>
  <c r="F8" i="134"/>
  <c r="G8" i="134"/>
  <c r="H8" i="134"/>
  <c r="I8" i="134"/>
  <c r="J8" i="134"/>
  <c r="K8" i="134"/>
  <c r="L8" i="134"/>
  <c r="M8" i="134"/>
  <c r="N8" i="134"/>
  <c r="O8" i="134"/>
  <c r="D9" i="134"/>
  <c r="E9" i="134"/>
  <c r="F9" i="134"/>
  <c r="G9" i="134"/>
  <c r="H9" i="134"/>
  <c r="I9" i="134"/>
  <c r="J9" i="134"/>
  <c r="K9" i="134"/>
  <c r="L9" i="134"/>
  <c r="M9" i="134"/>
  <c r="N9" i="134"/>
  <c r="O9" i="134"/>
  <c r="D10" i="134"/>
  <c r="E10" i="134"/>
  <c r="F10" i="134"/>
  <c r="G10" i="134"/>
  <c r="H10" i="134"/>
  <c r="I10" i="134"/>
  <c r="J10" i="134"/>
  <c r="K10" i="134"/>
  <c r="L10" i="134"/>
  <c r="M10" i="134"/>
  <c r="N10" i="134"/>
  <c r="O10" i="134"/>
  <c r="D11" i="134"/>
  <c r="E11" i="134"/>
  <c r="F11" i="134"/>
  <c r="G11" i="134"/>
  <c r="H11" i="134"/>
  <c r="I11" i="134"/>
  <c r="J11" i="134"/>
  <c r="K11" i="134"/>
  <c r="L11" i="134"/>
  <c r="M11" i="134"/>
  <c r="N11" i="134"/>
  <c r="O11" i="134"/>
  <c r="D12" i="134"/>
  <c r="E12" i="134"/>
  <c r="F12" i="134"/>
  <c r="G12" i="134"/>
  <c r="H12" i="134"/>
  <c r="I12" i="134"/>
  <c r="J12" i="134"/>
  <c r="K12" i="134"/>
  <c r="L12" i="134"/>
  <c r="M12" i="134"/>
  <c r="N12" i="134"/>
  <c r="O12" i="134"/>
  <c r="D14" i="134"/>
  <c r="E14" i="134"/>
  <c r="F14" i="134"/>
  <c r="G14" i="134"/>
  <c r="H14" i="134"/>
  <c r="I14" i="134"/>
  <c r="J14" i="134"/>
  <c r="K14" i="134"/>
  <c r="L14" i="134"/>
  <c r="M14" i="134"/>
  <c r="N14" i="134"/>
  <c r="O14" i="134"/>
  <c r="C7" i="134"/>
  <c r="C8" i="134"/>
  <c r="C9" i="134"/>
  <c r="C10" i="134"/>
  <c r="C11" i="134"/>
  <c r="C12" i="134"/>
  <c r="C14" i="134"/>
  <c r="C6" i="134"/>
  <c r="C5" i="134"/>
  <c r="E10" i="132"/>
  <c r="E11" i="132"/>
  <c r="E12" i="132"/>
  <c r="E13" i="132"/>
  <c r="E14" i="132"/>
  <c r="E15" i="132"/>
  <c r="E16" i="132"/>
  <c r="E17" i="132"/>
  <c r="E18" i="132"/>
  <c r="E19" i="132"/>
  <c r="E8" i="132"/>
  <c r="E9" i="132"/>
  <c r="E7" i="132"/>
  <c r="D16" i="137"/>
  <c r="D15" i="137"/>
  <c r="D15" i="138" s="1"/>
  <c r="D14" i="137"/>
  <c r="D14" i="138" s="1"/>
  <c r="D13" i="137"/>
  <c r="D12" i="137"/>
  <c r="D11" i="137"/>
  <c r="D10" i="137"/>
  <c r="D9" i="137"/>
  <c r="D8" i="137"/>
  <c r="D7" i="137"/>
  <c r="D6" i="137"/>
  <c r="D5" i="137"/>
  <c r="D4" i="137"/>
  <c r="D3" i="137"/>
  <c r="D7" i="132"/>
  <c r="D8" i="132"/>
  <c r="D9" i="132"/>
  <c r="D10" i="132"/>
  <c r="D11" i="132"/>
  <c r="D12" i="132"/>
  <c r="D13" i="132"/>
  <c r="D14" i="132"/>
  <c r="D15" i="132"/>
  <c r="D16" i="132"/>
  <c r="D17" i="132"/>
  <c r="D18" i="132"/>
  <c r="D19" i="132"/>
  <c r="L14" i="130"/>
  <c r="L9" i="130"/>
  <c r="M29" i="129"/>
  <c r="L29" i="129"/>
  <c r="M28" i="129"/>
  <c r="L28" i="129"/>
  <c r="M27" i="129"/>
  <c r="L27" i="129"/>
  <c r="M26" i="129"/>
  <c r="L26" i="129"/>
  <c r="M25" i="129"/>
  <c r="L25" i="129"/>
  <c r="M24" i="129"/>
  <c r="L24" i="129"/>
  <c r="M23" i="129"/>
  <c r="L23" i="129"/>
  <c r="M22" i="129"/>
  <c r="L22" i="129"/>
  <c r="M21" i="129"/>
  <c r="L21" i="129"/>
  <c r="M20" i="129"/>
  <c r="L20" i="129"/>
  <c r="M19" i="129"/>
  <c r="L19" i="129"/>
  <c r="M18" i="129"/>
  <c r="L18" i="129"/>
  <c r="M17" i="129"/>
  <c r="L17" i="129"/>
  <c r="M16" i="129"/>
  <c r="L16" i="129"/>
  <c r="M15" i="129"/>
  <c r="L15" i="129"/>
  <c r="M13" i="129"/>
  <c r="L13" i="129"/>
  <c r="M12" i="129"/>
  <c r="L12" i="129"/>
  <c r="M11" i="129"/>
  <c r="L11" i="129"/>
  <c r="M10" i="129"/>
  <c r="L10" i="129"/>
  <c r="M8" i="129"/>
  <c r="L8" i="129"/>
  <c r="M7" i="129"/>
  <c r="L7" i="129"/>
  <c r="M14" i="130"/>
  <c r="M9" i="130"/>
  <c r="M6" i="130"/>
  <c r="L6" i="130"/>
  <c r="M14" i="131"/>
  <c r="M9" i="131"/>
  <c r="M6" i="131"/>
  <c r="L14" i="131"/>
  <c r="L9" i="131"/>
  <c r="L6" i="131"/>
  <c r="D17" i="138" l="1"/>
  <c r="D18" i="138" s="1"/>
  <c r="D16" i="138"/>
  <c r="L5" i="131"/>
  <c r="L6" i="129"/>
  <c r="L14" i="129"/>
  <c r="L5" i="130"/>
  <c r="M5" i="130"/>
  <c r="L9" i="129"/>
  <c r="M6" i="129"/>
  <c r="M9" i="129"/>
  <c r="M5" i="131"/>
  <c r="M14" i="129"/>
  <c r="L5" i="129" l="1"/>
  <c r="M5" i="129"/>
  <c r="Q36" i="112" l="1"/>
  <c r="P36" i="112"/>
  <c r="Q26" i="112"/>
  <c r="P26" i="112"/>
  <c r="Q16" i="112"/>
  <c r="P16" i="112"/>
  <c r="Q14" i="112"/>
  <c r="P14" i="112"/>
  <c r="Q13" i="112"/>
  <c r="P13" i="112"/>
  <c r="Q12" i="112"/>
  <c r="P12" i="112"/>
  <c r="Q11" i="112"/>
  <c r="P11" i="112"/>
  <c r="Q10" i="112"/>
  <c r="P10" i="112"/>
  <c r="Q9" i="112"/>
  <c r="P9" i="112"/>
  <c r="Q8" i="112"/>
  <c r="P8" i="112"/>
  <c r="Q7" i="112"/>
  <c r="P7" i="112"/>
  <c r="Q34" i="111"/>
  <c r="P34" i="111"/>
  <c r="Q24" i="111"/>
  <c r="P24" i="111"/>
  <c r="Q14" i="111"/>
  <c r="P14" i="111"/>
  <c r="Q12" i="111"/>
  <c r="P12" i="111"/>
  <c r="Q11" i="111"/>
  <c r="P11" i="111"/>
  <c r="Q10" i="111"/>
  <c r="P10" i="111"/>
  <c r="Q9" i="111"/>
  <c r="P9" i="111"/>
  <c r="Q8" i="111"/>
  <c r="P8" i="111"/>
  <c r="Q7" i="111"/>
  <c r="P7" i="111"/>
  <c r="Q6" i="111"/>
  <c r="P6" i="111"/>
  <c r="Q5" i="111"/>
  <c r="P5" i="111"/>
  <c r="Q43" i="110"/>
  <c r="P43" i="110"/>
  <c r="Q42" i="110"/>
  <c r="P42" i="110"/>
  <c r="Q41" i="110"/>
  <c r="P41" i="110"/>
  <c r="Q40" i="110"/>
  <c r="P40" i="110"/>
  <c r="Q39" i="110"/>
  <c r="P39" i="110"/>
  <c r="Q38" i="110"/>
  <c r="P38" i="110"/>
  <c r="Q37" i="110"/>
  <c r="P37" i="110"/>
  <c r="Q36" i="110"/>
  <c r="P36" i="110"/>
  <c r="Q33" i="110"/>
  <c r="P33" i="110"/>
  <c r="Q32" i="110"/>
  <c r="P32" i="110"/>
  <c r="Q31" i="110"/>
  <c r="P31" i="110"/>
  <c r="Q30" i="110"/>
  <c r="P30" i="110"/>
  <c r="Q29" i="110"/>
  <c r="P29" i="110"/>
  <c r="Q28" i="110"/>
  <c r="P28" i="110"/>
  <c r="Q27" i="110"/>
  <c r="P27" i="110"/>
  <c r="Q26" i="110"/>
  <c r="P26" i="110"/>
  <c r="Q23" i="110"/>
  <c r="P23" i="110"/>
  <c r="Q22" i="110"/>
  <c r="P22" i="110"/>
  <c r="Q21" i="110"/>
  <c r="P21" i="110"/>
  <c r="Q20" i="110"/>
  <c r="P20" i="110"/>
  <c r="Q19" i="110"/>
  <c r="P19" i="110"/>
  <c r="Q18" i="110"/>
  <c r="P18" i="110"/>
  <c r="Q17" i="110"/>
  <c r="P17" i="110"/>
  <c r="Q16" i="110"/>
  <c r="P16" i="110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20" i="52"/>
  <c r="P20" i="52"/>
  <c r="Q19" i="52"/>
  <c r="P19" i="52"/>
  <c r="Q18" i="52"/>
  <c r="P18" i="52"/>
  <c r="Q17" i="52"/>
  <c r="P17" i="52"/>
  <c r="Q16" i="52"/>
  <c r="P16" i="52"/>
  <c r="Q15" i="52"/>
  <c r="P15" i="52"/>
  <c r="Q14" i="52"/>
  <c r="P14" i="52"/>
  <c r="Q12" i="52"/>
  <c r="P12" i="52"/>
  <c r="Q11" i="52"/>
  <c r="P11" i="52"/>
  <c r="Q10" i="52"/>
  <c r="P10" i="52"/>
  <c r="Q9" i="52"/>
  <c r="P9" i="52"/>
  <c r="Q7" i="52"/>
  <c r="P7" i="52"/>
  <c r="Q6" i="52"/>
  <c r="P6" i="52"/>
  <c r="Q28" i="51"/>
  <c r="P28" i="51"/>
  <c r="Q27" i="51"/>
  <c r="P27" i="51"/>
  <c r="Q26" i="51"/>
  <c r="P26" i="51"/>
  <c r="Q25" i="51"/>
  <c r="P25" i="51"/>
  <c r="Q24" i="51"/>
  <c r="P24" i="51"/>
  <c r="Q23" i="51"/>
  <c r="P23" i="51"/>
  <c r="Q22" i="51"/>
  <c r="P22" i="51"/>
  <c r="Q21" i="51"/>
  <c r="P21" i="51"/>
  <c r="Q20" i="51"/>
  <c r="P20" i="51"/>
  <c r="Q19" i="51"/>
  <c r="P19" i="51"/>
  <c r="Q18" i="51"/>
  <c r="P18" i="51"/>
  <c r="Q17" i="51"/>
  <c r="P17" i="51"/>
  <c r="Q16" i="51"/>
  <c r="P16" i="51"/>
  <c r="Q15" i="51"/>
  <c r="P15" i="51"/>
  <c r="Q14" i="51"/>
  <c r="P14" i="51"/>
  <c r="Q12" i="51"/>
  <c r="P12" i="51"/>
  <c r="Q11" i="51"/>
  <c r="P11" i="51"/>
  <c r="Q10" i="51"/>
  <c r="P10" i="51"/>
  <c r="Q9" i="51"/>
  <c r="P9" i="51"/>
  <c r="Q7" i="51"/>
  <c r="P7" i="51"/>
  <c r="Q6" i="51"/>
  <c r="P6" i="51"/>
  <c r="Q13" i="49"/>
  <c r="Q8" i="49"/>
  <c r="Q5" i="49"/>
  <c r="Q13" i="48"/>
  <c r="Q8" i="48"/>
  <c r="Q5" i="48"/>
  <c r="Q31" i="47"/>
  <c r="Q30" i="47"/>
  <c r="Q29" i="47"/>
  <c r="Q28" i="47"/>
  <c r="Q27" i="47"/>
  <c r="Q26" i="47"/>
  <c r="Q25" i="47"/>
  <c r="Q24" i="47"/>
  <c r="Q23" i="47"/>
  <c r="Q22" i="47"/>
  <c r="Q21" i="47"/>
  <c r="Q20" i="47"/>
  <c r="Q19" i="47"/>
  <c r="Q18" i="47"/>
  <c r="Q17" i="47"/>
  <c r="Q15" i="47"/>
  <c r="Q14" i="47"/>
  <c r="Q13" i="47"/>
  <c r="Q12" i="47"/>
  <c r="Q35" i="110" l="1"/>
  <c r="Q9" i="110"/>
  <c r="Q11" i="110"/>
  <c r="Q7" i="110"/>
  <c r="Q6" i="112"/>
  <c r="Q8" i="110"/>
  <c r="Q12" i="110"/>
  <c r="Q6" i="110"/>
  <c r="Q10" i="110"/>
  <c r="P35" i="110"/>
  <c r="P25" i="110"/>
  <c r="Q25" i="110"/>
  <c r="P15" i="110"/>
  <c r="Q13" i="110"/>
  <c r="Q4" i="111"/>
  <c r="Q15" i="110"/>
  <c r="P10" i="110"/>
  <c r="P12" i="110"/>
  <c r="P6" i="112"/>
  <c r="P8" i="110"/>
  <c r="P4" i="111"/>
  <c r="P7" i="110"/>
  <c r="P9" i="110"/>
  <c r="P11" i="110"/>
  <c r="P13" i="110"/>
  <c r="P6" i="110"/>
  <c r="Q16" i="47"/>
  <c r="Q4" i="48"/>
  <c r="Q8" i="47"/>
  <c r="Q11" i="47"/>
  <c r="Q4" i="49"/>
  <c r="Q44" i="46"/>
  <c r="Q41" i="46"/>
  <c r="Q16" i="46"/>
  <c r="Q27" i="46"/>
  <c r="Q36" i="46" s="1"/>
  <c r="Q24" i="46"/>
  <c r="Q18" i="46"/>
  <c r="Q17" i="46"/>
  <c r="Q15" i="46"/>
  <c r="Q13" i="46"/>
  <c r="Q12" i="46"/>
  <c r="Q11" i="46"/>
  <c r="Q9" i="46"/>
  <c r="Q8" i="46"/>
  <c r="Q5" i="46"/>
  <c r="Q50" i="45"/>
  <c r="Q44" i="45"/>
  <c r="Q53" i="45" s="1"/>
  <c r="Q41" i="45"/>
  <c r="Q33" i="45"/>
  <c r="Q27" i="45"/>
  <c r="Q36" i="45" s="1"/>
  <c r="Q24" i="45"/>
  <c r="Q18" i="45"/>
  <c r="Q17" i="45"/>
  <c r="Q15" i="45"/>
  <c r="Q14" i="45"/>
  <c r="Q13" i="45"/>
  <c r="Q12" i="45"/>
  <c r="Q11" i="45"/>
  <c r="Q9" i="45"/>
  <c r="Q8" i="45"/>
  <c r="Q5" i="110" l="1"/>
  <c r="Q40" i="46"/>
  <c r="Q38" i="46" s="1"/>
  <c r="Q16" i="45"/>
  <c r="Q40" i="45"/>
  <c r="Q38" i="45" s="1"/>
  <c r="P5" i="110"/>
  <c r="Q7" i="47"/>
  <c r="Q7" i="46"/>
  <c r="Q10" i="46"/>
  <c r="Q19" i="46" s="1"/>
  <c r="Q10" i="45"/>
  <c r="Q19" i="45" s="1"/>
  <c r="Q23" i="45"/>
  <c r="Q21" i="45" s="1"/>
  <c r="Q53" i="46"/>
  <c r="Q23" i="46"/>
  <c r="Q21" i="46" s="1"/>
  <c r="Q7" i="45"/>
  <c r="Q19" i="120"/>
  <c r="Q18" i="120"/>
  <c r="Q17" i="120"/>
  <c r="P7" i="120"/>
  <c r="Q16" i="120"/>
  <c r="P15" i="120"/>
  <c r="Q14" i="120"/>
  <c r="P9" i="120"/>
  <c r="Q13" i="120"/>
  <c r="P8" i="120"/>
  <c r="Q12" i="120"/>
  <c r="Q7" i="120" s="1"/>
  <c r="Q11" i="120"/>
  <c r="P10" i="120"/>
  <c r="Q15" i="125"/>
  <c r="Q10" i="125"/>
  <c r="Q9" i="125"/>
  <c r="Q8" i="125"/>
  <c r="Q7" i="125"/>
  <c r="Q6" i="125"/>
  <c r="Q15" i="124"/>
  <c r="Q10" i="124"/>
  <c r="Q9" i="124"/>
  <c r="Q8" i="124"/>
  <c r="Q7" i="124"/>
  <c r="Q6" i="124"/>
  <c r="Q6" i="46" l="1"/>
  <c r="Q4" i="46" s="1"/>
  <c r="Q54" i="46"/>
  <c r="Q6" i="45"/>
  <c r="Q4" i="45" s="1"/>
  <c r="Q54" i="45"/>
  <c r="Q37" i="45"/>
  <c r="Q37" i="46"/>
  <c r="Q8" i="120"/>
  <c r="Q5" i="125"/>
  <c r="Q6" i="120"/>
  <c r="Q9" i="120"/>
  <c r="Q5" i="124"/>
  <c r="Q15" i="120"/>
  <c r="P6" i="120"/>
  <c r="P5" i="120" s="1"/>
  <c r="Q10" i="120"/>
  <c r="Q14" i="123"/>
  <c r="Q9" i="123"/>
  <c r="Q8" i="123"/>
  <c r="Q7" i="123"/>
  <c r="Q6" i="123"/>
  <c r="Q5" i="123"/>
  <c r="Q14" i="122"/>
  <c r="Q9" i="122"/>
  <c r="Q8" i="122"/>
  <c r="Q7" i="122"/>
  <c r="Q6" i="122"/>
  <c r="Q5" i="122"/>
  <c r="Q18" i="118"/>
  <c r="Q17" i="118"/>
  <c r="Q16" i="118"/>
  <c r="Q15" i="118"/>
  <c r="Q13" i="118"/>
  <c r="Q12" i="118"/>
  <c r="Q11" i="118"/>
  <c r="Q10" i="118"/>
  <c r="P14" i="118"/>
  <c r="P9" i="118"/>
  <c r="P8" i="118"/>
  <c r="P7" i="118"/>
  <c r="P6" i="118"/>
  <c r="Q21" i="106"/>
  <c r="Q20" i="106"/>
  <c r="Q19" i="106"/>
  <c r="Q18" i="106"/>
  <c r="Q15" i="106"/>
  <c r="Q14" i="106"/>
  <c r="Q13" i="106"/>
  <c r="Q5" i="120" l="1"/>
  <c r="Q20" i="45"/>
  <c r="Q7" i="106"/>
  <c r="Q20" i="46"/>
  <c r="Q5" i="118"/>
  <c r="Q6" i="118"/>
  <c r="Q4" i="123"/>
  <c r="Q8" i="118"/>
  <c r="Q4" i="122"/>
  <c r="Q9" i="118"/>
  <c r="Q7" i="118"/>
  <c r="Q14" i="118"/>
  <c r="P5" i="118"/>
  <c r="P4" i="118" s="1"/>
  <c r="Q4" i="118" l="1"/>
  <c r="Q21" i="107"/>
  <c r="Q20" i="107"/>
  <c r="Q19" i="107"/>
  <c r="Q16" i="107"/>
  <c r="Q15" i="107"/>
  <c r="Q14" i="107"/>
  <c r="Q13" i="107"/>
  <c r="Q17" i="96"/>
  <c r="Q17" i="103" s="1"/>
  <c r="Q11" i="96"/>
  <c r="Q10" i="107"/>
  <c r="Q9" i="107"/>
  <c r="Q8" i="107"/>
  <c r="Q7" i="107"/>
  <c r="Q16" i="106"/>
  <c r="Q10" i="106"/>
  <c r="Q9" i="106"/>
  <c r="Q8" i="106"/>
  <c r="Q5" i="104"/>
  <c r="Q6" i="106" s="1"/>
  <c r="Q11" i="103" l="1"/>
  <c r="Q10" i="96"/>
  <c r="Q4" i="107"/>
  <c r="Q16" i="96"/>
  <c r="Q16" i="103" s="1"/>
  <c r="Q4" i="104"/>
  <c r="Q5" i="96"/>
  <c r="Q29" i="94"/>
  <c r="Q28" i="94"/>
  <c r="Q27" i="94"/>
  <c r="Q26" i="94"/>
  <c r="Q25" i="94"/>
  <c r="Q24" i="94"/>
  <c r="Q23" i="94"/>
  <c r="Q22" i="94"/>
  <c r="Q21" i="94"/>
  <c r="Q20" i="94"/>
  <c r="Q19" i="94"/>
  <c r="Q18" i="94"/>
  <c r="Q17" i="94"/>
  <c r="Q16" i="94"/>
  <c r="Q15" i="94"/>
  <c r="Q13" i="94"/>
  <c r="Q12" i="94"/>
  <c r="Q11" i="94"/>
  <c r="Q10" i="94"/>
  <c r="Q8" i="94"/>
  <c r="Q7" i="94"/>
  <c r="P29" i="94"/>
  <c r="P28" i="94"/>
  <c r="P27" i="94"/>
  <c r="P26" i="94"/>
  <c r="P25" i="94"/>
  <c r="P24" i="94"/>
  <c r="P23" i="94"/>
  <c r="P22" i="94"/>
  <c r="P21" i="94"/>
  <c r="P20" i="94"/>
  <c r="P19" i="94"/>
  <c r="P18" i="94"/>
  <c r="P17" i="94"/>
  <c r="P16" i="94"/>
  <c r="P15" i="94"/>
  <c r="P13" i="94"/>
  <c r="P12" i="94"/>
  <c r="P11" i="94"/>
  <c r="P10" i="94"/>
  <c r="P8" i="94"/>
  <c r="P7" i="94"/>
  <c r="Q29" i="93"/>
  <c r="P29" i="93"/>
  <c r="Q28" i="93"/>
  <c r="P28" i="93"/>
  <c r="Q27" i="93"/>
  <c r="P27" i="93"/>
  <c r="Q26" i="93"/>
  <c r="P26" i="93"/>
  <c r="Q25" i="93"/>
  <c r="P25" i="93"/>
  <c r="Q24" i="93"/>
  <c r="P24" i="93"/>
  <c r="Q23" i="93"/>
  <c r="P23" i="93"/>
  <c r="Q22" i="93"/>
  <c r="P22" i="93"/>
  <c r="Q21" i="93"/>
  <c r="P21" i="93"/>
  <c r="Q20" i="93"/>
  <c r="P20" i="93"/>
  <c r="Q19" i="93"/>
  <c r="P19" i="93"/>
  <c r="Q18" i="93"/>
  <c r="P18" i="93"/>
  <c r="Q17" i="93"/>
  <c r="P17" i="93"/>
  <c r="Q16" i="93"/>
  <c r="P16" i="93"/>
  <c r="Q15" i="93"/>
  <c r="P15" i="93"/>
  <c r="Q13" i="93"/>
  <c r="P13" i="93"/>
  <c r="Q12" i="93"/>
  <c r="P12" i="93"/>
  <c r="Q11" i="93"/>
  <c r="P11" i="93"/>
  <c r="Q10" i="93"/>
  <c r="P10" i="93"/>
  <c r="Q8" i="93"/>
  <c r="P8" i="93"/>
  <c r="Q7" i="93"/>
  <c r="P7" i="93"/>
  <c r="Q29" i="89"/>
  <c r="Q28" i="89"/>
  <c r="Q27" i="89"/>
  <c r="Q26" i="89"/>
  <c r="Q25" i="89"/>
  <c r="Q24" i="89"/>
  <c r="Q23" i="89"/>
  <c r="Q22" i="89"/>
  <c r="Q21" i="89"/>
  <c r="Q20" i="89"/>
  <c r="Q19" i="89"/>
  <c r="Q18" i="89"/>
  <c r="Q17" i="89"/>
  <c r="Q16" i="89"/>
  <c r="Q15" i="89"/>
  <c r="Q13" i="89"/>
  <c r="Q12" i="89"/>
  <c r="Q11" i="89"/>
  <c r="Q10" i="89"/>
  <c r="Q8" i="89"/>
  <c r="Q7" i="89"/>
  <c r="P29" i="89"/>
  <c r="P28" i="89"/>
  <c r="P27" i="89"/>
  <c r="P26" i="89"/>
  <c r="P25" i="89"/>
  <c r="P24" i="89"/>
  <c r="P23" i="89"/>
  <c r="P22" i="89"/>
  <c r="P21" i="89"/>
  <c r="P20" i="89"/>
  <c r="P19" i="89"/>
  <c r="P18" i="89"/>
  <c r="P17" i="89"/>
  <c r="P16" i="89"/>
  <c r="P15" i="89"/>
  <c r="P13" i="89"/>
  <c r="P12" i="89"/>
  <c r="P11" i="89"/>
  <c r="P10" i="89"/>
  <c r="P8" i="89"/>
  <c r="P7" i="89"/>
  <c r="Q14" i="91"/>
  <c r="P14" i="91"/>
  <c r="Q9" i="91"/>
  <c r="P9" i="91"/>
  <c r="Q6" i="91"/>
  <c r="P6" i="91"/>
  <c r="Q14" i="90"/>
  <c r="P14" i="90"/>
  <c r="Q9" i="90"/>
  <c r="P9" i="90"/>
  <c r="Q6" i="90"/>
  <c r="P6" i="90"/>
  <c r="Q29" i="85"/>
  <c r="P29" i="85"/>
  <c r="Q28" i="85"/>
  <c r="P28" i="85"/>
  <c r="Q27" i="85"/>
  <c r="P27" i="85"/>
  <c r="P27" i="84" s="1"/>
  <c r="Q26" i="85"/>
  <c r="P26" i="85"/>
  <c r="P26" i="84" s="1"/>
  <c r="Q25" i="85"/>
  <c r="Q25" i="84" s="1"/>
  <c r="P25" i="85"/>
  <c r="Q24" i="85"/>
  <c r="Q24" i="84" s="1"/>
  <c r="P24" i="85"/>
  <c r="Q23" i="85"/>
  <c r="P23" i="85"/>
  <c r="Q22" i="85"/>
  <c r="P22" i="85"/>
  <c r="P22" i="84" s="1"/>
  <c r="Q20" i="85"/>
  <c r="Q11" i="85" s="1"/>
  <c r="P20" i="85"/>
  <c r="P11" i="85" s="1"/>
  <c r="Q19" i="85"/>
  <c r="Q10" i="85" s="1"/>
  <c r="P19" i="85"/>
  <c r="P10" i="85" s="1"/>
  <c r="Q18" i="85"/>
  <c r="Q9" i="85" s="1"/>
  <c r="P18" i="85"/>
  <c r="P9" i="85" s="1"/>
  <c r="Q17" i="85"/>
  <c r="Q8" i="85" s="1"/>
  <c r="P17" i="85"/>
  <c r="P8" i="85" s="1"/>
  <c r="Q16" i="85"/>
  <c r="Q16" i="84" s="1"/>
  <c r="Q7" i="84" s="1"/>
  <c r="P16" i="85"/>
  <c r="Q15" i="85"/>
  <c r="Q6" i="85" s="1"/>
  <c r="P15" i="85"/>
  <c r="Q14" i="85"/>
  <c r="P14" i="85"/>
  <c r="P5" i="85" s="1"/>
  <c r="Q13" i="85"/>
  <c r="Q4" i="85" s="1"/>
  <c r="P13" i="85"/>
  <c r="P4" i="85" s="1"/>
  <c r="Q29" i="84"/>
  <c r="P29" i="84"/>
  <c r="Q28" i="84"/>
  <c r="P28" i="84"/>
  <c r="Q27" i="84"/>
  <c r="Q26" i="84"/>
  <c r="P25" i="84"/>
  <c r="P24" i="84"/>
  <c r="Q23" i="84"/>
  <c r="P23" i="84"/>
  <c r="Q22" i="84"/>
  <c r="P20" i="84"/>
  <c r="P11" i="84" s="1"/>
  <c r="P19" i="84"/>
  <c r="P10" i="84" s="1"/>
  <c r="Q18" i="84"/>
  <c r="P18" i="84"/>
  <c r="Q17" i="84"/>
  <c r="Q8" i="84" s="1"/>
  <c r="P16" i="84"/>
  <c r="P7" i="84" s="1"/>
  <c r="P15" i="84"/>
  <c r="P6" i="84" s="1"/>
  <c r="Q14" i="84"/>
  <c r="Q5" i="84" s="1"/>
  <c r="Q13" i="84"/>
  <c r="Q4" i="84" s="1"/>
  <c r="P7" i="85"/>
  <c r="Q21" i="86"/>
  <c r="P21" i="86"/>
  <c r="Q12" i="86"/>
  <c r="P12" i="86"/>
  <c r="Q11" i="86"/>
  <c r="P11" i="86"/>
  <c r="Q10" i="86"/>
  <c r="P10" i="86"/>
  <c r="Q9" i="86"/>
  <c r="P9" i="86"/>
  <c r="Q8" i="86"/>
  <c r="P8" i="86"/>
  <c r="Q7" i="86"/>
  <c r="P7" i="86"/>
  <c r="Q6" i="86"/>
  <c r="P6" i="86"/>
  <c r="Q5" i="86"/>
  <c r="P5" i="86"/>
  <c r="Q4" i="86"/>
  <c r="P4" i="86"/>
  <c r="Q21" i="87"/>
  <c r="P21" i="87"/>
  <c r="Q12" i="87"/>
  <c r="P12" i="87"/>
  <c r="Q11" i="87"/>
  <c r="P11" i="87"/>
  <c r="Q10" i="87"/>
  <c r="P10" i="87"/>
  <c r="Q9" i="87"/>
  <c r="P9" i="87"/>
  <c r="Q8" i="87"/>
  <c r="P8" i="87"/>
  <c r="Q7" i="87"/>
  <c r="P7" i="87"/>
  <c r="Q6" i="87"/>
  <c r="P6" i="87"/>
  <c r="Q5" i="87"/>
  <c r="P5" i="87"/>
  <c r="Q4" i="87"/>
  <c r="P4" i="87"/>
  <c r="Q21" i="88"/>
  <c r="Q12" i="88"/>
  <c r="Q11" i="88"/>
  <c r="Q10" i="88"/>
  <c r="Q9" i="88"/>
  <c r="Q8" i="88"/>
  <c r="Q7" i="88"/>
  <c r="Q6" i="88"/>
  <c r="Q5" i="88"/>
  <c r="Q4" i="88"/>
  <c r="P11" i="88"/>
  <c r="P10" i="88"/>
  <c r="P9" i="88"/>
  <c r="P8" i="88"/>
  <c r="P7" i="88"/>
  <c r="P6" i="88"/>
  <c r="P5" i="88"/>
  <c r="P4" i="88"/>
  <c r="P21" i="88"/>
  <c r="P12" i="88"/>
  <c r="Q19" i="82"/>
  <c r="Q25" i="83" s="1"/>
  <c r="Q11" i="82"/>
  <c r="Q13" i="83" s="1"/>
  <c r="Q10" i="82"/>
  <c r="Q9" i="82"/>
  <c r="Q8" i="82"/>
  <c r="Q7" i="82"/>
  <c r="Q6" i="82"/>
  <c r="Q5" i="82"/>
  <c r="Q4" i="82"/>
  <c r="P10" i="82"/>
  <c r="P9" i="82"/>
  <c r="P8" i="82"/>
  <c r="P7" i="82"/>
  <c r="P6" i="82"/>
  <c r="P5" i="82"/>
  <c r="P4" i="82"/>
  <c r="P19" i="82"/>
  <c r="P25" i="83" s="1"/>
  <c r="P11" i="82"/>
  <c r="P13" i="83" s="1"/>
  <c r="Q20" i="84" l="1"/>
  <c r="Q11" i="84" s="1"/>
  <c r="P17" i="84"/>
  <c r="P8" i="84" s="1"/>
  <c r="P13" i="84"/>
  <c r="P21" i="83"/>
  <c r="Q15" i="84"/>
  <c r="Q6" i="84" s="1"/>
  <c r="Q19" i="84"/>
  <c r="Q10" i="84" s="1"/>
  <c r="P9" i="84"/>
  <c r="P16" i="83"/>
  <c r="Q24" i="83"/>
  <c r="P20" i="83"/>
  <c r="Q26" i="83"/>
  <c r="P24" i="83"/>
  <c r="P26" i="83"/>
  <c r="P14" i="84"/>
  <c r="P5" i="84" s="1"/>
  <c r="Q12" i="83"/>
  <c r="Q20" i="83"/>
  <c r="P12" i="83"/>
  <c r="Q21" i="83"/>
  <c r="Q5" i="106"/>
  <c r="Q4" i="106"/>
  <c r="Q5" i="103"/>
  <c r="Q4" i="96"/>
  <c r="P14" i="83"/>
  <c r="P22" i="83"/>
  <c r="P19" i="83" s="1"/>
  <c r="Q14" i="83"/>
  <c r="Q22" i="83"/>
  <c r="P15" i="83"/>
  <c r="P23" i="83"/>
  <c r="Q15" i="83"/>
  <c r="Q23" i="83"/>
  <c r="P3" i="87"/>
  <c r="Q16" i="83"/>
  <c r="P17" i="83"/>
  <c r="Q17" i="83"/>
  <c r="P12" i="84"/>
  <c r="P21" i="85"/>
  <c r="P18" i="83"/>
  <c r="Q18" i="83"/>
  <c r="Q21" i="85"/>
  <c r="P5" i="91"/>
  <c r="Q5" i="91"/>
  <c r="Q14" i="89"/>
  <c r="Q5" i="90"/>
  <c r="Q6" i="89"/>
  <c r="P6" i="89"/>
  <c r="Q9" i="89"/>
  <c r="P14" i="89"/>
  <c r="P9" i="89"/>
  <c r="P5" i="90"/>
  <c r="Q3" i="88"/>
  <c r="Q3" i="87"/>
  <c r="Q7" i="85"/>
  <c r="Q3" i="86"/>
  <c r="P21" i="84"/>
  <c r="P3" i="86"/>
  <c r="P3" i="88"/>
  <c r="Q12" i="85"/>
  <c r="Q5" i="85"/>
  <c r="P12" i="85"/>
  <c r="Q9" i="84"/>
  <c r="Q3" i="84" s="1"/>
  <c r="Q21" i="84"/>
  <c r="P6" i="85"/>
  <c r="P3" i="85" s="1"/>
  <c r="Q12" i="84"/>
  <c r="P4" i="84"/>
  <c r="Q3" i="82"/>
  <c r="Q5" i="83" s="1"/>
  <c r="P3" i="82"/>
  <c r="P5" i="83" s="1"/>
  <c r="O28" i="79"/>
  <c r="O27" i="79"/>
  <c r="O26" i="79"/>
  <c r="O25" i="79"/>
  <c r="O24" i="79"/>
  <c r="O23" i="79"/>
  <c r="O22" i="79"/>
  <c r="O21" i="79"/>
  <c r="O20" i="79"/>
  <c r="O19" i="79"/>
  <c r="O18" i="79"/>
  <c r="O17" i="79"/>
  <c r="O16" i="79"/>
  <c r="O15" i="79"/>
  <c r="O14" i="79"/>
  <c r="O13" i="79"/>
  <c r="O12" i="79"/>
  <c r="O11" i="79"/>
  <c r="O10" i="79"/>
  <c r="O9" i="79"/>
  <c r="O8" i="79"/>
  <c r="O7" i="79"/>
  <c r="O6" i="79"/>
  <c r="O5" i="79"/>
  <c r="O4" i="79"/>
  <c r="Q28" i="76"/>
  <c r="Q29" i="92" s="1"/>
  <c r="P28" i="76"/>
  <c r="P29" i="92" s="1"/>
  <c r="Q27" i="76"/>
  <c r="Q28" i="92" s="1"/>
  <c r="P27" i="76"/>
  <c r="P28" i="92" s="1"/>
  <c r="Q26" i="76"/>
  <c r="Q27" i="92" s="1"/>
  <c r="P26" i="76"/>
  <c r="P27" i="92" s="1"/>
  <c r="Q25" i="76"/>
  <c r="Q26" i="92" s="1"/>
  <c r="P25" i="76"/>
  <c r="P26" i="92" s="1"/>
  <c r="Q24" i="76"/>
  <c r="P24" i="76"/>
  <c r="P25" i="92" s="1"/>
  <c r="Q23" i="76"/>
  <c r="P23" i="76"/>
  <c r="P24" i="92" s="1"/>
  <c r="Q22" i="76"/>
  <c r="P22" i="76"/>
  <c r="P23" i="92" s="1"/>
  <c r="Q21" i="76"/>
  <c r="Q22" i="92" s="1"/>
  <c r="P21" i="76"/>
  <c r="P22" i="92" s="1"/>
  <c r="Q20" i="76"/>
  <c r="Q21" i="92" s="1"/>
  <c r="P20" i="76"/>
  <c r="P21" i="92" s="1"/>
  <c r="Q19" i="76"/>
  <c r="P19" i="76"/>
  <c r="P20" i="92" s="1"/>
  <c r="Q18" i="76"/>
  <c r="Q19" i="92" s="1"/>
  <c r="P18" i="76"/>
  <c r="P19" i="92" s="1"/>
  <c r="Q17" i="76"/>
  <c r="Q18" i="92" s="1"/>
  <c r="P17" i="76"/>
  <c r="P18" i="92" s="1"/>
  <c r="Q16" i="76"/>
  <c r="P16" i="76"/>
  <c r="P17" i="92" s="1"/>
  <c r="Q15" i="76"/>
  <c r="Q16" i="92" s="1"/>
  <c r="P15" i="76"/>
  <c r="Q14" i="76"/>
  <c r="P14" i="76"/>
  <c r="P15" i="92" s="1"/>
  <c r="Q12" i="76"/>
  <c r="Q13" i="92" s="1"/>
  <c r="P12" i="76"/>
  <c r="P13" i="92" s="1"/>
  <c r="Q11" i="76"/>
  <c r="P11" i="76"/>
  <c r="P12" i="92" s="1"/>
  <c r="Q10" i="76"/>
  <c r="P10" i="76"/>
  <c r="P11" i="92" s="1"/>
  <c r="Q9" i="76"/>
  <c r="P9" i="76"/>
  <c r="P10" i="92" s="1"/>
  <c r="Q7" i="76"/>
  <c r="P7" i="76"/>
  <c r="P8" i="92" s="1"/>
  <c r="Q6" i="76"/>
  <c r="P6" i="76"/>
  <c r="P7" i="92" s="1"/>
  <c r="Q13" i="78"/>
  <c r="Q14" i="94" s="1"/>
  <c r="P13" i="78"/>
  <c r="Q8" i="78"/>
  <c r="P8" i="78"/>
  <c r="P9" i="94" s="1"/>
  <c r="Q5" i="78"/>
  <c r="P5" i="78"/>
  <c r="Q13" i="77"/>
  <c r="Q8" i="77"/>
  <c r="Q9" i="93" s="1"/>
  <c r="Q5" i="77"/>
  <c r="P13" i="77"/>
  <c r="P8" i="77"/>
  <c r="P5" i="77"/>
  <c r="Q19" i="83" l="1"/>
  <c r="P9" i="83"/>
  <c r="Q11" i="83"/>
  <c r="P3" i="84"/>
  <c r="P13" i="76"/>
  <c r="P11" i="83"/>
  <c r="P4" i="83"/>
  <c r="P7" i="83"/>
  <c r="Q5" i="76"/>
  <c r="Q6" i="92" s="1"/>
  <c r="P10" i="83"/>
  <c r="Q7" i="83"/>
  <c r="Q6" i="94"/>
  <c r="Q8" i="76"/>
  <c r="Q3" i="85"/>
  <c r="Q20" i="92"/>
  <c r="Q24" i="92"/>
  <c r="Q8" i="92"/>
  <c r="Q4" i="77"/>
  <c r="Q13" i="80" s="1"/>
  <c r="Q14" i="93"/>
  <c r="P14" i="94"/>
  <c r="Q4" i="83"/>
  <c r="Q10" i="83"/>
  <c r="Q8" i="83"/>
  <c r="Q23" i="92"/>
  <c r="Q11" i="92"/>
  <c r="Q15" i="92"/>
  <c r="Q6" i="83"/>
  <c r="Q9" i="83"/>
  <c r="Q9" i="94"/>
  <c r="Q5" i="80"/>
  <c r="Q8" i="80"/>
  <c r="P14" i="92"/>
  <c r="P8" i="83"/>
  <c r="P9" i="93"/>
  <c r="Q6" i="93"/>
  <c r="Q9" i="92"/>
  <c r="Q12" i="92"/>
  <c r="P4" i="78"/>
  <c r="P5" i="94" s="1"/>
  <c r="P6" i="94"/>
  <c r="P14" i="93"/>
  <c r="Q10" i="92"/>
  <c r="Q25" i="92"/>
  <c r="Q17" i="92"/>
  <c r="P8" i="81"/>
  <c r="P6" i="83"/>
  <c r="P16" i="92"/>
  <c r="P6" i="93"/>
  <c r="Q7" i="92"/>
  <c r="Q5" i="89"/>
  <c r="P5" i="89"/>
  <c r="Q13" i="76"/>
  <c r="Q14" i="92" s="1"/>
  <c r="P4" i="77"/>
  <c r="Q4" i="78"/>
  <c r="Q5" i="81" s="1"/>
  <c r="P8" i="76"/>
  <c r="P5" i="76"/>
  <c r="P6" i="92" s="1"/>
  <c r="P3" i="83" l="1"/>
  <c r="P13" i="81"/>
  <c r="P5" i="81"/>
  <c r="Q5" i="93"/>
  <c r="Q5" i="94"/>
  <c r="P28" i="80"/>
  <c r="P20" i="80"/>
  <c r="P27" i="80"/>
  <c r="P23" i="80"/>
  <c r="P19" i="80"/>
  <c r="P15" i="80"/>
  <c r="P11" i="80"/>
  <c r="P7" i="80"/>
  <c r="P26" i="80"/>
  <c r="P22" i="80"/>
  <c r="P18" i="80"/>
  <c r="P14" i="80"/>
  <c r="P10" i="80"/>
  <c r="P6" i="80"/>
  <c r="P25" i="80"/>
  <c r="P21" i="80"/>
  <c r="P17" i="80"/>
  <c r="P9" i="80"/>
  <c r="P16" i="80"/>
  <c r="P4" i="80"/>
  <c r="P24" i="80"/>
  <c r="P12" i="80"/>
  <c r="P13" i="80"/>
  <c r="P8" i="80"/>
  <c r="Q4" i="76"/>
  <c r="Q13" i="79" s="1"/>
  <c r="P9" i="92"/>
  <c r="Q13" i="81"/>
  <c r="Q23" i="80"/>
  <c r="Q15" i="80"/>
  <c r="Q7" i="80"/>
  <c r="Q22" i="80"/>
  <c r="Q10" i="80"/>
  <c r="Q26" i="80"/>
  <c r="Q18" i="80"/>
  <c r="Q14" i="80"/>
  <c r="Q6" i="80"/>
  <c r="Q9" i="80"/>
  <c r="Q25" i="80"/>
  <c r="Q17" i="80"/>
  <c r="Q21" i="80"/>
  <c r="Q19" i="80"/>
  <c r="Q28" i="80"/>
  <c r="Q24" i="80"/>
  <c r="Q20" i="80"/>
  <c r="Q16" i="80"/>
  <c r="Q12" i="80"/>
  <c r="Q4" i="80"/>
  <c r="Q27" i="80"/>
  <c r="Q11" i="80"/>
  <c r="P4" i="76"/>
  <c r="P5" i="79" s="1"/>
  <c r="P5" i="92"/>
  <c r="Q3" i="83"/>
  <c r="P5" i="80"/>
  <c r="Q8" i="79"/>
  <c r="Q26" i="81"/>
  <c r="Q22" i="81"/>
  <c r="Q18" i="81"/>
  <c r="Q14" i="81"/>
  <c r="Q10" i="81"/>
  <c r="Q6" i="81"/>
  <c r="Q25" i="81"/>
  <c r="Q21" i="81"/>
  <c r="Q17" i="81"/>
  <c r="Q9" i="81"/>
  <c r="Q28" i="81"/>
  <c r="Q24" i="81"/>
  <c r="Q20" i="81"/>
  <c r="Q16" i="81"/>
  <c r="Q12" i="81"/>
  <c r="Q4" i="81"/>
  <c r="Q27" i="81"/>
  <c r="Q23" i="81"/>
  <c r="Q19" i="81"/>
  <c r="Q15" i="81"/>
  <c r="Q11" i="81"/>
  <c r="Q7" i="81"/>
  <c r="P26" i="81"/>
  <c r="P22" i="81"/>
  <c r="P18" i="81"/>
  <c r="P14" i="81"/>
  <c r="P10" i="81"/>
  <c r="P6" i="81"/>
  <c r="P25" i="81"/>
  <c r="P21" i="81"/>
  <c r="P17" i="81"/>
  <c r="P9" i="81"/>
  <c r="P24" i="81"/>
  <c r="P28" i="81"/>
  <c r="P20" i="81"/>
  <c r="P16" i="81"/>
  <c r="P12" i="81"/>
  <c r="P4" i="81"/>
  <c r="P27" i="81"/>
  <c r="P23" i="81"/>
  <c r="P19" i="81"/>
  <c r="P15" i="81"/>
  <c r="P11" i="81"/>
  <c r="P7" i="81"/>
  <c r="P5" i="93"/>
  <c r="Q8" i="81"/>
  <c r="AU16" i="75"/>
  <c r="AT16" i="75"/>
  <c r="AU15" i="75"/>
  <c r="AT15" i="75"/>
  <c r="AU16" i="74"/>
  <c r="AT16" i="74"/>
  <c r="AU15" i="74"/>
  <c r="AT15" i="74"/>
  <c r="AU16" i="70"/>
  <c r="AT16" i="70"/>
  <c r="AS16" i="70" s="1"/>
  <c r="AU15" i="70"/>
  <c r="AU14" i="70" s="1"/>
  <c r="AT15" i="70"/>
  <c r="AU19" i="70"/>
  <c r="AU16" i="73" s="1"/>
  <c r="AT19" i="70"/>
  <c r="AU18" i="70"/>
  <c r="AT18" i="70"/>
  <c r="AU22" i="70"/>
  <c r="AU13" i="70" s="1"/>
  <c r="AT22" i="70"/>
  <c r="AS22" i="70" s="1"/>
  <c r="AU21" i="70"/>
  <c r="AT21" i="70"/>
  <c r="AU25" i="70"/>
  <c r="AT25" i="70"/>
  <c r="AU24" i="70"/>
  <c r="AT24" i="70"/>
  <c r="AP24" i="70"/>
  <c r="AR20" i="70"/>
  <c r="AQ20" i="70"/>
  <c r="AQ14" i="70"/>
  <c r="AS25" i="72"/>
  <c r="AS24" i="72"/>
  <c r="AU23" i="72"/>
  <c r="AT23" i="72"/>
  <c r="AS22" i="72"/>
  <c r="AS21" i="72"/>
  <c r="AU20" i="72"/>
  <c r="AT20" i="72"/>
  <c r="AS19" i="72"/>
  <c r="AS16" i="75" s="1"/>
  <c r="AS18" i="72"/>
  <c r="AU17" i="72"/>
  <c r="AT17" i="72"/>
  <c r="AS16" i="72"/>
  <c r="AS15" i="72"/>
  <c r="AU14" i="72"/>
  <c r="AT14" i="72"/>
  <c r="AS14" i="72" s="1"/>
  <c r="AU13" i="72"/>
  <c r="AU19" i="75" s="1"/>
  <c r="AT13" i="72"/>
  <c r="AU12" i="72"/>
  <c r="AU9" i="72" s="1"/>
  <c r="AU12" i="75" s="1"/>
  <c r="AT12" i="72"/>
  <c r="AU23" i="71"/>
  <c r="AT23" i="71"/>
  <c r="AU20" i="71"/>
  <c r="AT20" i="71"/>
  <c r="AU17" i="71"/>
  <c r="AT17" i="71"/>
  <c r="AU14" i="71"/>
  <c r="AT14" i="71"/>
  <c r="AS14" i="71" s="1"/>
  <c r="AU13" i="71"/>
  <c r="AU19" i="74" s="1"/>
  <c r="AT13" i="71"/>
  <c r="AT10" i="71" s="1"/>
  <c r="AU12" i="71"/>
  <c r="AT12" i="71"/>
  <c r="AT18" i="74" s="1"/>
  <c r="AS25" i="71"/>
  <c r="AS24" i="71"/>
  <c r="AS22" i="71"/>
  <c r="AS21" i="71"/>
  <c r="AS19" i="71"/>
  <c r="AS16" i="74" s="1"/>
  <c r="AS18" i="71"/>
  <c r="AS15" i="74" s="1"/>
  <c r="AS16" i="71"/>
  <c r="AS15" i="71"/>
  <c r="AP25" i="70"/>
  <c r="AQ23" i="70"/>
  <c r="AP22" i="70"/>
  <c r="AP16" i="70"/>
  <c r="AP15" i="70"/>
  <c r="AR14" i="70"/>
  <c r="AR13" i="70"/>
  <c r="AR10" i="70" s="1"/>
  <c r="AR13" i="73" s="1"/>
  <c r="AQ13" i="70"/>
  <c r="AQ12" i="70"/>
  <c r="AQ18" i="73" s="1"/>
  <c r="Q19" i="55"/>
  <c r="Q11" i="55"/>
  <c r="Q10" i="55"/>
  <c r="Q9" i="55"/>
  <c r="Q8" i="55"/>
  <c r="Q7" i="55"/>
  <c r="Q6" i="55"/>
  <c r="Q5" i="55"/>
  <c r="Q4" i="55"/>
  <c r="Q26" i="53"/>
  <c r="Q25" i="53"/>
  <c r="Q24" i="53"/>
  <c r="Q23" i="53"/>
  <c r="Q22" i="53"/>
  <c r="Q21" i="53"/>
  <c r="Q20" i="53"/>
  <c r="Q18" i="53"/>
  <c r="Q17" i="53"/>
  <c r="Q16" i="53"/>
  <c r="Q15" i="53"/>
  <c r="Q14" i="53"/>
  <c r="Q13" i="53"/>
  <c r="Q12" i="53"/>
  <c r="Q19" i="54"/>
  <c r="Q11" i="54"/>
  <c r="Q11" i="53" s="1"/>
  <c r="Q10" i="54"/>
  <c r="Q9" i="54"/>
  <c r="Q8" i="54"/>
  <c r="Q8" i="53" s="1"/>
  <c r="Q7" i="54"/>
  <c r="Q7" i="53" s="1"/>
  <c r="Q6" i="54"/>
  <c r="Q5" i="54"/>
  <c r="Q4" i="54"/>
  <c r="Q22" i="44"/>
  <c r="Q21" i="44"/>
  <c r="Q20" i="44"/>
  <c r="Q19" i="44"/>
  <c r="Q18" i="44"/>
  <c r="Q16" i="44"/>
  <c r="Q15" i="44"/>
  <c r="Q14" i="44"/>
  <c r="Q13" i="44"/>
  <c r="Q12" i="44"/>
  <c r="Q22" i="43"/>
  <c r="Q21" i="43"/>
  <c r="Q20" i="43"/>
  <c r="Q19" i="43"/>
  <c r="Q18" i="43"/>
  <c r="Q16" i="43"/>
  <c r="Q15" i="43"/>
  <c r="Q14" i="43"/>
  <c r="Q13" i="43"/>
  <c r="Q12" i="43"/>
  <c r="Q18" i="39"/>
  <c r="Q22" i="39"/>
  <c r="Q21" i="39"/>
  <c r="Q20" i="39"/>
  <c r="Q19" i="39"/>
  <c r="Q16" i="39"/>
  <c r="Q15" i="39"/>
  <c r="Q14" i="39"/>
  <c r="Q8" i="39" s="1"/>
  <c r="Q13" i="39"/>
  <c r="Q12" i="39"/>
  <c r="Q17" i="41"/>
  <c r="Q11" i="41"/>
  <c r="Q10" i="41"/>
  <c r="Q9" i="41"/>
  <c r="Q8" i="41"/>
  <c r="Q7" i="41"/>
  <c r="Q6" i="41"/>
  <c r="Q17" i="40"/>
  <c r="Q11" i="40"/>
  <c r="Q10" i="40"/>
  <c r="Q9" i="40"/>
  <c r="Q8" i="40"/>
  <c r="Q7" i="40"/>
  <c r="Q6" i="40"/>
  <c r="Q25" i="35"/>
  <c r="Q15" i="35"/>
  <c r="Q14" i="35"/>
  <c r="Q13" i="35"/>
  <c r="Q12" i="35"/>
  <c r="Q11" i="35"/>
  <c r="Q10" i="35"/>
  <c r="Q9" i="35"/>
  <c r="Q8" i="35"/>
  <c r="Q7" i="35"/>
  <c r="Q6" i="35"/>
  <c r="Q14" i="34"/>
  <c r="Q13" i="34"/>
  <c r="Q12" i="34"/>
  <c r="Q11" i="34"/>
  <c r="Q10" i="34"/>
  <c r="Q9" i="34"/>
  <c r="Q8" i="34"/>
  <c r="Q7" i="34"/>
  <c r="Q6" i="34"/>
  <c r="Q15" i="34"/>
  <c r="Q25" i="34"/>
  <c r="Q30" i="31"/>
  <c r="Q29" i="31"/>
  <c r="Q28" i="31"/>
  <c r="Q27" i="31"/>
  <c r="Q26" i="31"/>
  <c r="Q25" i="31"/>
  <c r="Q24" i="31"/>
  <c r="Q23" i="31"/>
  <c r="Q22" i="31"/>
  <c r="Q21" i="31"/>
  <c r="Q20" i="31"/>
  <c r="Q19" i="31"/>
  <c r="Q18" i="31"/>
  <c r="Q17" i="31"/>
  <c r="Q16" i="31"/>
  <c r="Q14" i="31"/>
  <c r="Q13" i="31"/>
  <c r="Q12" i="31"/>
  <c r="Q11" i="31"/>
  <c r="Q9" i="31"/>
  <c r="Q8" i="31"/>
  <c r="Q30" i="30"/>
  <c r="Q29" i="30"/>
  <c r="Q28" i="30"/>
  <c r="Q27" i="30"/>
  <c r="Q26" i="30"/>
  <c r="Q25" i="30"/>
  <c r="Q24" i="30"/>
  <c r="Q23" i="30"/>
  <c r="Q22" i="30"/>
  <c r="Q21" i="30"/>
  <c r="Q20" i="30"/>
  <c r="Q19" i="30"/>
  <c r="Q18" i="30"/>
  <c r="Q17" i="30"/>
  <c r="Q16" i="30"/>
  <c r="Q14" i="30"/>
  <c r="Q13" i="30"/>
  <c r="Q12" i="30"/>
  <c r="Q11" i="30"/>
  <c r="Q9" i="30"/>
  <c r="Q8" i="30"/>
  <c r="AT14" i="74" l="1"/>
  <c r="AS25" i="70"/>
  <c r="Q5" i="35"/>
  <c r="AS12" i="72"/>
  <c r="AS18" i="75" s="1"/>
  <c r="AS17" i="72"/>
  <c r="AS14" i="75" s="1"/>
  <c r="AS23" i="72"/>
  <c r="AS24" i="70"/>
  <c r="AS18" i="70"/>
  <c r="AU10" i="72"/>
  <c r="AU13" i="75" s="1"/>
  <c r="AT15" i="73"/>
  <c r="AU14" i="75"/>
  <c r="AU15" i="73"/>
  <c r="AU19" i="73"/>
  <c r="P8" i="79"/>
  <c r="AU10" i="71"/>
  <c r="AU13" i="74" s="1"/>
  <c r="AS17" i="71"/>
  <c r="AS14" i="74" s="1"/>
  <c r="AS15" i="75"/>
  <c r="AT16" i="73"/>
  <c r="AU18" i="75"/>
  <c r="AS10" i="71"/>
  <c r="AS13" i="74" s="1"/>
  <c r="AS23" i="71"/>
  <c r="AT10" i="75"/>
  <c r="AS19" i="70"/>
  <c r="AS16" i="73" s="1"/>
  <c r="AS20" i="72"/>
  <c r="AS21" i="70"/>
  <c r="AT14" i="70"/>
  <c r="AU10" i="74"/>
  <c r="AT13" i="74"/>
  <c r="AU18" i="74"/>
  <c r="Q5" i="53"/>
  <c r="AT10" i="72"/>
  <c r="AU9" i="75"/>
  <c r="AT19" i="74"/>
  <c r="Q9" i="53"/>
  <c r="AU11" i="72"/>
  <c r="AU17" i="75" s="1"/>
  <c r="AT18" i="75"/>
  <c r="P16" i="79"/>
  <c r="P7" i="79"/>
  <c r="P27" i="79"/>
  <c r="P23" i="79"/>
  <c r="P15" i="79"/>
  <c r="P14" i="79"/>
  <c r="P28" i="79"/>
  <c r="P11" i="79"/>
  <c r="P26" i="79"/>
  <c r="P22" i="79"/>
  <c r="P18" i="79"/>
  <c r="P6" i="79"/>
  <c r="P24" i="79"/>
  <c r="P12" i="79"/>
  <c r="P19" i="79"/>
  <c r="P20" i="79"/>
  <c r="P4" i="79"/>
  <c r="P9" i="79"/>
  <c r="P13" i="79"/>
  <c r="P17" i="79"/>
  <c r="P21" i="79"/>
  <c r="P10" i="79"/>
  <c r="P25" i="79"/>
  <c r="Q5" i="92"/>
  <c r="AU14" i="74"/>
  <c r="AS20" i="71"/>
  <c r="AU17" i="70"/>
  <c r="AU14" i="73" s="1"/>
  <c r="AS13" i="72"/>
  <c r="AT19" i="75"/>
  <c r="Q4" i="79"/>
  <c r="Q9" i="79"/>
  <c r="Q14" i="79"/>
  <c r="Q11" i="79"/>
  <c r="Q18" i="79"/>
  <c r="Q16" i="79"/>
  <c r="Q22" i="79"/>
  <c r="Q24" i="79"/>
  <c r="Q17" i="79"/>
  <c r="Q7" i="79"/>
  <c r="Q21" i="79"/>
  <c r="Q15" i="79"/>
  <c r="Q10" i="79"/>
  <c r="Q25" i="79"/>
  <c r="Q27" i="79"/>
  <c r="Q12" i="79"/>
  <c r="Q19" i="79"/>
  <c r="Q20" i="79"/>
  <c r="Q23" i="79"/>
  <c r="Q6" i="79"/>
  <c r="Q28" i="79"/>
  <c r="Q5" i="79"/>
  <c r="Q26" i="79"/>
  <c r="AT10" i="74"/>
  <c r="AT14" i="75"/>
  <c r="AR19" i="73"/>
  <c r="AP20" i="70"/>
  <c r="AP13" i="70"/>
  <c r="AP19" i="73" s="1"/>
  <c r="AR23" i="70"/>
  <c r="AP23" i="70" s="1"/>
  <c r="AR12" i="70"/>
  <c r="AR9" i="70" s="1"/>
  <c r="AR12" i="73" s="1"/>
  <c r="AR10" i="73"/>
  <c r="AQ19" i="73"/>
  <c r="AT17" i="70"/>
  <c r="AU23" i="70"/>
  <c r="AT13" i="70"/>
  <c r="AS13" i="70" s="1"/>
  <c r="AS19" i="73" s="1"/>
  <c r="AU8" i="72"/>
  <c r="AU11" i="75" s="1"/>
  <c r="AU10" i="70"/>
  <c r="AU10" i="73" s="1"/>
  <c r="AS13" i="71"/>
  <c r="AS10" i="74" s="1"/>
  <c r="AU20" i="70"/>
  <c r="AS12" i="71"/>
  <c r="AU11" i="71"/>
  <c r="AU17" i="74" s="1"/>
  <c r="AS15" i="70"/>
  <c r="AT12" i="70"/>
  <c r="AT18" i="73" s="1"/>
  <c r="AU12" i="70"/>
  <c r="AT20" i="70"/>
  <c r="AT23" i="70"/>
  <c r="AS23" i="70" s="1"/>
  <c r="AQ10" i="70"/>
  <c r="AP21" i="70"/>
  <c r="AT9" i="72"/>
  <c r="AT12" i="75" s="1"/>
  <c r="AT11" i="72"/>
  <c r="AT17" i="75" s="1"/>
  <c r="AT9" i="71"/>
  <c r="AT11" i="71"/>
  <c r="AU9" i="71"/>
  <c r="AU9" i="74" s="1"/>
  <c r="AP14" i="70"/>
  <c r="AQ11" i="70"/>
  <c r="AQ9" i="70"/>
  <c r="AQ12" i="73" s="1"/>
  <c r="Q6" i="53"/>
  <c r="Q3" i="54"/>
  <c r="Q10" i="53"/>
  <c r="Q19" i="53"/>
  <c r="Q4" i="53"/>
  <c r="Q3" i="55"/>
  <c r="Q5" i="40"/>
  <c r="Q9" i="39"/>
  <c r="Q10" i="39"/>
  <c r="Q5" i="41"/>
  <c r="Q17" i="39"/>
  <c r="Q11" i="39"/>
  <c r="Q6" i="39"/>
  <c r="Q7" i="39"/>
  <c r="Q30" i="26"/>
  <c r="Q29" i="26"/>
  <c r="Q28" i="26"/>
  <c r="Q27" i="26"/>
  <c r="Q26" i="26"/>
  <c r="Q25" i="26"/>
  <c r="Q24" i="26"/>
  <c r="Q23" i="26"/>
  <c r="Q22" i="26"/>
  <c r="Q21" i="26"/>
  <c r="Q20" i="26"/>
  <c r="Q19" i="26"/>
  <c r="Q18" i="26"/>
  <c r="Q17" i="26"/>
  <c r="Q16" i="26"/>
  <c r="Q14" i="26"/>
  <c r="Q13" i="26"/>
  <c r="Q12" i="26"/>
  <c r="Q11" i="26"/>
  <c r="Q9" i="26"/>
  <c r="Q8" i="26"/>
  <c r="Q15" i="27"/>
  <c r="Q10" i="27"/>
  <c r="Q7" i="27"/>
  <c r="Q15" i="28"/>
  <c r="Q10" i="28"/>
  <c r="Q7" i="28"/>
  <c r="Q21" i="25"/>
  <c r="Q22" i="42" s="1"/>
  <c r="Q20" i="25"/>
  <c r="Q21" i="42" s="1"/>
  <c r="Q19" i="25"/>
  <c r="Q20" i="42" s="1"/>
  <c r="Q18" i="25"/>
  <c r="Q17" i="25"/>
  <c r="Q18" i="42" s="1"/>
  <c r="Q15" i="25"/>
  <c r="Q16" i="42" s="1"/>
  <c r="Q14" i="25"/>
  <c r="Q15" i="42" s="1"/>
  <c r="Q13" i="25"/>
  <c r="Q12" i="25"/>
  <c r="Q13" i="42" s="1"/>
  <c r="Q11" i="25"/>
  <c r="Q52" i="25"/>
  <c r="Q17" i="44" s="1"/>
  <c r="Q46" i="25"/>
  <c r="Q11" i="44" s="1"/>
  <c r="Q45" i="25"/>
  <c r="Q10" i="44" s="1"/>
  <c r="Q44" i="25"/>
  <c r="Q9" i="44" s="1"/>
  <c r="Q43" i="25"/>
  <c r="Q8" i="44" s="1"/>
  <c r="Q42" i="25"/>
  <c r="Q7" i="44" s="1"/>
  <c r="Q41" i="25"/>
  <c r="Q6" i="44" s="1"/>
  <c r="Q34" i="25"/>
  <c r="Q17" i="43" s="1"/>
  <c r="Q28" i="25"/>
  <c r="Q11" i="43" s="1"/>
  <c r="Q27" i="25"/>
  <c r="Q10" i="43" s="1"/>
  <c r="Q26" i="25"/>
  <c r="Q9" i="43" s="1"/>
  <c r="Q25" i="25"/>
  <c r="Q8" i="43" s="1"/>
  <c r="Q24" i="25"/>
  <c r="Q7" i="43" s="1"/>
  <c r="Q23" i="25"/>
  <c r="Q6" i="43" s="1"/>
  <c r="Q5" i="25" l="1"/>
  <c r="Q6" i="42" s="1"/>
  <c r="AR18" i="73"/>
  <c r="AT10" i="70"/>
  <c r="AT13" i="73" s="1"/>
  <c r="Q9" i="25"/>
  <c r="Q10" i="42" s="1"/>
  <c r="AU10" i="75"/>
  <c r="AS19" i="74"/>
  <c r="Q3" i="53"/>
  <c r="Q7" i="25"/>
  <c r="Q8" i="42" s="1"/>
  <c r="Q14" i="42"/>
  <c r="AU9" i="70"/>
  <c r="AU18" i="73"/>
  <c r="AR11" i="70"/>
  <c r="AR17" i="73" s="1"/>
  <c r="AT10" i="73"/>
  <c r="AS10" i="72"/>
  <c r="AS13" i="75" s="1"/>
  <c r="AT13" i="75"/>
  <c r="AU13" i="73"/>
  <c r="Q8" i="25"/>
  <c r="Q9" i="42" s="1"/>
  <c r="AT17" i="74"/>
  <c r="Q12" i="42"/>
  <c r="Q16" i="25"/>
  <c r="Q17" i="42" s="1"/>
  <c r="AS14" i="70"/>
  <c r="AS19" i="75"/>
  <c r="AS15" i="73"/>
  <c r="AP12" i="70"/>
  <c r="AS18" i="74"/>
  <c r="AS17" i="70"/>
  <c r="AS14" i="73" s="1"/>
  <c r="AT14" i="73"/>
  <c r="Q19" i="42"/>
  <c r="AU8" i="75"/>
  <c r="AS20" i="70"/>
  <c r="AU8" i="71"/>
  <c r="AU11" i="74" s="1"/>
  <c r="AU12" i="74"/>
  <c r="Q40" i="25"/>
  <c r="Q5" i="44" s="1"/>
  <c r="AT8" i="71"/>
  <c r="AT11" i="74" s="1"/>
  <c r="AT12" i="74"/>
  <c r="AT9" i="74"/>
  <c r="AT19" i="73"/>
  <c r="AT9" i="75"/>
  <c r="AS11" i="72"/>
  <c r="AS17" i="75" s="1"/>
  <c r="AT11" i="70"/>
  <c r="AR8" i="70"/>
  <c r="AR11" i="73" s="1"/>
  <c r="AP18" i="73"/>
  <c r="AP10" i="70"/>
  <c r="AQ13" i="73"/>
  <c r="AQ10" i="73"/>
  <c r="AQ17" i="73"/>
  <c r="AQ9" i="73"/>
  <c r="AR9" i="73"/>
  <c r="AT9" i="70"/>
  <c r="AT12" i="73" s="1"/>
  <c r="AS10" i="70"/>
  <c r="AS13" i="73" s="1"/>
  <c r="AS12" i="70"/>
  <c r="AS11" i="71"/>
  <c r="AU11" i="70"/>
  <c r="AT8" i="72"/>
  <c r="AT8" i="75" s="1"/>
  <c r="AS9" i="72"/>
  <c r="AS9" i="71"/>
  <c r="AS12" i="74" s="1"/>
  <c r="AQ8" i="70"/>
  <c r="AP9" i="70"/>
  <c r="AP12" i="73" s="1"/>
  <c r="Q5" i="39"/>
  <c r="Q6" i="28"/>
  <c r="Q10" i="26"/>
  <c r="Q7" i="26"/>
  <c r="Q15" i="26"/>
  <c r="Q6" i="27"/>
  <c r="Q22" i="25"/>
  <c r="Q5" i="43" s="1"/>
  <c r="Q10" i="25"/>
  <c r="Q11" i="42" s="1"/>
  <c r="Q6" i="25"/>
  <c r="Q7" i="42" s="1"/>
  <c r="AR8" i="73" l="1"/>
  <c r="AT8" i="74"/>
  <c r="AS10" i="75"/>
  <c r="AP11" i="70"/>
  <c r="AP17" i="73" s="1"/>
  <c r="AS8" i="71"/>
  <c r="AS11" i="74" s="1"/>
  <c r="AU8" i="74"/>
  <c r="AU8" i="70"/>
  <c r="AU11" i="73" s="1"/>
  <c r="AU12" i="73"/>
  <c r="Q6" i="26"/>
  <c r="AS8" i="74"/>
  <c r="AU9" i="73"/>
  <c r="AS9" i="75"/>
  <c r="AS12" i="75"/>
  <c r="AU17" i="73"/>
  <c r="AS18" i="73"/>
  <c r="AS8" i="72"/>
  <c r="AS11" i="75" s="1"/>
  <c r="AT11" i="75"/>
  <c r="AS10" i="73"/>
  <c r="Q4" i="25"/>
  <c r="Q5" i="42" s="1"/>
  <c r="AS9" i="70"/>
  <c r="AS12" i="73" s="1"/>
  <c r="AT8" i="70"/>
  <c r="AS11" i="70"/>
  <c r="AT9" i="73"/>
  <c r="AT17" i="73"/>
  <c r="AS9" i="74"/>
  <c r="AS17" i="74"/>
  <c r="AP9" i="73"/>
  <c r="AP8" i="70"/>
  <c r="AP11" i="73" s="1"/>
  <c r="AQ11" i="73"/>
  <c r="AP10" i="73"/>
  <c r="AP13" i="73"/>
  <c r="AQ8" i="73"/>
  <c r="Q22" i="24"/>
  <c r="Q13" i="24"/>
  <c r="Q12" i="24"/>
  <c r="Q11" i="24"/>
  <c r="Q10" i="24"/>
  <c r="Q9" i="24"/>
  <c r="Q8" i="24"/>
  <c r="Q7" i="24"/>
  <c r="Q6" i="24"/>
  <c r="Q5" i="24"/>
  <c r="Q25" i="23"/>
  <c r="Q16" i="23"/>
  <c r="Q15" i="23"/>
  <c r="Q14" i="23"/>
  <c r="Q13" i="23"/>
  <c r="Q12" i="23"/>
  <c r="Q11" i="23"/>
  <c r="Q10" i="23"/>
  <c r="Q9" i="23"/>
  <c r="Q8" i="23"/>
  <c r="Q22" i="22"/>
  <c r="Q13" i="22"/>
  <c r="Q12" i="22"/>
  <c r="Q11" i="22"/>
  <c r="Q10" i="22"/>
  <c r="Q9" i="22"/>
  <c r="Q8" i="22"/>
  <c r="Q7" i="22"/>
  <c r="Q6" i="22"/>
  <c r="Q5" i="22"/>
  <c r="Q30" i="21"/>
  <c r="Q30" i="20" s="1"/>
  <c r="Q29" i="21"/>
  <c r="Q29" i="20" s="1"/>
  <c r="Q28" i="21"/>
  <c r="Q28" i="20" s="1"/>
  <c r="Q27" i="21"/>
  <c r="Q27" i="20" s="1"/>
  <c r="Q26" i="21"/>
  <c r="Q26" i="20" s="1"/>
  <c r="Q25" i="21"/>
  <c r="Q25" i="20" s="1"/>
  <c r="Q24" i="21"/>
  <c r="Q24" i="20" s="1"/>
  <c r="Q23" i="21"/>
  <c r="Q21" i="21"/>
  <c r="Q21" i="20" s="1"/>
  <c r="Q20" i="21"/>
  <c r="Q20" i="20" s="1"/>
  <c r="Q19" i="21"/>
  <c r="Q10" i="21" s="1"/>
  <c r="Q18" i="21"/>
  <c r="Q18" i="20" s="1"/>
  <c r="Q17" i="21"/>
  <c r="Q17" i="20" s="1"/>
  <c r="Q8" i="20" s="1"/>
  <c r="Q16" i="21"/>
  <c r="Q16" i="20" s="1"/>
  <c r="Q15" i="21"/>
  <c r="Q6" i="21" s="1"/>
  <c r="Q14" i="21"/>
  <c r="Q14" i="20" s="1"/>
  <c r="Q12" i="21"/>
  <c r="Q11" i="21"/>
  <c r="P30" i="21"/>
  <c r="P30" i="20" s="1"/>
  <c r="P29" i="21"/>
  <c r="P29" i="20" s="1"/>
  <c r="P28" i="21"/>
  <c r="P28" i="20" s="1"/>
  <c r="P27" i="21"/>
  <c r="P27" i="20" s="1"/>
  <c r="P26" i="21"/>
  <c r="P26" i="20" s="1"/>
  <c r="P25" i="21"/>
  <c r="P25" i="20" s="1"/>
  <c r="P24" i="21"/>
  <c r="P24" i="20" s="1"/>
  <c r="P23" i="21"/>
  <c r="P23" i="20" s="1"/>
  <c r="P21" i="21"/>
  <c r="P21" i="20" s="1"/>
  <c r="P20" i="21"/>
  <c r="P20" i="20" s="1"/>
  <c r="P19" i="21"/>
  <c r="P19" i="20" s="1"/>
  <c r="P18" i="21"/>
  <c r="P18" i="20" s="1"/>
  <c r="P17" i="21"/>
  <c r="P17" i="20" s="1"/>
  <c r="P16" i="21"/>
  <c r="P16" i="20" s="1"/>
  <c r="P15" i="21"/>
  <c r="P15" i="20" s="1"/>
  <c r="P14" i="21"/>
  <c r="P14" i="20" s="1"/>
  <c r="S5" i="15"/>
  <c r="S5" i="18" s="1"/>
  <c r="S14" i="18" s="1"/>
  <c r="S5" i="16"/>
  <c r="S4" i="19" s="1"/>
  <c r="S14" i="14"/>
  <c r="S13" i="14"/>
  <c r="S12" i="14"/>
  <c r="S11" i="14"/>
  <c r="S10" i="14"/>
  <c r="S9" i="14"/>
  <c r="S8" i="14"/>
  <c r="S7" i="14"/>
  <c r="S6" i="14"/>
  <c r="S13" i="19" l="1"/>
  <c r="S10" i="19"/>
  <c r="S6" i="19"/>
  <c r="S11" i="19"/>
  <c r="S7" i="19"/>
  <c r="AP8" i="73"/>
  <c r="AS8" i="75"/>
  <c r="AS9" i="73"/>
  <c r="S7" i="18"/>
  <c r="S8" i="18"/>
  <c r="AS17" i="73"/>
  <c r="S11" i="18"/>
  <c r="AS8" i="70"/>
  <c r="AS11" i="73" s="1"/>
  <c r="AT11" i="73"/>
  <c r="AT8" i="73"/>
  <c r="S12" i="18"/>
  <c r="AU8" i="73"/>
  <c r="Q4" i="24"/>
  <c r="Q7" i="23"/>
  <c r="Q12" i="20"/>
  <c r="Q4" i="22"/>
  <c r="Q7" i="21"/>
  <c r="Q22" i="21"/>
  <c r="Q8" i="21"/>
  <c r="Q7" i="20"/>
  <c r="Q11" i="20"/>
  <c r="Q23" i="20"/>
  <c r="Q22" i="20" s="1"/>
  <c r="Q15" i="20"/>
  <c r="Q6" i="20" s="1"/>
  <c r="Q19" i="20"/>
  <c r="Q10" i="20" s="1"/>
  <c r="Q5" i="21"/>
  <c r="Q9" i="21"/>
  <c r="Q13" i="21"/>
  <c r="Q9" i="20"/>
  <c r="S9" i="18"/>
  <c r="S13" i="18"/>
  <c r="S6" i="18"/>
  <c r="S10" i="18"/>
  <c r="S8" i="19"/>
  <c r="S12" i="19"/>
  <c r="S5" i="19"/>
  <c r="S9" i="19"/>
  <c r="S5" i="14"/>
  <c r="S5" i="17" s="1"/>
  <c r="S12" i="17" s="1"/>
  <c r="Q29" i="11"/>
  <c r="Q28" i="11"/>
  <c r="Q27" i="11"/>
  <c r="Q26" i="11"/>
  <c r="Q25" i="11"/>
  <c r="Q24" i="11"/>
  <c r="Q23" i="11"/>
  <c r="Q22" i="11"/>
  <c r="Q21" i="11"/>
  <c r="Q20" i="11"/>
  <c r="Q19" i="11"/>
  <c r="Q18" i="11"/>
  <c r="Q17" i="11"/>
  <c r="Q16" i="11"/>
  <c r="Q15" i="11"/>
  <c r="Q13" i="11"/>
  <c r="Q12" i="11"/>
  <c r="Q11" i="11"/>
  <c r="Q10" i="11"/>
  <c r="Q8" i="11"/>
  <c r="Q7" i="11"/>
  <c r="Q14" i="13"/>
  <c r="Q9" i="13"/>
  <c r="Q6" i="13"/>
  <c r="Q14" i="12"/>
  <c r="Q9" i="12"/>
  <c r="Q6" i="12"/>
  <c r="O14" i="11"/>
  <c r="O9" i="11"/>
  <c r="O6" i="11"/>
  <c r="Q27" i="8"/>
  <c r="Q26" i="8"/>
  <c r="Q25" i="8"/>
  <c r="Q24" i="8"/>
  <c r="Q23" i="8"/>
  <c r="Q22" i="8"/>
  <c r="Q21" i="8"/>
  <c r="Q19" i="8"/>
  <c r="Q18" i="8"/>
  <c r="Q17" i="8"/>
  <c r="Q16" i="8"/>
  <c r="Q15" i="8"/>
  <c r="Q14" i="8"/>
  <c r="Q13" i="8"/>
  <c r="Q23" i="9"/>
  <c r="Q15" i="9"/>
  <c r="Q14" i="9"/>
  <c r="Q13" i="9"/>
  <c r="Q12" i="9"/>
  <c r="Q11" i="9"/>
  <c r="Q10" i="9"/>
  <c r="Q9" i="9"/>
  <c r="Q8" i="9"/>
  <c r="Q20" i="10"/>
  <c r="Q12" i="10"/>
  <c r="Q11" i="10"/>
  <c r="Q10" i="10"/>
  <c r="Q9" i="10"/>
  <c r="Q8" i="10"/>
  <c r="Q7" i="10"/>
  <c r="Q6" i="10"/>
  <c r="Q5" i="10"/>
  <c r="AS8" i="73" l="1"/>
  <c r="Q8" i="8"/>
  <c r="Q14" i="11"/>
  <c r="Q13" i="50" s="1"/>
  <c r="S8" i="17"/>
  <c r="S10" i="17"/>
  <c r="Q22" i="50"/>
  <c r="Q24" i="29"/>
  <c r="Q10" i="8"/>
  <c r="Q5" i="12"/>
  <c r="Q5" i="51"/>
  <c r="Q7" i="30"/>
  <c r="Q9" i="11"/>
  <c r="Q9" i="50"/>
  <c r="Q11" i="29"/>
  <c r="Q17" i="50"/>
  <c r="Q19" i="29"/>
  <c r="Q25" i="50"/>
  <c r="Q27" i="29"/>
  <c r="S14" i="17"/>
  <c r="Q4" i="10"/>
  <c r="Q11" i="8"/>
  <c r="Q13" i="51"/>
  <c r="Q15" i="30"/>
  <c r="Q11" i="50"/>
  <c r="Q13" i="29"/>
  <c r="Q19" i="50"/>
  <c r="Q21" i="29"/>
  <c r="Q27" i="50"/>
  <c r="Q29" i="29"/>
  <c r="S6" i="17"/>
  <c r="Q8" i="51"/>
  <c r="Q10" i="30"/>
  <c r="Q10" i="50"/>
  <c r="Q12" i="29"/>
  <c r="Q26" i="50"/>
  <c r="Q28" i="29"/>
  <c r="Q5" i="52"/>
  <c r="Q7" i="31"/>
  <c r="Q12" i="50"/>
  <c r="Q14" i="29"/>
  <c r="Q20" i="50"/>
  <c r="Q22" i="29"/>
  <c r="Q28" i="50"/>
  <c r="Q30" i="29"/>
  <c r="S13" i="17"/>
  <c r="Q18" i="50"/>
  <c r="Q20" i="29"/>
  <c r="Q6" i="8"/>
  <c r="O5" i="11"/>
  <c r="Q5" i="13"/>
  <c r="Q8" i="52"/>
  <c r="Q10" i="31"/>
  <c r="Q21" i="50"/>
  <c r="Q23" i="29"/>
  <c r="S9" i="17"/>
  <c r="Q14" i="50"/>
  <c r="Q16" i="29"/>
  <c r="Q6" i="11"/>
  <c r="Q6" i="50"/>
  <c r="Q8" i="29"/>
  <c r="Q15" i="50"/>
  <c r="Q17" i="29"/>
  <c r="Q23" i="50"/>
  <c r="Q25" i="29"/>
  <c r="S11" i="17"/>
  <c r="Q13" i="52"/>
  <c r="Q15" i="31"/>
  <c r="Q12" i="8"/>
  <c r="Q7" i="50"/>
  <c r="Q9" i="29"/>
  <c r="Q16" i="50"/>
  <c r="Q18" i="29"/>
  <c r="Q24" i="50"/>
  <c r="Q26" i="29"/>
  <c r="S7" i="17"/>
  <c r="Q5" i="20"/>
  <c r="Q4" i="20" s="1"/>
  <c r="Q4" i="21"/>
  <c r="Q13" i="20"/>
  <c r="Q20" i="8"/>
  <c r="Q9" i="8"/>
  <c r="Q7" i="8"/>
  <c r="Q5" i="8"/>
  <c r="Q7" i="9"/>
  <c r="Q15" i="7"/>
  <c r="Q14" i="7"/>
  <c r="Q15" i="6"/>
  <c r="Q14" i="6"/>
  <c r="Q15" i="29" l="1"/>
  <c r="Q5" i="50"/>
  <c r="Q7" i="29"/>
  <c r="Q4" i="52"/>
  <c r="Q6" i="31"/>
  <c r="Q4" i="51"/>
  <c r="Q6" i="30"/>
  <c r="Q5" i="11"/>
  <c r="Q4" i="8"/>
  <c r="Q8" i="50"/>
  <c r="Q10" i="29"/>
  <c r="Q24" i="2"/>
  <c r="Q23" i="2"/>
  <c r="Q22" i="2" s="1"/>
  <c r="Q21" i="2"/>
  <c r="Q20" i="2"/>
  <c r="Q17" i="2"/>
  <c r="Q18" i="2"/>
  <c r="Q15" i="2"/>
  <c r="Q14" i="2"/>
  <c r="Q6" i="2"/>
  <c r="Q5" i="2"/>
  <c r="Q4" i="2" s="1"/>
  <c r="Q22" i="4"/>
  <c r="Q19" i="4"/>
  <c r="Q16" i="4"/>
  <c r="Q13" i="4"/>
  <c r="Q12" i="4"/>
  <c r="Q11" i="4"/>
  <c r="Q8" i="4" s="1"/>
  <c r="Q4" i="4"/>
  <c r="Q22" i="3"/>
  <c r="Q13" i="3"/>
  <c r="Q16" i="3"/>
  <c r="Q19" i="3"/>
  <c r="Q4" i="3"/>
  <c r="Q12" i="3"/>
  <c r="Q11" i="3"/>
  <c r="Q16" i="2" l="1"/>
  <c r="Q19" i="2"/>
  <c r="Q13" i="7"/>
  <c r="Q13" i="6"/>
  <c r="Q4" i="50"/>
  <c r="Q6" i="29"/>
  <c r="Q8" i="3"/>
  <c r="Q8" i="6" s="1"/>
  <c r="Q17" i="6"/>
  <c r="Q17" i="7"/>
  <c r="Q9" i="3"/>
  <c r="Q9" i="7" s="1"/>
  <c r="Q18" i="7"/>
  <c r="Q18" i="6"/>
  <c r="Q10" i="4"/>
  <c r="Q13" i="2"/>
  <c r="Q12" i="2"/>
  <c r="Q9" i="2" s="1"/>
  <c r="Q6" i="5" s="1"/>
  <c r="Q11" i="2"/>
  <c r="Q17" i="5" s="1"/>
  <c r="Q9" i="4"/>
  <c r="Q7" i="4" s="1"/>
  <c r="Q10" i="3"/>
  <c r="Q16" i="6" s="1"/>
  <c r="P13" i="49"/>
  <c r="P8" i="49"/>
  <c r="P5" i="49"/>
  <c r="P13" i="48"/>
  <c r="P8" i="48"/>
  <c r="P5" i="48"/>
  <c r="P31" i="47"/>
  <c r="P30" i="47"/>
  <c r="P29" i="47"/>
  <c r="P28" i="47"/>
  <c r="P27" i="47"/>
  <c r="P26" i="47"/>
  <c r="P25" i="47"/>
  <c r="P24" i="47"/>
  <c r="P23" i="47"/>
  <c r="P22" i="47"/>
  <c r="P21" i="47"/>
  <c r="P20" i="47"/>
  <c r="P19" i="47"/>
  <c r="P18" i="47"/>
  <c r="P17" i="47"/>
  <c r="P15" i="47"/>
  <c r="P14" i="47"/>
  <c r="P13" i="47"/>
  <c r="P12" i="47"/>
  <c r="P50" i="46"/>
  <c r="P44" i="46"/>
  <c r="P53" i="46" s="1"/>
  <c r="P41" i="46"/>
  <c r="P33" i="46"/>
  <c r="P27" i="46"/>
  <c r="P36" i="46" s="1"/>
  <c r="P24" i="46"/>
  <c r="P18" i="46"/>
  <c r="P17" i="46"/>
  <c r="P15" i="46"/>
  <c r="P13" i="46"/>
  <c r="P12" i="46"/>
  <c r="P11" i="46"/>
  <c r="P9" i="46"/>
  <c r="P8" i="46"/>
  <c r="Q7" i="3" l="1"/>
  <c r="Q4" i="7" s="1"/>
  <c r="Q9" i="5"/>
  <c r="Q6" i="7"/>
  <c r="Q21" i="7"/>
  <c r="Q12" i="7"/>
  <c r="Q6" i="6"/>
  <c r="Q21" i="6"/>
  <c r="Q12" i="6"/>
  <c r="Q21" i="5"/>
  <c r="Q16" i="7"/>
  <c r="Q8" i="7"/>
  <c r="Q18" i="5"/>
  <c r="Q10" i="7"/>
  <c r="Q20" i="6"/>
  <c r="Q5" i="7"/>
  <c r="Q20" i="7"/>
  <c r="Q11" i="7"/>
  <c r="Q5" i="6"/>
  <c r="Q11" i="6"/>
  <c r="Q12" i="5"/>
  <c r="Q8" i="2"/>
  <c r="Q8" i="5" s="1"/>
  <c r="Q9" i="6"/>
  <c r="P4" i="49"/>
  <c r="Q10" i="2"/>
  <c r="Q16" i="5" s="1"/>
  <c r="P8" i="47"/>
  <c r="P11" i="47"/>
  <c r="P16" i="47"/>
  <c r="P4" i="48"/>
  <c r="P40" i="46"/>
  <c r="P38" i="46" s="1"/>
  <c r="P16" i="46"/>
  <c r="P10" i="46"/>
  <c r="P19" i="46" s="1"/>
  <c r="P23" i="46"/>
  <c r="P21" i="46" s="1"/>
  <c r="P7" i="46"/>
  <c r="P50" i="45"/>
  <c r="P44" i="45"/>
  <c r="P53" i="45" s="1"/>
  <c r="P41" i="45"/>
  <c r="P33" i="45"/>
  <c r="P27" i="45"/>
  <c r="P24" i="45"/>
  <c r="P18" i="45"/>
  <c r="P17" i="45"/>
  <c r="P15" i="45"/>
  <c r="P14" i="45"/>
  <c r="P13" i="45"/>
  <c r="P12" i="45"/>
  <c r="P11" i="45"/>
  <c r="P9" i="45"/>
  <c r="P8" i="45"/>
  <c r="P5" i="45"/>
  <c r="Q19" i="6" l="1"/>
  <c r="Q7" i="6"/>
  <c r="Q7" i="7"/>
  <c r="Q19" i="7"/>
  <c r="Q4" i="6"/>
  <c r="Q10" i="6"/>
  <c r="Q5" i="5"/>
  <c r="Q20" i="5"/>
  <c r="Q11" i="5"/>
  <c r="Q7" i="2"/>
  <c r="P54" i="46"/>
  <c r="P7" i="47"/>
  <c r="P40" i="45"/>
  <c r="P38" i="45" s="1"/>
  <c r="P37" i="46"/>
  <c r="P6" i="46"/>
  <c r="P7" i="45"/>
  <c r="P10" i="45"/>
  <c r="P16" i="45"/>
  <c r="P23" i="45"/>
  <c r="P21" i="45" s="1"/>
  <c r="P36" i="45"/>
  <c r="P6" i="39"/>
  <c r="P5" i="25"/>
  <c r="P7" i="39"/>
  <c r="P6" i="25"/>
  <c r="P8" i="39"/>
  <c r="P8" i="42" s="1"/>
  <c r="P7" i="25"/>
  <c r="P9" i="39"/>
  <c r="P8" i="25"/>
  <c r="P9" i="42" s="1"/>
  <c r="P10" i="39"/>
  <c r="P9" i="25"/>
  <c r="P11" i="39"/>
  <c r="P10" i="25"/>
  <c r="P12" i="42"/>
  <c r="P13" i="42"/>
  <c r="P14" i="42"/>
  <c r="P15" i="42"/>
  <c r="P16" i="42"/>
  <c r="P17" i="39"/>
  <c r="P16" i="25"/>
  <c r="P18" i="42"/>
  <c r="P19" i="42"/>
  <c r="P20" i="42"/>
  <c r="P21" i="42"/>
  <c r="P22" i="42"/>
  <c r="P6" i="33"/>
  <c r="P7" i="33"/>
  <c r="P8" i="33"/>
  <c r="P9" i="33"/>
  <c r="P10" i="33"/>
  <c r="P11" i="33"/>
  <c r="P12" i="33"/>
  <c r="P13" i="33"/>
  <c r="P14" i="33"/>
  <c r="P15" i="33"/>
  <c r="P25" i="33"/>
  <c r="O16" i="33"/>
  <c r="O17" i="33"/>
  <c r="O18" i="33"/>
  <c r="O19" i="33"/>
  <c r="O20" i="33"/>
  <c r="O21" i="33"/>
  <c r="O22" i="33"/>
  <c r="O23" i="33"/>
  <c r="O24" i="33"/>
  <c r="O6" i="33"/>
  <c r="O7" i="33"/>
  <c r="O8" i="33"/>
  <c r="O9" i="33"/>
  <c r="O10" i="33"/>
  <c r="O11" i="33"/>
  <c r="O12" i="33"/>
  <c r="O13" i="33"/>
  <c r="O14" i="33"/>
  <c r="O26" i="33"/>
  <c r="O27" i="33"/>
  <c r="O28" i="33"/>
  <c r="O29" i="33"/>
  <c r="O30" i="33"/>
  <c r="O31" i="33"/>
  <c r="O32" i="33"/>
  <c r="O33" i="33"/>
  <c r="O34" i="33"/>
  <c r="P7" i="28"/>
  <c r="P6" i="13"/>
  <c r="P5" i="52" s="1"/>
  <c r="P8" i="31"/>
  <c r="P9" i="31"/>
  <c r="P10" i="28"/>
  <c r="P9" i="13"/>
  <c r="P8" i="52" s="1"/>
  <c r="P11" i="31"/>
  <c r="P12" i="31"/>
  <c r="P13" i="31"/>
  <c r="P14" i="31"/>
  <c r="P15" i="28"/>
  <c r="P14" i="13"/>
  <c r="P13" i="52" s="1"/>
  <c r="P16" i="31"/>
  <c r="P17" i="31"/>
  <c r="P18" i="31"/>
  <c r="P19" i="31"/>
  <c r="P20" i="31"/>
  <c r="P21" i="31"/>
  <c r="P22" i="31"/>
  <c r="P23" i="31"/>
  <c r="P24" i="31"/>
  <c r="P25" i="31"/>
  <c r="P26" i="31"/>
  <c r="P27" i="31"/>
  <c r="P28" i="31"/>
  <c r="P29" i="31"/>
  <c r="P30" i="31"/>
  <c r="P7" i="27"/>
  <c r="P7" i="30" s="1"/>
  <c r="P6" i="12"/>
  <c r="P5" i="51" s="1"/>
  <c r="P8" i="30"/>
  <c r="P9" i="30"/>
  <c r="P10" i="27"/>
  <c r="P9" i="12"/>
  <c r="P8" i="51" s="1"/>
  <c r="P11" i="30"/>
  <c r="P12" i="30"/>
  <c r="P13" i="30"/>
  <c r="P14" i="30"/>
  <c r="P15" i="27"/>
  <c r="P14" i="12"/>
  <c r="P13" i="51" s="1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0" i="26"/>
  <c r="P29" i="11"/>
  <c r="P28" i="50" s="1"/>
  <c r="P29" i="26"/>
  <c r="P28" i="11"/>
  <c r="P27" i="50" s="1"/>
  <c r="P28" i="26"/>
  <c r="P27" i="11"/>
  <c r="P26" i="50" s="1"/>
  <c r="P27" i="26"/>
  <c r="P26" i="11"/>
  <c r="P25" i="50" s="1"/>
  <c r="P26" i="26"/>
  <c r="P25" i="11"/>
  <c r="P24" i="50" s="1"/>
  <c r="P25" i="26"/>
  <c r="P24" i="11"/>
  <c r="P23" i="50" s="1"/>
  <c r="P24" i="26"/>
  <c r="P23" i="11"/>
  <c r="P22" i="50" s="1"/>
  <c r="P23" i="26"/>
  <c r="P22" i="11"/>
  <c r="P21" i="50" s="1"/>
  <c r="P22" i="26"/>
  <c r="P21" i="11"/>
  <c r="P20" i="50" s="1"/>
  <c r="P21" i="26"/>
  <c r="P20" i="11"/>
  <c r="P19" i="50" s="1"/>
  <c r="P20" i="26"/>
  <c r="P19" i="11"/>
  <c r="P18" i="50" s="1"/>
  <c r="P19" i="26"/>
  <c r="P18" i="11"/>
  <c r="P17" i="50" s="1"/>
  <c r="P18" i="26"/>
  <c r="P17" i="11"/>
  <c r="P16" i="50" s="1"/>
  <c r="P17" i="26"/>
  <c r="P16" i="11"/>
  <c r="P15" i="50" s="1"/>
  <c r="P16" i="26"/>
  <c r="P15" i="11"/>
  <c r="P14" i="26"/>
  <c r="P13" i="11"/>
  <c r="P12" i="50" s="1"/>
  <c r="P13" i="26"/>
  <c r="P12" i="11"/>
  <c r="P11" i="50" s="1"/>
  <c r="P12" i="26"/>
  <c r="P11" i="11"/>
  <c r="P10" i="50" s="1"/>
  <c r="P11" i="26"/>
  <c r="P10" i="11"/>
  <c r="P9" i="26"/>
  <c r="P8" i="11"/>
  <c r="P7" i="50" s="1"/>
  <c r="P8" i="26"/>
  <c r="P7" i="11"/>
  <c r="P8" i="29" s="1"/>
  <c r="P22" i="24"/>
  <c r="P13" i="24"/>
  <c r="P12" i="24"/>
  <c r="P11" i="24"/>
  <c r="P10" i="24"/>
  <c r="P9" i="24"/>
  <c r="P8" i="24"/>
  <c r="P7" i="24"/>
  <c r="P6" i="24"/>
  <c r="P5" i="24"/>
  <c r="P25" i="23"/>
  <c r="P16" i="23"/>
  <c r="P15" i="23"/>
  <c r="P14" i="23"/>
  <c r="P13" i="23"/>
  <c r="P12" i="23"/>
  <c r="P11" i="23"/>
  <c r="P10" i="23"/>
  <c r="P9" i="23"/>
  <c r="P8" i="23"/>
  <c r="P22" i="22"/>
  <c r="P13" i="22"/>
  <c r="P12" i="22"/>
  <c r="P11" i="22"/>
  <c r="P10" i="22"/>
  <c r="P9" i="22"/>
  <c r="P8" i="22"/>
  <c r="P7" i="22"/>
  <c r="P6" i="22"/>
  <c r="P5" i="22"/>
  <c r="P22" i="21"/>
  <c r="P13" i="21"/>
  <c r="P12" i="21"/>
  <c r="P11" i="21"/>
  <c r="P10" i="21"/>
  <c r="P9" i="21"/>
  <c r="P8" i="21"/>
  <c r="P7" i="21"/>
  <c r="P6" i="21"/>
  <c r="P5" i="21"/>
  <c r="P12" i="20"/>
  <c r="P11" i="20"/>
  <c r="P10" i="20"/>
  <c r="P9" i="20"/>
  <c r="P8" i="20"/>
  <c r="P7" i="20"/>
  <c r="P6" i="20"/>
  <c r="P13" i="20"/>
  <c r="P5" i="20"/>
  <c r="P22" i="20"/>
  <c r="R5" i="16"/>
  <c r="R4" i="19" s="1"/>
  <c r="R5" i="15"/>
  <c r="R5" i="18" s="1"/>
  <c r="R6" i="14"/>
  <c r="R7" i="14"/>
  <c r="R8" i="14"/>
  <c r="R9" i="14"/>
  <c r="R10" i="14"/>
  <c r="R11" i="14"/>
  <c r="R12" i="14"/>
  <c r="R13" i="14"/>
  <c r="R14" i="14"/>
  <c r="P20" i="8"/>
  <c r="P12" i="8"/>
  <c r="P6" i="8"/>
  <c r="P7" i="8"/>
  <c r="P8" i="8"/>
  <c r="P9" i="8"/>
  <c r="P10" i="8"/>
  <c r="P11" i="8"/>
  <c r="P5" i="8"/>
  <c r="P22" i="2"/>
  <c r="P19" i="2"/>
  <c r="P13" i="2"/>
  <c r="P4" i="2"/>
  <c r="P11" i="2"/>
  <c r="P8" i="2" s="1"/>
  <c r="P12" i="2"/>
  <c r="P9" i="2" s="1"/>
  <c r="K14" i="131"/>
  <c r="J14" i="131"/>
  <c r="K9" i="131"/>
  <c r="J9" i="131"/>
  <c r="J6" i="131"/>
  <c r="K14" i="130"/>
  <c r="J14" i="130"/>
  <c r="K9" i="130"/>
  <c r="J9" i="130"/>
  <c r="I14" i="131"/>
  <c r="I9" i="131"/>
  <c r="I14" i="130"/>
  <c r="I9" i="130"/>
  <c r="K6" i="130"/>
  <c r="J6" i="130"/>
  <c r="I6" i="130"/>
  <c r="H14" i="131"/>
  <c r="H9" i="131"/>
  <c r="H14" i="130"/>
  <c r="H9" i="130"/>
  <c r="H6" i="130"/>
  <c r="G6" i="130"/>
  <c r="F6" i="130"/>
  <c r="F9" i="130"/>
  <c r="F14" i="130"/>
  <c r="E6" i="130"/>
  <c r="G9" i="130"/>
  <c r="G14" i="130"/>
  <c r="E9" i="130"/>
  <c r="E14" i="130"/>
  <c r="D14" i="130"/>
  <c r="G14" i="131"/>
  <c r="F14" i="131"/>
  <c r="E14" i="131"/>
  <c r="G9" i="131"/>
  <c r="F9" i="131"/>
  <c r="E9" i="131"/>
  <c r="K6" i="131"/>
  <c r="I6" i="131"/>
  <c r="H6" i="131"/>
  <c r="G6" i="131"/>
  <c r="F6" i="131"/>
  <c r="E6" i="131"/>
  <c r="D14" i="131"/>
  <c r="D9" i="131"/>
  <c r="D6" i="131"/>
  <c r="D6" i="130"/>
  <c r="D9" i="130"/>
  <c r="K29" i="129"/>
  <c r="J29" i="129"/>
  <c r="I29" i="129"/>
  <c r="H29" i="129"/>
  <c r="G29" i="129"/>
  <c r="F29" i="129"/>
  <c r="E29" i="129"/>
  <c r="D29" i="129"/>
  <c r="K28" i="129"/>
  <c r="J28" i="129"/>
  <c r="I28" i="129"/>
  <c r="H28" i="129"/>
  <c r="G28" i="129"/>
  <c r="F28" i="129"/>
  <c r="E28" i="129"/>
  <c r="D28" i="129"/>
  <c r="K27" i="129"/>
  <c r="J27" i="129"/>
  <c r="I27" i="129"/>
  <c r="H27" i="129"/>
  <c r="G27" i="129"/>
  <c r="F27" i="129"/>
  <c r="E27" i="129"/>
  <c r="D27" i="129"/>
  <c r="K26" i="129"/>
  <c r="J26" i="129"/>
  <c r="I26" i="129"/>
  <c r="H26" i="129"/>
  <c r="G26" i="129"/>
  <c r="F26" i="129"/>
  <c r="E26" i="129"/>
  <c r="D26" i="129"/>
  <c r="K25" i="129"/>
  <c r="J25" i="129"/>
  <c r="I25" i="129"/>
  <c r="H25" i="129"/>
  <c r="G25" i="129"/>
  <c r="F25" i="129"/>
  <c r="E25" i="129"/>
  <c r="D25" i="129"/>
  <c r="K24" i="129"/>
  <c r="J24" i="129"/>
  <c r="I24" i="129"/>
  <c r="H24" i="129"/>
  <c r="G24" i="129"/>
  <c r="F24" i="129"/>
  <c r="E24" i="129"/>
  <c r="D24" i="129"/>
  <c r="K23" i="129"/>
  <c r="J23" i="129"/>
  <c r="I23" i="129"/>
  <c r="H23" i="129"/>
  <c r="G23" i="129"/>
  <c r="F23" i="129"/>
  <c r="E23" i="129"/>
  <c r="D23" i="129"/>
  <c r="K22" i="129"/>
  <c r="J22" i="129"/>
  <c r="I22" i="129"/>
  <c r="H22" i="129"/>
  <c r="G22" i="129"/>
  <c r="F22" i="129"/>
  <c r="E22" i="129"/>
  <c r="D22" i="129"/>
  <c r="K21" i="129"/>
  <c r="J21" i="129"/>
  <c r="I21" i="129"/>
  <c r="H21" i="129"/>
  <c r="G21" i="129"/>
  <c r="F21" i="129"/>
  <c r="E21" i="129"/>
  <c r="D21" i="129"/>
  <c r="K20" i="129"/>
  <c r="J20" i="129"/>
  <c r="I20" i="129"/>
  <c r="H20" i="129"/>
  <c r="G20" i="129"/>
  <c r="F20" i="129"/>
  <c r="E20" i="129"/>
  <c r="D20" i="129"/>
  <c r="K19" i="129"/>
  <c r="J19" i="129"/>
  <c r="I19" i="129"/>
  <c r="H19" i="129"/>
  <c r="G19" i="129"/>
  <c r="F19" i="129"/>
  <c r="E19" i="129"/>
  <c r="D19" i="129"/>
  <c r="K18" i="129"/>
  <c r="J18" i="129"/>
  <c r="I18" i="129"/>
  <c r="H18" i="129"/>
  <c r="G18" i="129"/>
  <c r="F18" i="129"/>
  <c r="E18" i="129"/>
  <c r="D18" i="129"/>
  <c r="K17" i="129"/>
  <c r="J17" i="129"/>
  <c r="I17" i="129"/>
  <c r="H17" i="129"/>
  <c r="G17" i="129"/>
  <c r="F17" i="129"/>
  <c r="E17" i="129"/>
  <c r="D17" i="129"/>
  <c r="K16" i="129"/>
  <c r="J16" i="129"/>
  <c r="I16" i="129"/>
  <c r="H16" i="129"/>
  <c r="G16" i="129"/>
  <c r="F16" i="129"/>
  <c r="E16" i="129"/>
  <c r="D16" i="129"/>
  <c r="K15" i="129"/>
  <c r="J15" i="129"/>
  <c r="I15" i="129"/>
  <c r="H15" i="129"/>
  <c r="G15" i="129"/>
  <c r="F15" i="129"/>
  <c r="F14" i="129" s="1"/>
  <c r="E15" i="129"/>
  <c r="E14" i="129" s="1"/>
  <c r="D15" i="129"/>
  <c r="D14" i="129" s="1"/>
  <c r="K13" i="129"/>
  <c r="J13" i="129"/>
  <c r="I13" i="129"/>
  <c r="H13" i="129"/>
  <c r="G13" i="129"/>
  <c r="F13" i="129"/>
  <c r="E13" i="129"/>
  <c r="D13" i="129"/>
  <c r="K12" i="129"/>
  <c r="J12" i="129"/>
  <c r="I12" i="129"/>
  <c r="H12" i="129"/>
  <c r="G12" i="129"/>
  <c r="F12" i="129"/>
  <c r="E12" i="129"/>
  <c r="D12" i="129"/>
  <c r="K11" i="129"/>
  <c r="J11" i="129"/>
  <c r="I11" i="129"/>
  <c r="H11" i="129"/>
  <c r="G11" i="129"/>
  <c r="F11" i="129"/>
  <c r="E11" i="129"/>
  <c r="D11" i="129"/>
  <c r="K10" i="129"/>
  <c r="K9" i="129" s="1"/>
  <c r="J10" i="129"/>
  <c r="J9" i="129" s="1"/>
  <c r="I10" i="129"/>
  <c r="I9" i="129" s="1"/>
  <c r="H10" i="129"/>
  <c r="H9" i="129" s="1"/>
  <c r="G10" i="129"/>
  <c r="G9" i="129" s="1"/>
  <c r="F10" i="129"/>
  <c r="F9" i="129" s="1"/>
  <c r="E10" i="129"/>
  <c r="E9" i="129" s="1"/>
  <c r="D10" i="129"/>
  <c r="D9" i="129" s="1"/>
  <c r="K8" i="129"/>
  <c r="J8" i="129"/>
  <c r="I8" i="129"/>
  <c r="H8" i="129"/>
  <c r="G8" i="129"/>
  <c r="F8" i="129"/>
  <c r="E8" i="129"/>
  <c r="D8" i="129"/>
  <c r="K7" i="129"/>
  <c r="K6" i="129" s="1"/>
  <c r="J7" i="129"/>
  <c r="J6" i="129" s="1"/>
  <c r="I7" i="129"/>
  <c r="I6" i="129" s="1"/>
  <c r="H7" i="129"/>
  <c r="H6" i="129" s="1"/>
  <c r="G7" i="129"/>
  <c r="G6" i="129" s="1"/>
  <c r="F7" i="129"/>
  <c r="F6" i="129" s="1"/>
  <c r="F5" i="129" s="1"/>
  <c r="E7" i="129"/>
  <c r="E6" i="129" s="1"/>
  <c r="D7" i="129"/>
  <c r="D6" i="129" s="1"/>
  <c r="K14" i="129"/>
  <c r="J14" i="129"/>
  <c r="I14" i="129"/>
  <c r="H14" i="129"/>
  <c r="C14" i="130"/>
  <c r="C9" i="130"/>
  <c r="C6" i="130"/>
  <c r="C14" i="131"/>
  <c r="C9" i="131"/>
  <c r="C6" i="131"/>
  <c r="C14" i="129"/>
  <c r="C9" i="129"/>
  <c r="C6" i="129"/>
  <c r="O8" i="48"/>
  <c r="O13" i="48"/>
  <c r="O43" i="110"/>
  <c r="O42" i="110"/>
  <c r="O41" i="110"/>
  <c r="O40" i="110"/>
  <c r="O39" i="110"/>
  <c r="O38" i="110"/>
  <c r="O37" i="110"/>
  <c r="O36" i="110"/>
  <c r="O36" i="112"/>
  <c r="O26" i="112"/>
  <c r="O16" i="112"/>
  <c r="O14" i="112"/>
  <c r="O13" i="112"/>
  <c r="O12" i="112"/>
  <c r="O11" i="112"/>
  <c r="O10" i="112"/>
  <c r="O9" i="112"/>
  <c r="O8" i="112"/>
  <c r="O7" i="112"/>
  <c r="O12" i="111"/>
  <c r="O11" i="111"/>
  <c r="O10" i="111"/>
  <c r="O9" i="111"/>
  <c r="O8" i="111"/>
  <c r="O7" i="111"/>
  <c r="O6" i="111"/>
  <c r="O5" i="111"/>
  <c r="O14" i="111"/>
  <c r="O34" i="111"/>
  <c r="O24" i="111"/>
  <c r="O33" i="110"/>
  <c r="O32" i="110"/>
  <c r="O31" i="110"/>
  <c r="O30" i="110"/>
  <c r="O29" i="110"/>
  <c r="O28" i="110"/>
  <c r="O27" i="110"/>
  <c r="O26" i="110"/>
  <c r="O23" i="110"/>
  <c r="O22" i="110"/>
  <c r="O21" i="110"/>
  <c r="O20" i="110"/>
  <c r="O19" i="110"/>
  <c r="O18" i="110"/>
  <c r="O17" i="110"/>
  <c r="O16" i="110"/>
  <c r="O10" i="55"/>
  <c r="O9" i="55"/>
  <c r="O8" i="55"/>
  <c r="O7" i="55"/>
  <c r="O6" i="55"/>
  <c r="O5" i="55"/>
  <c r="O4" i="55"/>
  <c r="O3" i="55" s="1"/>
  <c r="O10" i="54"/>
  <c r="O9" i="54"/>
  <c r="O8" i="54"/>
  <c r="O7" i="54"/>
  <c r="O6" i="54"/>
  <c r="O5" i="54"/>
  <c r="O4" i="54"/>
  <c r="O3" i="54" s="1"/>
  <c r="O26" i="53"/>
  <c r="O25" i="53"/>
  <c r="O24" i="53"/>
  <c r="O23" i="53"/>
  <c r="O22" i="53"/>
  <c r="O21" i="53"/>
  <c r="O20" i="53"/>
  <c r="O19" i="53"/>
  <c r="O18" i="53"/>
  <c r="O17" i="53"/>
  <c r="O16" i="53"/>
  <c r="O15" i="53"/>
  <c r="O14" i="53"/>
  <c r="O13" i="53"/>
  <c r="O12" i="53"/>
  <c r="O11" i="53"/>
  <c r="O10" i="53"/>
  <c r="O9" i="53"/>
  <c r="O8" i="53"/>
  <c r="O7" i="53"/>
  <c r="O6" i="53"/>
  <c r="O5" i="53"/>
  <c r="O4" i="53"/>
  <c r="O28" i="92"/>
  <c r="O26" i="92"/>
  <c r="O24" i="92"/>
  <c r="O22" i="92"/>
  <c r="O20" i="92"/>
  <c r="O18" i="92"/>
  <c r="O16" i="92"/>
  <c r="O7" i="94"/>
  <c r="O8" i="94"/>
  <c r="O10" i="94"/>
  <c r="O11" i="94"/>
  <c r="O12" i="94"/>
  <c r="O13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29" i="93"/>
  <c r="O28" i="93"/>
  <c r="O27" i="93"/>
  <c r="O26" i="93"/>
  <c r="O25" i="93"/>
  <c r="O24" i="93"/>
  <c r="O23" i="93"/>
  <c r="O22" i="93"/>
  <c r="O21" i="93"/>
  <c r="O20" i="93"/>
  <c r="O19" i="93"/>
  <c r="O18" i="93"/>
  <c r="O17" i="93"/>
  <c r="O16" i="93"/>
  <c r="O15" i="93"/>
  <c r="O13" i="93"/>
  <c r="O12" i="93"/>
  <c r="O11" i="93"/>
  <c r="O10" i="93"/>
  <c r="O8" i="93"/>
  <c r="O7" i="93"/>
  <c r="O29" i="92"/>
  <c r="O27" i="92"/>
  <c r="O25" i="92"/>
  <c r="O23" i="92"/>
  <c r="O21" i="92"/>
  <c r="O19" i="92"/>
  <c r="O17" i="92"/>
  <c r="O15" i="92"/>
  <c r="O13" i="92"/>
  <c r="O12" i="92"/>
  <c r="O11" i="92"/>
  <c r="O10" i="92"/>
  <c r="O8" i="92"/>
  <c r="O7" i="92"/>
  <c r="O26" i="83"/>
  <c r="O25" i="83"/>
  <c r="O24" i="83"/>
  <c r="O23" i="83"/>
  <c r="O22" i="83"/>
  <c r="O21" i="83"/>
  <c r="O20" i="83"/>
  <c r="O18" i="83"/>
  <c r="O17" i="83"/>
  <c r="O16" i="83"/>
  <c r="O15" i="83"/>
  <c r="O14" i="83"/>
  <c r="O13" i="83"/>
  <c r="O12" i="83"/>
  <c r="O10" i="83"/>
  <c r="O9" i="83"/>
  <c r="O8" i="83"/>
  <c r="O7" i="83"/>
  <c r="O6" i="83"/>
  <c r="O5" i="83"/>
  <c r="O4" i="83"/>
  <c r="O5" i="78"/>
  <c r="O8" i="78"/>
  <c r="O13" i="78"/>
  <c r="O5" i="77"/>
  <c r="O8" i="77"/>
  <c r="O13" i="77"/>
  <c r="AM25" i="71"/>
  <c r="AM24" i="71"/>
  <c r="AO23" i="71"/>
  <c r="AN23" i="71"/>
  <c r="AM22" i="71"/>
  <c r="AM21" i="71"/>
  <c r="AO20" i="71"/>
  <c r="AN20" i="71"/>
  <c r="AM20" i="71" s="1"/>
  <c r="AM19" i="71"/>
  <c r="AM18" i="71"/>
  <c r="AO17" i="71"/>
  <c r="AN17" i="71"/>
  <c r="AM16" i="71"/>
  <c r="AM15" i="71"/>
  <c r="AM15" i="74" s="1"/>
  <c r="AO14" i="71"/>
  <c r="AN14" i="71"/>
  <c r="AN14" i="74" s="1"/>
  <c r="AO13" i="71"/>
  <c r="AO10" i="71" s="1"/>
  <c r="AN13" i="71"/>
  <c r="AN11" i="71" s="1"/>
  <c r="AO12" i="71"/>
  <c r="AO11" i="71" s="1"/>
  <c r="AN12" i="71"/>
  <c r="AO23" i="70"/>
  <c r="AO20" i="70"/>
  <c r="AO17" i="70"/>
  <c r="AO14" i="70"/>
  <c r="AN14" i="70"/>
  <c r="AO13" i="70"/>
  <c r="AO10" i="70" s="1"/>
  <c r="AO12" i="70"/>
  <c r="AO11" i="70" s="1"/>
  <c r="AN13" i="70"/>
  <c r="AN12" i="70"/>
  <c r="AN9" i="70" s="1"/>
  <c r="AN23" i="70"/>
  <c r="AM23" i="70" s="1"/>
  <c r="AN20" i="70"/>
  <c r="AN17" i="70"/>
  <c r="AM17" i="70" s="1"/>
  <c r="AM15" i="70"/>
  <c r="AM16" i="70"/>
  <c r="AM18" i="70"/>
  <c r="AM19" i="70"/>
  <c r="AM21" i="70"/>
  <c r="AM22" i="70"/>
  <c r="AM24" i="70"/>
  <c r="AM25" i="70"/>
  <c r="O25" i="33"/>
  <c r="O15" i="33"/>
  <c r="O5" i="33"/>
  <c r="O15" i="28"/>
  <c r="O10" i="28"/>
  <c r="O7" i="28"/>
  <c r="O15" i="27"/>
  <c r="O10" i="27"/>
  <c r="O7" i="27"/>
  <c r="Q5" i="16"/>
  <c r="Q5" i="15"/>
  <c r="Q5" i="18" s="1"/>
  <c r="Q5" i="17"/>
  <c r="Q6" i="17" s="1"/>
  <c r="Q4" i="19"/>
  <c r="Q13" i="19" s="1"/>
  <c r="P5" i="16"/>
  <c r="P4" i="19" s="1"/>
  <c r="P5" i="15"/>
  <c r="P5" i="18" s="1"/>
  <c r="O14" i="13"/>
  <c r="O9" i="13"/>
  <c r="O6" i="13"/>
  <c r="O14" i="12"/>
  <c r="O13" i="51" s="1"/>
  <c r="O9" i="12"/>
  <c r="O6" i="12"/>
  <c r="O12" i="4"/>
  <c r="O9" i="4" s="1"/>
  <c r="O11" i="4"/>
  <c r="O12" i="3"/>
  <c r="O9" i="3" s="1"/>
  <c r="O11" i="3"/>
  <c r="O12" i="2"/>
  <c r="O9" i="2" s="1"/>
  <c r="O11" i="2"/>
  <c r="O8" i="2" s="1"/>
  <c r="O4" i="2"/>
  <c r="AM19" i="75"/>
  <c r="AM13" i="75"/>
  <c r="AO9" i="71"/>
  <c r="AM12" i="71"/>
  <c r="AM18" i="74" s="1"/>
  <c r="AM13" i="71"/>
  <c r="AM19" i="74" s="1"/>
  <c r="AN9" i="71"/>
  <c r="AN12" i="74" s="1"/>
  <c r="AM12" i="70"/>
  <c r="AO9" i="70"/>
  <c r="AO12" i="73" s="1"/>
  <c r="O8" i="3"/>
  <c r="O20" i="6" s="1"/>
  <c r="O6" i="91"/>
  <c r="O6" i="94" s="1"/>
  <c r="O9" i="91"/>
  <c r="O9" i="94" s="1"/>
  <c r="O14" i="91"/>
  <c r="N14" i="91"/>
  <c r="N9" i="91"/>
  <c r="N6" i="91"/>
  <c r="N5" i="91" s="1"/>
  <c r="M6" i="91"/>
  <c r="M9" i="91"/>
  <c r="M5" i="91" s="1"/>
  <c r="M14" i="91"/>
  <c r="O14" i="90"/>
  <c r="O9" i="90"/>
  <c r="O6" i="90"/>
  <c r="O6" i="93" s="1"/>
  <c r="N6" i="90"/>
  <c r="N9" i="90"/>
  <c r="N14" i="90"/>
  <c r="M6" i="90"/>
  <c r="M5" i="90" s="1"/>
  <c r="M9" i="90"/>
  <c r="M14" i="90"/>
  <c r="N6" i="89"/>
  <c r="N5" i="89" s="1"/>
  <c r="N9" i="89"/>
  <c r="N14" i="89"/>
  <c r="M6" i="89"/>
  <c r="M9" i="89"/>
  <c r="M14" i="89"/>
  <c r="O6" i="92"/>
  <c r="O9" i="92"/>
  <c r="O14" i="92"/>
  <c r="AO19" i="75"/>
  <c r="AN19" i="75"/>
  <c r="AN18" i="75"/>
  <c r="AO17" i="75"/>
  <c r="AO16" i="75"/>
  <c r="AN16" i="75"/>
  <c r="AM16" i="75"/>
  <c r="AO15" i="75"/>
  <c r="AN15" i="75"/>
  <c r="AM15" i="75"/>
  <c r="AO14" i="75"/>
  <c r="AO13" i="75"/>
  <c r="AN12" i="75"/>
  <c r="AO10" i="75"/>
  <c r="AN9" i="75"/>
  <c r="AO19" i="73"/>
  <c r="AN19" i="73"/>
  <c r="AO18" i="73"/>
  <c r="AN18" i="73"/>
  <c r="AO16" i="73"/>
  <c r="AN16" i="73"/>
  <c r="AO15" i="73"/>
  <c r="AN15" i="73"/>
  <c r="AM15" i="73"/>
  <c r="AO14" i="73"/>
  <c r="AN14" i="73"/>
  <c r="AO19" i="74"/>
  <c r="AN19" i="74"/>
  <c r="AO18" i="74"/>
  <c r="AN18" i="74"/>
  <c r="AO16" i="74"/>
  <c r="AN16" i="74"/>
  <c r="AM16" i="74"/>
  <c r="AO15" i="74"/>
  <c r="AN15" i="74"/>
  <c r="AO12" i="74"/>
  <c r="O6" i="52"/>
  <c r="O7" i="52"/>
  <c r="O9" i="52"/>
  <c r="O10" i="52"/>
  <c r="O11" i="52"/>
  <c r="O12" i="52"/>
  <c r="O14" i="52"/>
  <c r="O15" i="52"/>
  <c r="O16" i="52"/>
  <c r="O17" i="52"/>
  <c r="O18" i="52"/>
  <c r="O19" i="52"/>
  <c r="O20" i="52"/>
  <c r="O21" i="52"/>
  <c r="O22" i="52"/>
  <c r="O23" i="52"/>
  <c r="O24" i="52"/>
  <c r="O25" i="52"/>
  <c r="O26" i="52"/>
  <c r="O27" i="52"/>
  <c r="O28" i="52"/>
  <c r="O6" i="51"/>
  <c r="O7" i="51"/>
  <c r="O9" i="51"/>
  <c r="O10" i="51"/>
  <c r="O11" i="51"/>
  <c r="O12" i="51"/>
  <c r="O14" i="51"/>
  <c r="O15" i="51"/>
  <c r="O16" i="51"/>
  <c r="O17" i="51"/>
  <c r="O18" i="51"/>
  <c r="O19" i="51"/>
  <c r="O20" i="51"/>
  <c r="O21" i="51"/>
  <c r="O22" i="51"/>
  <c r="O23" i="51"/>
  <c r="O24" i="51"/>
  <c r="O25" i="51"/>
  <c r="O26" i="51"/>
  <c r="O27" i="51"/>
  <c r="O28" i="51"/>
  <c r="O5" i="49"/>
  <c r="O5" i="52" s="1"/>
  <c r="O8" i="49"/>
  <c r="O8" i="52" s="1"/>
  <c r="O13" i="49"/>
  <c r="O13" i="52" s="1"/>
  <c r="O5" i="48"/>
  <c r="O5" i="45"/>
  <c r="O8" i="45"/>
  <c r="O9" i="45"/>
  <c r="O11" i="45"/>
  <c r="O12" i="45"/>
  <c r="O13" i="45"/>
  <c r="O14" i="45"/>
  <c r="O15" i="45"/>
  <c r="O17" i="45"/>
  <c r="O18" i="45"/>
  <c r="O24" i="45"/>
  <c r="O27" i="45"/>
  <c r="O33" i="45"/>
  <c r="O41" i="45"/>
  <c r="O44" i="45"/>
  <c r="O50" i="45"/>
  <c r="O41" i="46"/>
  <c r="O44" i="46"/>
  <c r="O27" i="46"/>
  <c r="O36" i="46" s="1"/>
  <c r="O50" i="46"/>
  <c r="O24" i="46"/>
  <c r="O33" i="46"/>
  <c r="O8" i="46"/>
  <c r="O9" i="46"/>
  <c r="O11" i="46"/>
  <c r="O12" i="46"/>
  <c r="O13" i="46"/>
  <c r="O15" i="46"/>
  <c r="O17" i="46"/>
  <c r="O18" i="46"/>
  <c r="O5" i="46"/>
  <c r="O6" i="50"/>
  <c r="O7" i="50"/>
  <c r="O12" i="47"/>
  <c r="O9" i="50" s="1"/>
  <c r="O13" i="47"/>
  <c r="O10" i="50" s="1"/>
  <c r="O14" i="47"/>
  <c r="O11" i="50" s="1"/>
  <c r="O15" i="47"/>
  <c r="O12" i="50" s="1"/>
  <c r="O17" i="47"/>
  <c r="O14" i="50" s="1"/>
  <c r="O18" i="47"/>
  <c r="O15" i="50" s="1"/>
  <c r="O19" i="47"/>
  <c r="O16" i="50" s="1"/>
  <c r="O20" i="47"/>
  <c r="O17" i="50" s="1"/>
  <c r="O21" i="47"/>
  <c r="O18" i="50" s="1"/>
  <c r="O22" i="47"/>
  <c r="O19" i="50" s="1"/>
  <c r="O23" i="47"/>
  <c r="O20" i="50" s="1"/>
  <c r="O24" i="47"/>
  <c r="O21" i="50" s="1"/>
  <c r="O25" i="47"/>
  <c r="O22" i="50" s="1"/>
  <c r="O26" i="47"/>
  <c r="O23" i="50" s="1"/>
  <c r="O27" i="47"/>
  <c r="O24" i="50" s="1"/>
  <c r="O28" i="47"/>
  <c r="O25" i="50" s="1"/>
  <c r="O29" i="47"/>
  <c r="O26" i="50" s="1"/>
  <c r="O30" i="47"/>
  <c r="O27" i="50" s="1"/>
  <c r="O31" i="47"/>
  <c r="O28" i="50" s="1"/>
  <c r="O13" i="7"/>
  <c r="O14" i="7"/>
  <c r="O15" i="7"/>
  <c r="O18" i="7"/>
  <c r="O13" i="6"/>
  <c r="O14" i="6"/>
  <c r="O15" i="6"/>
  <c r="O17" i="6"/>
  <c r="O13" i="5"/>
  <c r="O14" i="5"/>
  <c r="O15" i="5"/>
  <c r="O18" i="5"/>
  <c r="N6" i="81"/>
  <c r="N7" i="81"/>
  <c r="N9" i="81"/>
  <c r="N10" i="81"/>
  <c r="N11" i="81"/>
  <c r="N12" i="8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4" i="81"/>
  <c r="O5" i="92"/>
  <c r="AM14" i="75"/>
  <c r="AM10" i="75"/>
  <c r="AO8" i="75"/>
  <c r="AN14" i="75"/>
  <c r="AN10" i="75"/>
  <c r="AN13" i="75"/>
  <c r="AO12" i="75"/>
  <c r="AM12" i="75"/>
  <c r="AO9" i="75"/>
  <c r="AO11" i="75"/>
  <c r="AO18" i="75"/>
  <c r="AO9" i="74"/>
  <c r="AN9" i="74"/>
  <c r="AO9" i="73"/>
  <c r="O5" i="91"/>
  <c r="O5" i="90"/>
  <c r="O16" i="47"/>
  <c r="O13" i="50" s="1"/>
  <c r="O53" i="45"/>
  <c r="O53" i="46"/>
  <c r="AM11" i="75"/>
  <c r="AN11" i="75"/>
  <c r="AN17" i="75"/>
  <c r="AN8" i="75"/>
  <c r="AM18" i="75"/>
  <c r="AM9" i="75"/>
  <c r="AM8" i="75"/>
  <c r="AM17" i="75"/>
  <c r="N13" i="110"/>
  <c r="N12" i="110"/>
  <c r="N11" i="110"/>
  <c r="N10" i="110"/>
  <c r="N9" i="110"/>
  <c r="N8" i="110"/>
  <c r="N6" i="110"/>
  <c r="N14" i="112"/>
  <c r="N13" i="112"/>
  <c r="N12" i="112"/>
  <c r="N11" i="112"/>
  <c r="N10" i="112"/>
  <c r="N9" i="112"/>
  <c r="N8" i="112"/>
  <c r="N7" i="112"/>
  <c r="N34" i="111"/>
  <c r="N12" i="111"/>
  <c r="N11" i="111"/>
  <c r="N10" i="111"/>
  <c r="N9" i="111"/>
  <c r="N8" i="111"/>
  <c r="N7" i="111"/>
  <c r="N6" i="111"/>
  <c r="N5" i="111"/>
  <c r="N7" i="110"/>
  <c r="N28" i="52"/>
  <c r="N27" i="52"/>
  <c r="N26" i="52"/>
  <c r="N25" i="52"/>
  <c r="N24" i="52"/>
  <c r="N23" i="52"/>
  <c r="N22" i="52"/>
  <c r="N21" i="52"/>
  <c r="N20" i="52"/>
  <c r="N19" i="52"/>
  <c r="N18" i="52"/>
  <c r="N17" i="52"/>
  <c r="N16" i="52"/>
  <c r="N15" i="52"/>
  <c r="N14" i="52"/>
  <c r="N12" i="52"/>
  <c r="N11" i="52"/>
  <c r="N10" i="52"/>
  <c r="N9" i="52"/>
  <c r="N7" i="52"/>
  <c r="N6" i="52"/>
  <c r="N28" i="51"/>
  <c r="N27" i="51"/>
  <c r="N26" i="51"/>
  <c r="N25" i="51"/>
  <c r="N24" i="51"/>
  <c r="N23" i="51"/>
  <c r="N22" i="51"/>
  <c r="N21" i="51"/>
  <c r="N20" i="51"/>
  <c r="N19" i="51"/>
  <c r="N18" i="51"/>
  <c r="N17" i="51"/>
  <c r="N16" i="51"/>
  <c r="N15" i="51"/>
  <c r="N14" i="51"/>
  <c r="N12" i="51"/>
  <c r="N11" i="51"/>
  <c r="N10" i="51"/>
  <c r="N9" i="51"/>
  <c r="N7" i="51"/>
  <c r="N6" i="51"/>
  <c r="N6" i="13"/>
  <c r="N5" i="52" s="1"/>
  <c r="N13" i="48"/>
  <c r="N16" i="47" s="1"/>
  <c r="N8" i="48"/>
  <c r="N5" i="48"/>
  <c r="N8" i="47" s="1"/>
  <c r="N31" i="47"/>
  <c r="N28" i="50" s="1"/>
  <c r="N30" i="47"/>
  <c r="N27" i="50" s="1"/>
  <c r="N29" i="47"/>
  <c r="N26" i="50" s="1"/>
  <c r="N28" i="47"/>
  <c r="N25" i="50" s="1"/>
  <c r="N27" i="47"/>
  <c r="N24" i="50" s="1"/>
  <c r="N26" i="47"/>
  <c r="N23" i="50" s="1"/>
  <c r="N25" i="47"/>
  <c r="N22" i="50" s="1"/>
  <c r="N24" i="47"/>
  <c r="N21" i="50" s="1"/>
  <c r="N23" i="47"/>
  <c r="N20" i="50" s="1"/>
  <c r="N22" i="47"/>
  <c r="N19" i="50" s="1"/>
  <c r="N21" i="47"/>
  <c r="N18" i="50" s="1"/>
  <c r="N20" i="47"/>
  <c r="N17" i="50" s="1"/>
  <c r="N19" i="47"/>
  <c r="N16" i="50" s="1"/>
  <c r="N18" i="47"/>
  <c r="N15" i="50" s="1"/>
  <c r="N17" i="47"/>
  <c r="N14" i="50" s="1"/>
  <c r="N15" i="47"/>
  <c r="N12" i="50" s="1"/>
  <c r="N14" i="47"/>
  <c r="N11" i="50" s="1"/>
  <c r="N13" i="47"/>
  <c r="N10" i="50" s="1"/>
  <c r="N12" i="47"/>
  <c r="N9" i="50" s="1"/>
  <c r="N10" i="47"/>
  <c r="N7" i="50" s="1"/>
  <c r="N9" i="47"/>
  <c r="N6" i="50" s="1"/>
  <c r="N33" i="46"/>
  <c r="N16" i="46" s="1"/>
  <c r="N27" i="46"/>
  <c r="N24" i="46"/>
  <c r="N50" i="45"/>
  <c r="N44" i="45"/>
  <c r="N53" i="45" s="1"/>
  <c r="N41" i="45"/>
  <c r="N7" i="45" s="1"/>
  <c r="N24" i="45"/>
  <c r="N27" i="45"/>
  <c r="N36" i="45" s="1"/>
  <c r="N33" i="45"/>
  <c r="N18" i="45"/>
  <c r="N17" i="45"/>
  <c r="N15" i="45"/>
  <c r="N14" i="45"/>
  <c r="N13" i="45"/>
  <c r="N12" i="45"/>
  <c r="N11" i="45"/>
  <c r="N9" i="45"/>
  <c r="N8" i="45"/>
  <c r="N5" i="45"/>
  <c r="N13" i="78"/>
  <c r="N13" i="81" s="1"/>
  <c r="N8" i="78"/>
  <c r="N8" i="81" s="1"/>
  <c r="N5" i="78"/>
  <c r="N5" i="81" s="1"/>
  <c r="N13" i="77"/>
  <c r="N8" i="77"/>
  <c r="N5" i="77"/>
  <c r="N13" i="76"/>
  <c r="N8" i="76"/>
  <c r="N5" i="76"/>
  <c r="AL19" i="75"/>
  <c r="AK19" i="75"/>
  <c r="AJ19" i="75"/>
  <c r="AL18" i="75"/>
  <c r="AK18" i="75"/>
  <c r="AJ18" i="75"/>
  <c r="AL17" i="75"/>
  <c r="AK17" i="75"/>
  <c r="AJ17" i="75"/>
  <c r="AL16" i="75"/>
  <c r="AK16" i="75"/>
  <c r="AJ16" i="75"/>
  <c r="AL15" i="75"/>
  <c r="AK15" i="75"/>
  <c r="AJ15" i="75"/>
  <c r="AL14" i="75"/>
  <c r="AK14" i="75"/>
  <c r="AJ14" i="75"/>
  <c r="AL13" i="75"/>
  <c r="AK13" i="75"/>
  <c r="AJ13" i="75"/>
  <c r="AL12" i="75"/>
  <c r="AK12" i="75"/>
  <c r="AJ12" i="75"/>
  <c r="AL11" i="75"/>
  <c r="AK11" i="75"/>
  <c r="AJ11" i="75"/>
  <c r="AL10" i="75"/>
  <c r="AK10" i="75"/>
  <c r="AJ10" i="75"/>
  <c r="AL9" i="75"/>
  <c r="AK9" i="75"/>
  <c r="AJ9" i="75"/>
  <c r="AL8" i="75"/>
  <c r="AK8" i="75"/>
  <c r="AJ8" i="75"/>
  <c r="AL19" i="74"/>
  <c r="AK19" i="74"/>
  <c r="AJ19" i="74"/>
  <c r="AL18" i="74"/>
  <c r="AK18" i="74"/>
  <c r="AJ18" i="74"/>
  <c r="AL17" i="74"/>
  <c r="AK17" i="74"/>
  <c r="AJ17" i="74"/>
  <c r="AL16" i="74"/>
  <c r="AK16" i="74"/>
  <c r="AJ16" i="74"/>
  <c r="AL15" i="74"/>
  <c r="AK15" i="74"/>
  <c r="AJ15" i="74"/>
  <c r="AL14" i="74"/>
  <c r="AK14" i="74"/>
  <c r="AJ14" i="74"/>
  <c r="AL13" i="74"/>
  <c r="AK13" i="74"/>
  <c r="AJ13" i="74"/>
  <c r="AL12" i="74"/>
  <c r="AK12" i="74"/>
  <c r="AJ12" i="74"/>
  <c r="AL11" i="74"/>
  <c r="AK11" i="74"/>
  <c r="AJ11" i="74"/>
  <c r="AL10" i="74"/>
  <c r="AK10" i="74"/>
  <c r="AJ10" i="74"/>
  <c r="AL9" i="74"/>
  <c r="AK9" i="74"/>
  <c r="AJ9" i="74"/>
  <c r="AL8" i="74"/>
  <c r="AK8" i="74"/>
  <c r="AJ8" i="74"/>
  <c r="AL19" i="73"/>
  <c r="AK19" i="73"/>
  <c r="AJ19" i="73"/>
  <c r="AL18" i="73"/>
  <c r="AK18" i="73"/>
  <c r="AJ18" i="73"/>
  <c r="AL17" i="73"/>
  <c r="AK17" i="73"/>
  <c r="AJ17" i="73"/>
  <c r="AL16" i="73"/>
  <c r="AK16" i="73"/>
  <c r="AJ16" i="73"/>
  <c r="AL15" i="73"/>
  <c r="AK15" i="73"/>
  <c r="AJ15" i="73"/>
  <c r="AL14" i="73"/>
  <c r="AK14" i="73"/>
  <c r="AJ14" i="73"/>
  <c r="AL13" i="73"/>
  <c r="AK13" i="73"/>
  <c r="AJ13" i="73"/>
  <c r="AL12" i="73"/>
  <c r="AK12" i="73"/>
  <c r="AJ12" i="73"/>
  <c r="AL11" i="73"/>
  <c r="AK11" i="73"/>
  <c r="AJ11" i="73"/>
  <c r="AL10" i="73"/>
  <c r="AK10" i="73"/>
  <c r="AJ10" i="73"/>
  <c r="AL9" i="73"/>
  <c r="AK9" i="73"/>
  <c r="AJ9" i="73"/>
  <c r="AL8" i="73"/>
  <c r="AK8" i="73"/>
  <c r="AJ8" i="73"/>
  <c r="N15" i="28"/>
  <c r="N10" i="28"/>
  <c r="N7" i="28"/>
  <c r="N15" i="27"/>
  <c r="N10" i="27"/>
  <c r="N7" i="27"/>
  <c r="N15" i="26"/>
  <c r="N10" i="26"/>
  <c r="N7" i="26"/>
  <c r="P5" i="14"/>
  <c r="P5" i="17" s="1"/>
  <c r="N14" i="13"/>
  <c r="N5" i="13" s="1"/>
  <c r="N9" i="13"/>
  <c r="N14" i="12"/>
  <c r="N9" i="12"/>
  <c r="N6" i="12"/>
  <c r="N14" i="11"/>
  <c r="N9" i="11"/>
  <c r="N6" i="11"/>
  <c r="N18" i="7"/>
  <c r="N17" i="7"/>
  <c r="N16" i="7"/>
  <c r="N15" i="7"/>
  <c r="N14" i="7"/>
  <c r="N13" i="7"/>
  <c r="N18" i="6"/>
  <c r="N17" i="6"/>
  <c r="N16" i="6"/>
  <c r="N15" i="6"/>
  <c r="N14" i="6"/>
  <c r="N13" i="6"/>
  <c r="N18" i="5"/>
  <c r="N17" i="5"/>
  <c r="N16" i="5"/>
  <c r="N15" i="5"/>
  <c r="N14" i="5"/>
  <c r="N13" i="5"/>
  <c r="N9" i="4"/>
  <c r="N9" i="7" s="1"/>
  <c r="N8" i="4"/>
  <c r="N5" i="7" s="1"/>
  <c r="N4" i="4"/>
  <c r="N9" i="3"/>
  <c r="N12" i="6" s="1"/>
  <c r="N8" i="3"/>
  <c r="N5" i="6" s="1"/>
  <c r="N4" i="3"/>
  <c r="N9" i="2"/>
  <c r="N6" i="5" s="1"/>
  <c r="N8" i="2"/>
  <c r="N20" i="5" s="1"/>
  <c r="N4" i="2"/>
  <c r="N4" i="76"/>
  <c r="N8" i="79" s="1"/>
  <c r="N8" i="52"/>
  <c r="N11" i="5"/>
  <c r="N5" i="5"/>
  <c r="N9" i="5"/>
  <c r="N21" i="5"/>
  <c r="N6" i="27"/>
  <c r="N8" i="5"/>
  <c r="N20" i="6"/>
  <c r="N38" i="46"/>
  <c r="N9" i="79"/>
  <c r="N5" i="79"/>
  <c r="G14" i="112"/>
  <c r="G13" i="112"/>
  <c r="G12" i="112"/>
  <c r="G11" i="112"/>
  <c r="G10" i="112"/>
  <c r="G9" i="112"/>
  <c r="G8" i="112"/>
  <c r="G7" i="112"/>
  <c r="G6" i="112"/>
  <c r="G12" i="111"/>
  <c r="G11" i="111"/>
  <c r="G10" i="111"/>
  <c r="G9" i="111"/>
  <c r="G8" i="111"/>
  <c r="G7" i="111"/>
  <c r="G6" i="111"/>
  <c r="G5" i="111"/>
  <c r="G4" i="111"/>
  <c r="C13" i="110"/>
  <c r="C12" i="110"/>
  <c r="C11" i="110"/>
  <c r="C10" i="110"/>
  <c r="C9" i="110"/>
  <c r="C8" i="110"/>
  <c r="C7" i="110"/>
  <c r="C6" i="110"/>
  <c r="C5" i="110"/>
  <c r="M14" i="112"/>
  <c r="L14" i="112"/>
  <c r="K14" i="112"/>
  <c r="J14" i="112"/>
  <c r="I14" i="112"/>
  <c r="H14" i="112"/>
  <c r="F14" i="112"/>
  <c r="E14" i="112"/>
  <c r="D14" i="112"/>
  <c r="C14" i="112"/>
  <c r="M13" i="112"/>
  <c r="L13" i="112"/>
  <c r="K13" i="112"/>
  <c r="J13" i="112"/>
  <c r="I13" i="112"/>
  <c r="H13" i="112"/>
  <c r="F13" i="112"/>
  <c r="E13" i="112"/>
  <c r="D13" i="112"/>
  <c r="C13" i="112"/>
  <c r="M12" i="112"/>
  <c r="L12" i="112"/>
  <c r="K12" i="112"/>
  <c r="J12" i="112"/>
  <c r="I12" i="112"/>
  <c r="H12" i="112"/>
  <c r="F12" i="112"/>
  <c r="E12" i="112"/>
  <c r="D12" i="112"/>
  <c r="C12" i="112"/>
  <c r="M11" i="112"/>
  <c r="L11" i="112"/>
  <c r="K11" i="112"/>
  <c r="J11" i="112"/>
  <c r="I11" i="112"/>
  <c r="H11" i="112"/>
  <c r="F11" i="112"/>
  <c r="E11" i="112"/>
  <c r="D11" i="112"/>
  <c r="C11" i="112"/>
  <c r="M10" i="112"/>
  <c r="L10" i="112"/>
  <c r="K10" i="112"/>
  <c r="J10" i="112"/>
  <c r="I10" i="112"/>
  <c r="H10" i="112"/>
  <c r="F10" i="112"/>
  <c r="E10" i="112"/>
  <c r="D10" i="112"/>
  <c r="C10" i="112"/>
  <c r="M9" i="112"/>
  <c r="L9" i="112"/>
  <c r="K9" i="112"/>
  <c r="J9" i="112"/>
  <c r="I9" i="112"/>
  <c r="H9" i="112"/>
  <c r="F9" i="112"/>
  <c r="E9" i="112"/>
  <c r="D9" i="112"/>
  <c r="C9" i="112"/>
  <c r="M8" i="112"/>
  <c r="L8" i="112"/>
  <c r="K8" i="112"/>
  <c r="J8" i="112"/>
  <c r="I8" i="112"/>
  <c r="H8" i="112"/>
  <c r="F8" i="112"/>
  <c r="E8" i="112"/>
  <c r="D8" i="112"/>
  <c r="C8" i="112"/>
  <c r="M7" i="112"/>
  <c r="L7" i="112"/>
  <c r="K7" i="112"/>
  <c r="J7" i="112"/>
  <c r="I7" i="112"/>
  <c r="H7" i="112"/>
  <c r="F7" i="112"/>
  <c r="E7" i="112"/>
  <c r="D7" i="112"/>
  <c r="C7" i="112"/>
  <c r="M6" i="112"/>
  <c r="L6" i="112"/>
  <c r="K6" i="112"/>
  <c r="J6" i="112"/>
  <c r="I6" i="112"/>
  <c r="H6" i="112"/>
  <c r="F6" i="112"/>
  <c r="E6" i="112"/>
  <c r="D6" i="112"/>
  <c r="C6" i="112"/>
  <c r="M12" i="111"/>
  <c r="L12" i="111"/>
  <c r="K12" i="111"/>
  <c r="J12" i="111"/>
  <c r="I12" i="111"/>
  <c r="H12" i="111"/>
  <c r="E12" i="111"/>
  <c r="D12" i="111"/>
  <c r="C12" i="111"/>
  <c r="M11" i="111"/>
  <c r="L11" i="111"/>
  <c r="K11" i="111"/>
  <c r="J11" i="111"/>
  <c r="I11" i="111"/>
  <c r="H11" i="111"/>
  <c r="E11" i="111"/>
  <c r="D11" i="111"/>
  <c r="C11" i="111"/>
  <c r="M10" i="111"/>
  <c r="L10" i="111"/>
  <c r="K10" i="111"/>
  <c r="J10" i="111"/>
  <c r="I10" i="111"/>
  <c r="H10" i="111"/>
  <c r="E10" i="111"/>
  <c r="D10" i="111"/>
  <c r="C10" i="111"/>
  <c r="M9" i="111"/>
  <c r="L9" i="111"/>
  <c r="K9" i="111"/>
  <c r="J9" i="111"/>
  <c r="I9" i="111"/>
  <c r="H9" i="111"/>
  <c r="E9" i="111"/>
  <c r="D9" i="111"/>
  <c r="C9" i="111"/>
  <c r="M8" i="111"/>
  <c r="L8" i="111"/>
  <c r="K8" i="111"/>
  <c r="J8" i="111"/>
  <c r="I8" i="111"/>
  <c r="H8" i="111"/>
  <c r="E8" i="111"/>
  <c r="D8" i="111"/>
  <c r="C8" i="111"/>
  <c r="M7" i="111"/>
  <c r="L7" i="111"/>
  <c r="K7" i="111"/>
  <c r="J7" i="111"/>
  <c r="I7" i="111"/>
  <c r="H7" i="111"/>
  <c r="E7" i="111"/>
  <c r="D7" i="111"/>
  <c r="C7" i="111"/>
  <c r="M6" i="111"/>
  <c r="L6" i="111"/>
  <c r="K6" i="111"/>
  <c r="J6" i="111"/>
  <c r="I6" i="111"/>
  <c r="H6" i="111"/>
  <c r="E6" i="111"/>
  <c r="D6" i="111"/>
  <c r="C6" i="111"/>
  <c r="M5" i="111"/>
  <c r="L5" i="111"/>
  <c r="K5" i="111"/>
  <c r="J5" i="111"/>
  <c r="I5" i="111"/>
  <c r="H5" i="111"/>
  <c r="E5" i="111"/>
  <c r="D5" i="111"/>
  <c r="C5" i="111"/>
  <c r="M4" i="111"/>
  <c r="L4" i="111"/>
  <c r="K4" i="111"/>
  <c r="J4" i="111"/>
  <c r="I4" i="111"/>
  <c r="H4" i="111"/>
  <c r="E4" i="111"/>
  <c r="D4" i="111"/>
  <c r="C4" i="111"/>
  <c r="D5" i="110"/>
  <c r="E5" i="110"/>
  <c r="H5" i="110"/>
  <c r="I5" i="110"/>
  <c r="J5" i="110"/>
  <c r="K5" i="110"/>
  <c r="L5" i="110"/>
  <c r="M5" i="110"/>
  <c r="D6" i="110"/>
  <c r="E6" i="110"/>
  <c r="D7" i="110"/>
  <c r="E7" i="110"/>
  <c r="D8" i="110"/>
  <c r="E8" i="110"/>
  <c r="D9" i="110"/>
  <c r="E9" i="110"/>
  <c r="D10" i="110"/>
  <c r="E10" i="110"/>
  <c r="D11" i="110"/>
  <c r="E11" i="110"/>
  <c r="D12" i="110"/>
  <c r="E12" i="110"/>
  <c r="D13" i="110"/>
  <c r="E13" i="110"/>
  <c r="H6" i="110"/>
  <c r="I6" i="110"/>
  <c r="J6" i="110"/>
  <c r="K6" i="110"/>
  <c r="L6" i="110"/>
  <c r="M6" i="110"/>
  <c r="H7" i="110"/>
  <c r="I7" i="110"/>
  <c r="J7" i="110"/>
  <c r="K7" i="110"/>
  <c r="L7" i="110"/>
  <c r="M7" i="110"/>
  <c r="H8" i="110"/>
  <c r="I8" i="110"/>
  <c r="J8" i="110"/>
  <c r="K8" i="110"/>
  <c r="L8" i="110"/>
  <c r="M8" i="110"/>
  <c r="H9" i="110"/>
  <c r="I9" i="110"/>
  <c r="J9" i="110"/>
  <c r="K9" i="110"/>
  <c r="L9" i="110"/>
  <c r="M9" i="110"/>
  <c r="H10" i="110"/>
  <c r="I10" i="110"/>
  <c r="J10" i="110"/>
  <c r="K10" i="110"/>
  <c r="L10" i="110"/>
  <c r="M10" i="110"/>
  <c r="H11" i="110"/>
  <c r="I11" i="110"/>
  <c r="J11" i="110"/>
  <c r="K11" i="110"/>
  <c r="L11" i="110"/>
  <c r="M11" i="110"/>
  <c r="H12" i="110"/>
  <c r="I12" i="110"/>
  <c r="J12" i="110"/>
  <c r="K12" i="110"/>
  <c r="L12" i="110"/>
  <c r="M12" i="110"/>
  <c r="H13" i="110"/>
  <c r="I13" i="110"/>
  <c r="J13" i="110"/>
  <c r="K13" i="110"/>
  <c r="L13" i="110"/>
  <c r="M13" i="110"/>
  <c r="G6" i="110"/>
  <c r="G7" i="110"/>
  <c r="G8" i="110"/>
  <c r="G9" i="110"/>
  <c r="G10" i="110"/>
  <c r="G11" i="110"/>
  <c r="G12" i="110"/>
  <c r="G13" i="110"/>
  <c r="G5" i="110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M14" i="52"/>
  <c r="M12" i="52"/>
  <c r="M11" i="52"/>
  <c r="M10" i="52"/>
  <c r="M9" i="52"/>
  <c r="M7" i="52"/>
  <c r="M6" i="52"/>
  <c r="M28" i="51"/>
  <c r="M27" i="51"/>
  <c r="M26" i="51"/>
  <c r="M25" i="51"/>
  <c r="M24" i="51"/>
  <c r="M23" i="51"/>
  <c r="M22" i="51"/>
  <c r="M21" i="51"/>
  <c r="M20" i="51"/>
  <c r="M19" i="51"/>
  <c r="M18" i="51"/>
  <c r="M17" i="51"/>
  <c r="M16" i="51"/>
  <c r="M15" i="51"/>
  <c r="M14" i="51"/>
  <c r="M12" i="51"/>
  <c r="M11" i="51"/>
  <c r="M10" i="51"/>
  <c r="M9" i="51"/>
  <c r="M7" i="51"/>
  <c r="M6" i="51"/>
  <c r="AI19" i="75"/>
  <c r="AH19" i="75"/>
  <c r="AG19" i="75"/>
  <c r="AI18" i="75"/>
  <c r="AH18" i="75"/>
  <c r="AG18" i="75"/>
  <c r="AI17" i="75"/>
  <c r="AH17" i="75"/>
  <c r="AG17" i="75"/>
  <c r="AI16" i="75"/>
  <c r="AH16" i="75"/>
  <c r="AG16" i="75"/>
  <c r="AI15" i="75"/>
  <c r="AH15" i="75"/>
  <c r="AG15" i="75"/>
  <c r="AI14" i="75"/>
  <c r="AH14" i="75"/>
  <c r="AG14" i="75"/>
  <c r="AI13" i="75"/>
  <c r="AH13" i="75"/>
  <c r="AG13" i="75"/>
  <c r="AI12" i="75"/>
  <c r="AH12" i="75"/>
  <c r="AG12" i="75"/>
  <c r="AI11" i="75"/>
  <c r="AH11" i="75"/>
  <c r="AG11" i="75"/>
  <c r="AI10" i="75"/>
  <c r="AH10" i="75"/>
  <c r="AG10" i="75"/>
  <c r="AI9" i="75"/>
  <c r="AH9" i="75"/>
  <c r="AG9" i="75"/>
  <c r="AI8" i="75"/>
  <c r="AH8" i="75"/>
  <c r="AG8" i="75"/>
  <c r="AI19" i="74"/>
  <c r="AH19" i="74"/>
  <c r="AG19" i="74"/>
  <c r="AI18" i="74"/>
  <c r="AH18" i="74"/>
  <c r="AG18" i="74"/>
  <c r="AI17" i="74"/>
  <c r="AH17" i="74"/>
  <c r="AG17" i="74"/>
  <c r="AI16" i="74"/>
  <c r="AH16" i="74"/>
  <c r="AG16" i="74"/>
  <c r="AI15" i="74"/>
  <c r="AH15" i="74"/>
  <c r="AG15" i="74"/>
  <c r="AI14" i="74"/>
  <c r="AH14" i="74"/>
  <c r="AG14" i="74"/>
  <c r="AI13" i="74"/>
  <c r="AH13" i="74"/>
  <c r="AG13" i="74"/>
  <c r="AI12" i="74"/>
  <c r="AH12" i="74"/>
  <c r="AG12" i="74"/>
  <c r="AI11" i="74"/>
  <c r="AH11" i="74"/>
  <c r="AG11" i="74"/>
  <c r="AI10" i="74"/>
  <c r="AH10" i="74"/>
  <c r="AG10" i="74"/>
  <c r="AI9" i="74"/>
  <c r="AH9" i="74"/>
  <c r="AG9" i="74"/>
  <c r="AI8" i="74"/>
  <c r="AH8" i="74"/>
  <c r="AG8" i="74"/>
  <c r="AI19" i="73"/>
  <c r="AH19" i="73"/>
  <c r="AG19" i="73"/>
  <c r="AI18" i="73"/>
  <c r="AH18" i="73"/>
  <c r="AG18" i="73"/>
  <c r="AI17" i="73"/>
  <c r="AH17" i="73"/>
  <c r="AG17" i="73"/>
  <c r="AI16" i="73"/>
  <c r="AH16" i="73"/>
  <c r="AG16" i="73"/>
  <c r="AI15" i="73"/>
  <c r="AH15" i="73"/>
  <c r="AG15" i="73"/>
  <c r="AI14" i="73"/>
  <c r="AH14" i="73"/>
  <c r="AG14" i="73"/>
  <c r="AI13" i="73"/>
  <c r="AH13" i="73"/>
  <c r="AG13" i="73"/>
  <c r="AI12" i="73"/>
  <c r="AH12" i="73"/>
  <c r="AG12" i="73"/>
  <c r="AI11" i="73"/>
  <c r="AH11" i="73"/>
  <c r="AG11" i="73"/>
  <c r="AI10" i="73"/>
  <c r="AH10" i="73"/>
  <c r="AG10" i="73"/>
  <c r="AI9" i="73"/>
  <c r="AH9" i="73"/>
  <c r="AG9" i="73"/>
  <c r="AI8" i="73"/>
  <c r="AH8" i="73"/>
  <c r="AG8" i="73"/>
  <c r="M38" i="46"/>
  <c r="M21" i="46"/>
  <c r="M31" i="47"/>
  <c r="M28" i="50" s="1"/>
  <c r="M30" i="47"/>
  <c r="M27" i="50" s="1"/>
  <c r="M29" i="47"/>
  <c r="M26" i="50" s="1"/>
  <c r="M28" i="47"/>
  <c r="M25" i="50" s="1"/>
  <c r="M27" i="47"/>
  <c r="M24" i="50" s="1"/>
  <c r="M26" i="47"/>
  <c r="M23" i="50" s="1"/>
  <c r="M25" i="47"/>
  <c r="M22" i="50" s="1"/>
  <c r="M24" i="47"/>
  <c r="M21" i="50" s="1"/>
  <c r="M23" i="47"/>
  <c r="M20" i="50" s="1"/>
  <c r="M22" i="47"/>
  <c r="M19" i="50" s="1"/>
  <c r="M21" i="47"/>
  <c r="M18" i="50" s="1"/>
  <c r="M20" i="47"/>
  <c r="M17" i="50" s="1"/>
  <c r="M19" i="47"/>
  <c r="M16" i="50" s="1"/>
  <c r="M18" i="47"/>
  <c r="M15" i="50" s="1"/>
  <c r="M17" i="47"/>
  <c r="M14" i="50" s="1"/>
  <c r="M16" i="47"/>
  <c r="M15" i="47"/>
  <c r="M12" i="50" s="1"/>
  <c r="M14" i="47"/>
  <c r="M11" i="50" s="1"/>
  <c r="M13" i="47"/>
  <c r="M10" i="50" s="1"/>
  <c r="M12" i="47"/>
  <c r="M9" i="50" s="1"/>
  <c r="M11" i="47"/>
  <c r="M10" i="47"/>
  <c r="M7" i="50" s="1"/>
  <c r="M9" i="47"/>
  <c r="M6" i="50" s="1"/>
  <c r="M8" i="47"/>
  <c r="M7" i="47"/>
  <c r="M26" i="83"/>
  <c r="M25" i="83"/>
  <c r="M24" i="83"/>
  <c r="M23" i="83"/>
  <c r="M19" i="83" s="1"/>
  <c r="M22" i="83"/>
  <c r="M21" i="83"/>
  <c r="M20" i="83"/>
  <c r="M18" i="83"/>
  <c r="M17" i="83"/>
  <c r="M16" i="83"/>
  <c r="M15" i="83"/>
  <c r="M14" i="83"/>
  <c r="M13" i="83"/>
  <c r="M12" i="83"/>
  <c r="M10" i="83"/>
  <c r="M9" i="83"/>
  <c r="M8" i="83"/>
  <c r="M7" i="83"/>
  <c r="M6" i="83"/>
  <c r="M5" i="83"/>
  <c r="M3" i="83" s="1"/>
  <c r="M4" i="83"/>
  <c r="M28" i="81"/>
  <c r="M27" i="81"/>
  <c r="M26" i="81"/>
  <c r="M25" i="81"/>
  <c r="M24" i="81"/>
  <c r="M23" i="81"/>
  <c r="M22" i="81"/>
  <c r="M21" i="81"/>
  <c r="M20" i="81"/>
  <c r="M19" i="81"/>
  <c r="M18" i="81"/>
  <c r="M17" i="81"/>
  <c r="M16" i="81"/>
  <c r="M15" i="81"/>
  <c r="M14" i="81"/>
  <c r="M13" i="81"/>
  <c r="M12" i="81"/>
  <c r="M11" i="81"/>
  <c r="M10" i="81"/>
  <c r="M9" i="81"/>
  <c r="M8" i="81"/>
  <c r="M7" i="81"/>
  <c r="M6" i="81"/>
  <c r="M5" i="81"/>
  <c r="M13" i="77"/>
  <c r="M8" i="77"/>
  <c r="M5" i="77"/>
  <c r="M13" i="76"/>
  <c r="M8" i="76"/>
  <c r="M5" i="76"/>
  <c r="M4" i="76" s="1"/>
  <c r="M30" i="31"/>
  <c r="M29" i="31"/>
  <c r="M28" i="31"/>
  <c r="M27" i="31"/>
  <c r="M26" i="31"/>
  <c r="M25" i="31"/>
  <c r="M24" i="31"/>
  <c r="M23" i="31"/>
  <c r="M22" i="31"/>
  <c r="M21" i="31"/>
  <c r="M20" i="31"/>
  <c r="M19" i="31"/>
  <c r="M18" i="31"/>
  <c r="M17" i="31"/>
  <c r="M16" i="31"/>
  <c r="M14" i="31"/>
  <c r="M13" i="31"/>
  <c r="M12" i="31"/>
  <c r="M11" i="31"/>
  <c r="M9" i="31"/>
  <c r="M8" i="31"/>
  <c r="M15" i="28"/>
  <c r="M10" i="28"/>
  <c r="M7" i="28"/>
  <c r="M15" i="27"/>
  <c r="M10" i="27"/>
  <c r="M7" i="27"/>
  <c r="M15" i="26"/>
  <c r="M10" i="26"/>
  <c r="M7" i="26"/>
  <c r="M11" i="83"/>
  <c r="M4" i="81"/>
  <c r="M38" i="45"/>
  <c r="M21" i="45"/>
  <c r="O4" i="19"/>
  <c r="O5" i="18"/>
  <c r="O8" i="18" s="1"/>
  <c r="O5" i="17"/>
  <c r="O12" i="17" s="1"/>
  <c r="M6" i="13"/>
  <c r="M5" i="52" s="1"/>
  <c r="M6" i="11"/>
  <c r="M5" i="50" s="1"/>
  <c r="M6" i="12"/>
  <c r="M5" i="51" s="1"/>
  <c r="M14" i="12"/>
  <c r="M13" i="51" s="1"/>
  <c r="M14" i="13"/>
  <c r="M13" i="52" s="1"/>
  <c r="M9" i="13"/>
  <c r="M8" i="52" s="1"/>
  <c r="M9" i="12"/>
  <c r="M8" i="51" s="1"/>
  <c r="M14" i="11"/>
  <c r="M9" i="11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M6" i="7"/>
  <c r="M5" i="7"/>
  <c r="M4" i="7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M5" i="6"/>
  <c r="M4" i="6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" i="5"/>
  <c r="M5" i="5"/>
  <c r="M4" i="5"/>
  <c r="L5" i="52"/>
  <c r="L6" i="52"/>
  <c r="L7" i="52"/>
  <c r="L8" i="52"/>
  <c r="L9" i="52"/>
  <c r="L10" i="52"/>
  <c r="L11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4" i="52"/>
  <c r="L6" i="51"/>
  <c r="L7" i="51"/>
  <c r="L9" i="51"/>
  <c r="L10" i="51"/>
  <c r="L11" i="51"/>
  <c r="L12" i="51"/>
  <c r="L14" i="51"/>
  <c r="L15" i="51"/>
  <c r="L16" i="51"/>
  <c r="L17" i="51"/>
  <c r="L18" i="51"/>
  <c r="L19" i="51"/>
  <c r="L20" i="51"/>
  <c r="L21" i="51"/>
  <c r="L22" i="51"/>
  <c r="L23" i="51"/>
  <c r="L24" i="51"/>
  <c r="L25" i="51"/>
  <c r="L26" i="51"/>
  <c r="L27" i="51"/>
  <c r="L28" i="51"/>
  <c r="L28" i="50"/>
  <c r="L27" i="50"/>
  <c r="L26" i="50"/>
  <c r="L25" i="50"/>
  <c r="L24" i="50"/>
  <c r="L23" i="50"/>
  <c r="L22" i="50"/>
  <c r="L21" i="50"/>
  <c r="L20" i="50"/>
  <c r="L19" i="50"/>
  <c r="L18" i="50"/>
  <c r="L17" i="50"/>
  <c r="L16" i="50"/>
  <c r="L15" i="50"/>
  <c r="L14" i="50"/>
  <c r="L13" i="50"/>
  <c r="L12" i="50"/>
  <c r="L11" i="50"/>
  <c r="L10" i="50"/>
  <c r="L9" i="50"/>
  <c r="L7" i="50"/>
  <c r="L6" i="50"/>
  <c r="L29" i="91"/>
  <c r="L28" i="91"/>
  <c r="L27" i="91"/>
  <c r="L26" i="91"/>
  <c r="L25" i="91"/>
  <c r="L24" i="91"/>
  <c r="L23" i="91"/>
  <c r="L22" i="91"/>
  <c r="L21" i="91"/>
  <c r="L20" i="91"/>
  <c r="L19" i="91"/>
  <c r="L18" i="91"/>
  <c r="L15" i="91"/>
  <c r="L16" i="91"/>
  <c r="L17" i="91"/>
  <c r="L13" i="91"/>
  <c r="L12" i="91"/>
  <c r="L11" i="91"/>
  <c r="L10" i="91"/>
  <c r="L8" i="91"/>
  <c r="L7" i="91"/>
  <c r="L14" i="90"/>
  <c r="L9" i="90"/>
  <c r="L6" i="90"/>
  <c r="L14" i="89"/>
  <c r="L9" i="89"/>
  <c r="L6" i="89"/>
  <c r="L26" i="83"/>
  <c r="L25" i="83"/>
  <c r="L24" i="83"/>
  <c r="L23" i="83"/>
  <c r="L22" i="83"/>
  <c r="L21" i="83"/>
  <c r="L20" i="83"/>
  <c r="L18" i="83"/>
  <c r="L17" i="83"/>
  <c r="L16" i="83"/>
  <c r="L15" i="83"/>
  <c r="L14" i="83"/>
  <c r="L13" i="83"/>
  <c r="L12" i="83"/>
  <c r="L10" i="83"/>
  <c r="L9" i="83"/>
  <c r="L8" i="83"/>
  <c r="L7" i="83"/>
  <c r="L6" i="83"/>
  <c r="L5" i="83"/>
  <c r="L4" i="83"/>
  <c r="L13" i="77"/>
  <c r="L8" i="77"/>
  <c r="L5" i="77"/>
  <c r="L13" i="76"/>
  <c r="L4" i="76" s="1"/>
  <c r="L8" i="76"/>
  <c r="L5" i="76"/>
  <c r="L4" i="79"/>
  <c r="AF19" i="75"/>
  <c r="AE19" i="75"/>
  <c r="AD22" i="72"/>
  <c r="AD13" i="72"/>
  <c r="AD19" i="75" s="1"/>
  <c r="AF18" i="75"/>
  <c r="AE18" i="75"/>
  <c r="AD21" i="72"/>
  <c r="AD12" i="72"/>
  <c r="AF17" i="75"/>
  <c r="AE17" i="75"/>
  <c r="AD20" i="72"/>
  <c r="AD11" i="72"/>
  <c r="AD17" i="75" s="1"/>
  <c r="AD8" i="72"/>
  <c r="AF16" i="75"/>
  <c r="AE16" i="75"/>
  <c r="AD19" i="72"/>
  <c r="AD16" i="72"/>
  <c r="AF15" i="75"/>
  <c r="AE15" i="75"/>
  <c r="AD18" i="72"/>
  <c r="AD15" i="72"/>
  <c r="AF14" i="75"/>
  <c r="AE14" i="75"/>
  <c r="AD17" i="72"/>
  <c r="AD14" i="72"/>
  <c r="AF13" i="75"/>
  <c r="AE13" i="75"/>
  <c r="AD10" i="72"/>
  <c r="AD10" i="75" s="1"/>
  <c r="AF12" i="75"/>
  <c r="AE12" i="75"/>
  <c r="AD9" i="72"/>
  <c r="AF11" i="75"/>
  <c r="AE11" i="75"/>
  <c r="AF10" i="75"/>
  <c r="AE10" i="75"/>
  <c r="AF9" i="75"/>
  <c r="AE9" i="75"/>
  <c r="AF8" i="75"/>
  <c r="AE8" i="75"/>
  <c r="AF19" i="74"/>
  <c r="AE19" i="74"/>
  <c r="AD22" i="71"/>
  <c r="AD13" i="71"/>
  <c r="AF18" i="74"/>
  <c r="AE18" i="74"/>
  <c r="AD21" i="71"/>
  <c r="AD18" i="74" s="1"/>
  <c r="AD12" i="71"/>
  <c r="AF17" i="74"/>
  <c r="AE17" i="74"/>
  <c r="AD20" i="71"/>
  <c r="AD11" i="71"/>
  <c r="AF16" i="74"/>
  <c r="AE16" i="74"/>
  <c r="AD19" i="71"/>
  <c r="AD16" i="74" s="1"/>
  <c r="AD16" i="71"/>
  <c r="AF15" i="74"/>
  <c r="AE15" i="74"/>
  <c r="AD18" i="71"/>
  <c r="AD15" i="71"/>
  <c r="AD15" i="74"/>
  <c r="AF14" i="74"/>
  <c r="AE14" i="74"/>
  <c r="AD17" i="71"/>
  <c r="AD14" i="71"/>
  <c r="AF13" i="74"/>
  <c r="AE13" i="74"/>
  <c r="AD10" i="71"/>
  <c r="AD13" i="74" s="1"/>
  <c r="AF12" i="74"/>
  <c r="AE12" i="74"/>
  <c r="AD9" i="71"/>
  <c r="AD9" i="74" s="1"/>
  <c r="AF11" i="74"/>
  <c r="AE11" i="74"/>
  <c r="AD8" i="71"/>
  <c r="AF10" i="74"/>
  <c r="AE10" i="74"/>
  <c r="AF9" i="74"/>
  <c r="AE9" i="74"/>
  <c r="AF8" i="74"/>
  <c r="AE8" i="74"/>
  <c r="AF19" i="73"/>
  <c r="AE19" i="73"/>
  <c r="AD22" i="70"/>
  <c r="AD13" i="70"/>
  <c r="AD19" i="73" s="1"/>
  <c r="AC19" i="73"/>
  <c r="AB19" i="73"/>
  <c r="AA19" i="73"/>
  <c r="AF18" i="73"/>
  <c r="AE18" i="73"/>
  <c r="AD21" i="70"/>
  <c r="AD12" i="70"/>
  <c r="AC18" i="73"/>
  <c r="AB18" i="73"/>
  <c r="AA18" i="73"/>
  <c r="AF17" i="73"/>
  <c r="AE17" i="73"/>
  <c r="AD20" i="70"/>
  <c r="AD11" i="70"/>
  <c r="AD17" i="73" s="1"/>
  <c r="AC17" i="73"/>
  <c r="AB17" i="73"/>
  <c r="AA17" i="73"/>
  <c r="AF16" i="73"/>
  <c r="AE16" i="73"/>
  <c r="AD19" i="70"/>
  <c r="AD16" i="70"/>
  <c r="AD16" i="73" s="1"/>
  <c r="AF15" i="73"/>
  <c r="AE15" i="73"/>
  <c r="AD18" i="70"/>
  <c r="AD15" i="70"/>
  <c r="AD12" i="73" s="1"/>
  <c r="AF14" i="73"/>
  <c r="AE14" i="73"/>
  <c r="AD17" i="70"/>
  <c r="AD14" i="70"/>
  <c r="AF13" i="73"/>
  <c r="AE13" i="73"/>
  <c r="AF12" i="73"/>
  <c r="AE12" i="73"/>
  <c r="AF11" i="73"/>
  <c r="AE11" i="73"/>
  <c r="AD9" i="70"/>
  <c r="AD10" i="70"/>
  <c r="AD8" i="70"/>
  <c r="AD8" i="73" s="1"/>
  <c r="AF10" i="73"/>
  <c r="AE10" i="73"/>
  <c r="AF9" i="73"/>
  <c r="AE9" i="73"/>
  <c r="AF8" i="73"/>
  <c r="AE8" i="73"/>
  <c r="AD25" i="72"/>
  <c r="AD24" i="72"/>
  <c r="AD23" i="72"/>
  <c r="AD25" i="71"/>
  <c r="AD24" i="71"/>
  <c r="AD23" i="71"/>
  <c r="AD23" i="70"/>
  <c r="AD24" i="70"/>
  <c r="AD25" i="70"/>
  <c r="L7" i="28"/>
  <c r="L10" i="28"/>
  <c r="L15" i="28"/>
  <c r="L7" i="27"/>
  <c r="L6" i="27" s="1"/>
  <c r="L10" i="27"/>
  <c r="L15" i="27"/>
  <c r="L15" i="26"/>
  <c r="L10" i="26"/>
  <c r="L7" i="26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0"/>
  <c r="L12" i="21"/>
  <c r="L11" i="20"/>
  <c r="L11" i="21"/>
  <c r="L10" i="20"/>
  <c r="L10" i="21"/>
  <c r="L9" i="20"/>
  <c r="L9" i="21"/>
  <c r="L9" i="22"/>
  <c r="L8" i="20"/>
  <c r="L8" i="24" s="1"/>
  <c r="L8" i="21"/>
  <c r="L7" i="20"/>
  <c r="L7" i="21"/>
  <c r="L7" i="24" s="1"/>
  <c r="L6" i="20"/>
  <c r="L6" i="21"/>
  <c r="L5" i="20"/>
  <c r="L5" i="21"/>
  <c r="L8" i="23" s="1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2" i="22"/>
  <c r="L11" i="22"/>
  <c r="L10" i="22"/>
  <c r="L8" i="22"/>
  <c r="L7" i="22"/>
  <c r="L10" i="23" s="1"/>
  <c r="L6" i="22"/>
  <c r="L9" i="23" s="1"/>
  <c r="L5" i="22"/>
  <c r="L4" i="22" s="1"/>
  <c r="N5" i="16"/>
  <c r="N5" i="15"/>
  <c r="N5" i="14"/>
  <c r="L14" i="12"/>
  <c r="L13" i="51" s="1"/>
  <c r="L9" i="12"/>
  <c r="L8" i="51" s="1"/>
  <c r="L6" i="12"/>
  <c r="L5" i="51" s="1"/>
  <c r="L9" i="11"/>
  <c r="L6" i="11"/>
  <c r="L5" i="50" s="1"/>
  <c r="L11" i="10"/>
  <c r="L9" i="10"/>
  <c r="L7" i="10"/>
  <c r="L5" i="10"/>
  <c r="L6" i="10"/>
  <c r="L8" i="10"/>
  <c r="L10" i="10"/>
  <c r="L9" i="9"/>
  <c r="L10" i="9"/>
  <c r="L11" i="9"/>
  <c r="L12" i="9"/>
  <c r="L13" i="9"/>
  <c r="L14" i="9"/>
  <c r="L8" i="9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L4" i="7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L5" i="6"/>
  <c r="L4" i="6"/>
  <c r="L20" i="5"/>
  <c r="L21" i="5"/>
  <c r="L19" i="5"/>
  <c r="L17" i="5"/>
  <c r="L18" i="5"/>
  <c r="L16" i="5"/>
  <c r="L14" i="5"/>
  <c r="L15" i="5"/>
  <c r="L13" i="5"/>
  <c r="L11" i="5"/>
  <c r="L12" i="5"/>
  <c r="L10" i="5"/>
  <c r="L8" i="5"/>
  <c r="L9" i="5"/>
  <c r="L7" i="5"/>
  <c r="L5" i="5"/>
  <c r="L6" i="5"/>
  <c r="L4" i="5"/>
  <c r="K54" i="45"/>
  <c r="K12" i="2"/>
  <c r="J12" i="2"/>
  <c r="I12" i="2"/>
  <c r="H12" i="2"/>
  <c r="G12" i="2"/>
  <c r="F12" i="2"/>
  <c r="E12" i="2"/>
  <c r="D12" i="2"/>
  <c r="C12" i="2"/>
  <c r="K11" i="2"/>
  <c r="J11" i="2"/>
  <c r="I11" i="2"/>
  <c r="H11" i="2"/>
  <c r="G11" i="2"/>
  <c r="F11" i="2"/>
  <c r="E11" i="2"/>
  <c r="D11" i="2"/>
  <c r="C11" i="2"/>
  <c r="K10" i="2"/>
  <c r="J10" i="2"/>
  <c r="I10" i="2"/>
  <c r="H10" i="2"/>
  <c r="G10" i="2"/>
  <c r="F10" i="2"/>
  <c r="E10" i="2"/>
  <c r="D10" i="2"/>
  <c r="C10" i="2"/>
  <c r="L4" i="77"/>
  <c r="L5" i="89"/>
  <c r="AD13" i="73"/>
  <c r="AD10" i="73"/>
  <c r="AD17" i="74"/>
  <c r="AD14" i="75"/>
  <c r="AD16" i="75"/>
  <c r="O9" i="17"/>
  <c r="AD11" i="73"/>
  <c r="L14" i="23"/>
  <c r="AD12" i="75"/>
  <c r="O8" i="19"/>
  <c r="L9" i="24"/>
  <c r="AD19" i="74"/>
  <c r="L6" i="91"/>
  <c r="AD9" i="73"/>
  <c r="AD8" i="74"/>
  <c r="AD10" i="74"/>
  <c r="AD9" i="75"/>
  <c r="AD11" i="75"/>
  <c r="M7" i="31"/>
  <c r="M10" i="31"/>
  <c r="M15" i="31"/>
  <c r="L21" i="46"/>
  <c r="L38" i="46"/>
  <c r="L4" i="50"/>
  <c r="L21" i="45"/>
  <c r="L38" i="45"/>
  <c r="L8" i="50"/>
  <c r="L6" i="28"/>
  <c r="L6" i="26"/>
  <c r="O14" i="17"/>
  <c r="O9" i="19"/>
  <c r="O13" i="19"/>
  <c r="O5" i="19"/>
  <c r="O10" i="19"/>
  <c r="O6" i="19"/>
  <c r="O11" i="19"/>
  <c r="O7" i="19"/>
  <c r="O12" i="19"/>
  <c r="O11" i="18"/>
  <c r="O9" i="18"/>
  <c r="O7" i="17"/>
  <c r="O8" i="17"/>
  <c r="M54" i="45"/>
  <c r="M20" i="45"/>
  <c r="L54" i="45"/>
  <c r="O3" i="53" l="1"/>
  <c r="L5" i="90"/>
  <c r="N14" i="79"/>
  <c r="N8" i="6"/>
  <c r="O6" i="28"/>
  <c r="AM16" i="73"/>
  <c r="E5" i="130"/>
  <c r="P11" i="42"/>
  <c r="N18" i="79"/>
  <c r="N7" i="4"/>
  <c r="N20" i="7"/>
  <c r="M5" i="89"/>
  <c r="P7" i="26"/>
  <c r="P5" i="33"/>
  <c r="L3" i="83"/>
  <c r="L11" i="83"/>
  <c r="L19" i="83"/>
  <c r="N21" i="79"/>
  <c r="N12" i="7"/>
  <c r="N8" i="51"/>
  <c r="P7" i="23"/>
  <c r="AD15" i="75"/>
  <c r="N12" i="79"/>
  <c r="N4" i="77"/>
  <c r="N5" i="80" s="1"/>
  <c r="D5" i="130"/>
  <c r="L7" i="9"/>
  <c r="L4" i="20"/>
  <c r="M6" i="27"/>
  <c r="N7" i="79"/>
  <c r="N11" i="7"/>
  <c r="N13" i="79"/>
  <c r="N28" i="79"/>
  <c r="N11" i="6"/>
  <c r="N12" i="5"/>
  <c r="O16" i="45"/>
  <c r="O10" i="4"/>
  <c r="AO14" i="74"/>
  <c r="O4" i="77"/>
  <c r="O20" i="5"/>
  <c r="O11" i="5"/>
  <c r="O5" i="5"/>
  <c r="N6" i="80"/>
  <c r="N19" i="80"/>
  <c r="N14" i="80"/>
  <c r="N12" i="80"/>
  <c r="N23" i="80"/>
  <c r="N4" i="80"/>
  <c r="N10" i="80"/>
  <c r="N18" i="80"/>
  <c r="N27" i="80"/>
  <c r="N11" i="80"/>
  <c r="N22" i="80"/>
  <c r="N9" i="80"/>
  <c r="N13" i="80"/>
  <c r="N17" i="80"/>
  <c r="N26" i="80"/>
  <c r="N16" i="80"/>
  <c r="N21" i="80"/>
  <c r="N28" i="80"/>
  <c r="N20" i="80"/>
  <c r="N15" i="80"/>
  <c r="N25" i="80"/>
  <c r="N7" i="80"/>
  <c r="N24" i="80"/>
  <c r="N8" i="80"/>
  <c r="L11" i="23"/>
  <c r="L12" i="23"/>
  <c r="AD15" i="73"/>
  <c r="M6" i="28"/>
  <c r="N11" i="79"/>
  <c r="N22" i="79"/>
  <c r="N15" i="79"/>
  <c r="AM9" i="71"/>
  <c r="O11" i="6"/>
  <c r="O7" i="45"/>
  <c r="N5" i="90"/>
  <c r="Q10" i="17"/>
  <c r="AM14" i="71"/>
  <c r="O5" i="13"/>
  <c r="F5" i="130"/>
  <c r="P7" i="42"/>
  <c r="AD13" i="75"/>
  <c r="AD18" i="73"/>
  <c r="N20" i="79"/>
  <c r="N26" i="79"/>
  <c r="N19" i="79"/>
  <c r="O8" i="5"/>
  <c r="O8" i="6"/>
  <c r="Q13" i="17"/>
  <c r="AM13" i="70"/>
  <c r="AM17" i="71"/>
  <c r="AM14" i="74" s="1"/>
  <c r="P10" i="42"/>
  <c r="N10" i="79"/>
  <c r="N16" i="79"/>
  <c r="N23" i="79"/>
  <c r="O5" i="6"/>
  <c r="O9" i="93"/>
  <c r="Q11" i="17"/>
  <c r="AM23" i="71"/>
  <c r="O19" i="83"/>
  <c r="P5" i="39"/>
  <c r="M8" i="50"/>
  <c r="AD11" i="74"/>
  <c r="M5" i="13"/>
  <c r="M4" i="52" s="1"/>
  <c r="M4" i="77"/>
  <c r="N4" i="79"/>
  <c r="N24" i="79"/>
  <c r="N27" i="79"/>
  <c r="O14" i="93"/>
  <c r="Q7" i="17"/>
  <c r="O11" i="83"/>
  <c r="P4" i="24"/>
  <c r="P6" i="27"/>
  <c r="P6" i="42"/>
  <c r="AD14" i="73"/>
  <c r="AD18" i="75"/>
  <c r="M5" i="11"/>
  <c r="M4" i="50" s="1"/>
  <c r="N25" i="79"/>
  <c r="N17" i="79"/>
  <c r="N6" i="79"/>
  <c r="N6" i="28"/>
  <c r="Q11" i="19"/>
  <c r="AN11" i="70"/>
  <c r="AM14" i="70"/>
  <c r="O3" i="83"/>
  <c r="F5" i="131"/>
  <c r="E5" i="131"/>
  <c r="G5" i="130"/>
  <c r="N13" i="50"/>
  <c r="O17" i="5"/>
  <c r="AD8" i="75"/>
  <c r="N7" i="3"/>
  <c r="N6" i="26"/>
  <c r="AM18" i="73"/>
  <c r="AM20" i="70"/>
  <c r="O4" i="48"/>
  <c r="N13" i="51"/>
  <c r="N6" i="112"/>
  <c r="O6" i="110"/>
  <c r="N5" i="110"/>
  <c r="M13" i="50"/>
  <c r="P20" i="46"/>
  <c r="P4" i="46"/>
  <c r="N4" i="111"/>
  <c r="N11" i="47"/>
  <c r="N8" i="50" s="1"/>
  <c r="N10" i="45"/>
  <c r="N19" i="45" s="1"/>
  <c r="N16" i="45"/>
  <c r="N4" i="48"/>
  <c r="N7" i="47" s="1"/>
  <c r="N5" i="50"/>
  <c r="N36" i="46"/>
  <c r="N10" i="46"/>
  <c r="N19" i="46" s="1"/>
  <c r="N23" i="46"/>
  <c r="N21" i="46" s="1"/>
  <c r="N7" i="46"/>
  <c r="N40" i="45"/>
  <c r="N38" i="45" s="1"/>
  <c r="N23" i="45"/>
  <c r="N21" i="45" s="1"/>
  <c r="O4" i="111"/>
  <c r="P54" i="45"/>
  <c r="O7" i="110"/>
  <c r="O11" i="110"/>
  <c r="O6" i="112"/>
  <c r="O8" i="110"/>
  <c r="O12" i="110"/>
  <c r="O35" i="110"/>
  <c r="O9" i="110"/>
  <c r="O13" i="110"/>
  <c r="O10" i="110"/>
  <c r="O25" i="110"/>
  <c r="O15" i="110"/>
  <c r="O4" i="49"/>
  <c r="O4" i="52" s="1"/>
  <c r="O8" i="47"/>
  <c r="O5" i="50" s="1"/>
  <c r="O11" i="47"/>
  <c r="O8" i="50" s="1"/>
  <c r="O5" i="51"/>
  <c r="O16" i="46"/>
  <c r="O23" i="46"/>
  <c r="O21" i="46" s="1"/>
  <c r="O7" i="46"/>
  <c r="O40" i="46"/>
  <c r="O38" i="46" s="1"/>
  <c r="O10" i="46"/>
  <c r="O19" i="46" s="1"/>
  <c r="O40" i="45"/>
  <c r="O38" i="45" s="1"/>
  <c r="O10" i="45"/>
  <c r="O6" i="45" s="1"/>
  <c r="O4" i="45" s="1"/>
  <c r="O36" i="45"/>
  <c r="O23" i="45"/>
  <c r="O21" i="45" s="1"/>
  <c r="P5" i="5"/>
  <c r="P8" i="5"/>
  <c r="P10" i="2"/>
  <c r="P16" i="5" s="1"/>
  <c r="P17" i="5"/>
  <c r="O7" i="2"/>
  <c r="O19" i="5" s="1"/>
  <c r="O10" i="2"/>
  <c r="N10" i="6"/>
  <c r="N7" i="6"/>
  <c r="N6" i="6"/>
  <c r="O18" i="6"/>
  <c r="N9" i="6"/>
  <c r="N21" i="6"/>
  <c r="O10" i="3"/>
  <c r="O16" i="6" s="1"/>
  <c r="N21" i="7"/>
  <c r="O17" i="7"/>
  <c r="O8" i="4"/>
  <c r="O8" i="7" s="1"/>
  <c r="P4" i="8"/>
  <c r="L4" i="10"/>
  <c r="N5" i="11"/>
  <c r="M5" i="12"/>
  <c r="M4" i="51" s="1"/>
  <c r="O5" i="12"/>
  <c r="O4" i="51" s="1"/>
  <c r="O8" i="51"/>
  <c r="N5" i="12"/>
  <c r="P18" i="29"/>
  <c r="P22" i="29"/>
  <c r="P30" i="29"/>
  <c r="N5" i="51"/>
  <c r="P5" i="12"/>
  <c r="P4" i="51" s="1"/>
  <c r="P15" i="30"/>
  <c r="L5" i="12"/>
  <c r="L4" i="51" s="1"/>
  <c r="N13" i="52"/>
  <c r="P10" i="31"/>
  <c r="P11" i="29"/>
  <c r="P15" i="31"/>
  <c r="N4" i="52"/>
  <c r="P21" i="29"/>
  <c r="P25" i="29"/>
  <c r="P7" i="31"/>
  <c r="P20" i="29"/>
  <c r="P24" i="29"/>
  <c r="P28" i="29"/>
  <c r="P17" i="29"/>
  <c r="P26" i="29"/>
  <c r="P29" i="29"/>
  <c r="P14" i="29"/>
  <c r="R12" i="18"/>
  <c r="R14" i="18"/>
  <c r="R13" i="18"/>
  <c r="P7" i="19"/>
  <c r="P10" i="19"/>
  <c r="P6" i="19"/>
  <c r="Q9" i="19"/>
  <c r="Q12" i="19"/>
  <c r="O11" i="17"/>
  <c r="Q9" i="17"/>
  <c r="Q12" i="17"/>
  <c r="Q14" i="17"/>
  <c r="O10" i="17"/>
  <c r="O6" i="17"/>
  <c r="Q8" i="17"/>
  <c r="O13" i="17"/>
  <c r="O13" i="18"/>
  <c r="O7" i="18"/>
  <c r="O10" i="18"/>
  <c r="O12" i="18"/>
  <c r="O14" i="18"/>
  <c r="O6" i="18"/>
  <c r="Q7" i="19"/>
  <c r="Q5" i="19"/>
  <c r="Q10" i="19"/>
  <c r="Q8" i="19"/>
  <c r="Q6" i="19"/>
  <c r="L5" i="24"/>
  <c r="L6" i="24"/>
  <c r="L10" i="24"/>
  <c r="L11" i="24"/>
  <c r="L13" i="23"/>
  <c r="P4" i="22"/>
  <c r="P17" i="42"/>
  <c r="M6" i="26"/>
  <c r="O6" i="27"/>
  <c r="P10" i="30"/>
  <c r="P15" i="26"/>
  <c r="P10" i="26"/>
  <c r="O16" i="5"/>
  <c r="O7" i="5"/>
  <c r="AO8" i="73"/>
  <c r="AO17" i="73"/>
  <c r="AO17" i="74"/>
  <c r="R5" i="19"/>
  <c r="R6" i="19"/>
  <c r="R7" i="19"/>
  <c r="R9" i="19"/>
  <c r="R12" i="19"/>
  <c r="R8" i="19"/>
  <c r="R11" i="19"/>
  <c r="R10" i="19"/>
  <c r="R13" i="19"/>
  <c r="O6" i="5"/>
  <c r="O9" i="5"/>
  <c r="O21" i="5"/>
  <c r="O12" i="5"/>
  <c r="AO13" i="73"/>
  <c r="AO10" i="73"/>
  <c r="AO8" i="70"/>
  <c r="AO11" i="73" s="1"/>
  <c r="AM11" i="71"/>
  <c r="AN17" i="74"/>
  <c r="O10" i="5"/>
  <c r="AM14" i="73"/>
  <c r="AO13" i="74"/>
  <c r="AO10" i="74"/>
  <c r="AO8" i="71"/>
  <c r="AO11" i="74" s="1"/>
  <c r="P7" i="17"/>
  <c r="P6" i="17"/>
  <c r="P13" i="17"/>
  <c r="P12" i="17"/>
  <c r="P11" i="17"/>
  <c r="P9" i="17"/>
  <c r="P14" i="17"/>
  <c r="P8" i="17"/>
  <c r="P10" i="17"/>
  <c r="O5" i="93"/>
  <c r="O7" i="4"/>
  <c r="O7" i="7" s="1"/>
  <c r="O21" i="6"/>
  <c r="O7" i="3"/>
  <c r="O7" i="6" s="1"/>
  <c r="O6" i="6"/>
  <c r="O9" i="6"/>
  <c r="O12" i="6"/>
  <c r="O16" i="7"/>
  <c r="O12" i="7"/>
  <c r="O21" i="7"/>
  <c r="O6" i="7"/>
  <c r="O9" i="7"/>
  <c r="P11" i="18"/>
  <c r="P10" i="18"/>
  <c r="P9" i="18"/>
  <c r="P8" i="18"/>
  <c r="P7" i="18"/>
  <c r="P14" i="18"/>
  <c r="P6" i="18"/>
  <c r="P13" i="18"/>
  <c r="P12" i="18"/>
  <c r="Q6" i="18"/>
  <c r="Q8" i="18"/>
  <c r="Q10" i="18"/>
  <c r="Q14" i="18"/>
  <c r="Q12" i="18"/>
  <c r="Q7" i="18"/>
  <c r="Q9" i="18"/>
  <c r="Q11" i="18"/>
  <c r="Q13" i="18"/>
  <c r="O20" i="80"/>
  <c r="O12" i="80"/>
  <c r="O27" i="80"/>
  <c r="O19" i="80"/>
  <c r="O11" i="80"/>
  <c r="O26" i="80"/>
  <c r="O10" i="80"/>
  <c r="O18" i="80"/>
  <c r="O16" i="80"/>
  <c r="O25" i="80"/>
  <c r="O17" i="80"/>
  <c r="O9" i="80"/>
  <c r="O24" i="80"/>
  <c r="O23" i="80"/>
  <c r="O15" i="80"/>
  <c r="O7" i="80"/>
  <c r="O28" i="80"/>
  <c r="O22" i="80"/>
  <c r="O14" i="80"/>
  <c r="O6" i="80"/>
  <c r="O21" i="80"/>
  <c r="O4" i="80"/>
  <c r="P21" i="5"/>
  <c r="P6" i="5"/>
  <c r="P7" i="2"/>
  <c r="P12" i="5"/>
  <c r="AN9" i="73"/>
  <c r="AN12" i="73"/>
  <c r="AM9" i="70"/>
  <c r="AM19" i="73"/>
  <c r="AD12" i="74"/>
  <c r="N4" i="6"/>
  <c r="P8" i="19"/>
  <c r="O4" i="78"/>
  <c r="O13" i="81" s="1"/>
  <c r="R9" i="18"/>
  <c r="P13" i="29"/>
  <c r="P16" i="29"/>
  <c r="P6" i="28"/>
  <c r="Q4" i="5"/>
  <c r="Q19" i="5"/>
  <c r="Q10" i="5"/>
  <c r="L12" i="24"/>
  <c r="AD14" i="74"/>
  <c r="L14" i="91"/>
  <c r="N6" i="7"/>
  <c r="P9" i="19"/>
  <c r="AN10" i="71"/>
  <c r="P11" i="5"/>
  <c r="R7" i="18"/>
  <c r="P20" i="5"/>
  <c r="P14" i="11"/>
  <c r="P13" i="50" s="1"/>
  <c r="P14" i="50"/>
  <c r="P19" i="29"/>
  <c r="P27" i="29"/>
  <c r="Q7" i="5"/>
  <c r="N8" i="7"/>
  <c r="N7" i="2"/>
  <c r="P11" i="19"/>
  <c r="C5" i="129"/>
  <c r="K5" i="130"/>
  <c r="R11" i="18"/>
  <c r="R5" i="14"/>
  <c r="R5" i="17" s="1"/>
  <c r="R12" i="17" s="1"/>
  <c r="P6" i="11"/>
  <c r="P7" i="29" s="1"/>
  <c r="P6" i="50"/>
  <c r="P9" i="11"/>
  <c r="P8" i="50" s="1"/>
  <c r="P9" i="50"/>
  <c r="N19" i="6"/>
  <c r="AN8" i="71"/>
  <c r="P12" i="19"/>
  <c r="AN10" i="70"/>
  <c r="AN8" i="70" s="1"/>
  <c r="R8" i="18"/>
  <c r="L9" i="91"/>
  <c r="L5" i="91" s="1"/>
  <c r="P5" i="19"/>
  <c r="P13" i="19"/>
  <c r="O13" i="80"/>
  <c r="P18" i="5"/>
  <c r="R6" i="18"/>
  <c r="R10" i="18"/>
  <c r="P4" i="21"/>
  <c r="P9" i="29"/>
  <c r="P12" i="29"/>
  <c r="P23" i="29"/>
  <c r="O8" i="80"/>
  <c r="O5" i="80"/>
  <c r="G5" i="131"/>
  <c r="P9" i="5"/>
  <c r="P5" i="13"/>
  <c r="P4" i="52" s="1"/>
  <c r="D5" i="131"/>
  <c r="I5" i="131"/>
  <c r="K5" i="131"/>
  <c r="C5" i="131"/>
  <c r="H5" i="131"/>
  <c r="J5" i="131"/>
  <c r="I5" i="129"/>
  <c r="C5" i="130"/>
  <c r="K5" i="129"/>
  <c r="J5" i="129"/>
  <c r="H5" i="129"/>
  <c r="D5" i="129"/>
  <c r="G14" i="129"/>
  <c r="G5" i="129" s="1"/>
  <c r="H5" i="130"/>
  <c r="I5" i="130"/>
  <c r="J5" i="130"/>
  <c r="E5" i="129"/>
  <c r="O5" i="94"/>
  <c r="O14" i="94"/>
  <c r="P4" i="25"/>
  <c r="P5" i="42" s="1"/>
  <c r="P4" i="20"/>
  <c r="L4" i="21"/>
  <c r="L15" i="23"/>
  <c r="P6" i="45"/>
  <c r="P4" i="45" s="1"/>
  <c r="P19" i="45"/>
  <c r="P37" i="45"/>
  <c r="M6" i="31" l="1"/>
  <c r="N7" i="7"/>
  <c r="N10" i="7"/>
  <c r="N4" i="7"/>
  <c r="N19" i="7"/>
  <c r="AM11" i="70"/>
  <c r="AM17" i="73" s="1"/>
  <c r="AN17" i="73"/>
  <c r="AM9" i="74"/>
  <c r="AM12" i="74"/>
  <c r="O5" i="81"/>
  <c r="O8" i="81"/>
  <c r="O7" i="47"/>
  <c r="O4" i="50" s="1"/>
  <c r="O37" i="45"/>
  <c r="N4" i="51"/>
  <c r="N4" i="50"/>
  <c r="N6" i="46"/>
  <c r="N6" i="45"/>
  <c r="N4" i="45" s="1"/>
  <c r="O54" i="45"/>
  <c r="N54" i="45"/>
  <c r="N37" i="45"/>
  <c r="N20" i="46"/>
  <c r="N4" i="46"/>
  <c r="N37" i="46"/>
  <c r="O5" i="110"/>
  <c r="O37" i="46"/>
  <c r="O54" i="46"/>
  <c r="O6" i="46"/>
  <c r="O19" i="45"/>
  <c r="O20" i="45" s="1"/>
  <c r="P20" i="45"/>
  <c r="O4" i="5"/>
  <c r="O11" i="7"/>
  <c r="O5" i="7"/>
  <c r="O20" i="7"/>
  <c r="P6" i="30"/>
  <c r="P15" i="29"/>
  <c r="P6" i="26"/>
  <c r="O10" i="7"/>
  <c r="O19" i="7"/>
  <c r="O4" i="7"/>
  <c r="P6" i="31"/>
  <c r="AN8" i="73"/>
  <c r="AN11" i="73"/>
  <c r="AM8" i="70"/>
  <c r="P10" i="29"/>
  <c r="N19" i="5"/>
  <c r="N10" i="5"/>
  <c r="N7" i="5"/>
  <c r="N4" i="5"/>
  <c r="P19" i="5"/>
  <c r="P4" i="5"/>
  <c r="P10" i="5"/>
  <c r="P7" i="5"/>
  <c r="AN13" i="73"/>
  <c r="AM10" i="70"/>
  <c r="AN10" i="73"/>
  <c r="P5" i="11"/>
  <c r="P5" i="50"/>
  <c r="O4" i="6"/>
  <c r="O10" i="6"/>
  <c r="O19" i="6"/>
  <c r="AO8" i="74"/>
  <c r="R10" i="17"/>
  <c r="R7" i="17"/>
  <c r="R11" i="17"/>
  <c r="R13" i="17"/>
  <c r="R9" i="17"/>
  <c r="R14" i="17"/>
  <c r="R6" i="17"/>
  <c r="O26" i="81"/>
  <c r="O18" i="81"/>
  <c r="O25" i="81"/>
  <c r="O17" i="81"/>
  <c r="O9" i="81"/>
  <c r="O24" i="81"/>
  <c r="O16" i="81"/>
  <c r="O23" i="81"/>
  <c r="O15" i="81"/>
  <c r="O7" i="81"/>
  <c r="O22" i="81"/>
  <c r="O14" i="81"/>
  <c r="O6" i="81"/>
  <c r="O21" i="81"/>
  <c r="O28" i="81"/>
  <c r="O20" i="81"/>
  <c r="O12" i="81"/>
  <c r="O4" i="81"/>
  <c r="O10" i="81"/>
  <c r="O27" i="81"/>
  <c r="O19" i="81"/>
  <c r="O11" i="81"/>
  <c r="AM8" i="71"/>
  <c r="AM11" i="74" s="1"/>
  <c r="AN11" i="74"/>
  <c r="AN13" i="74"/>
  <c r="AN10" i="74"/>
  <c r="AM10" i="71"/>
  <c r="AM12" i="73"/>
  <c r="AM9" i="73"/>
  <c r="AN8" i="74"/>
  <c r="R8" i="17"/>
  <c r="AM17" i="74"/>
  <c r="L4" i="24"/>
  <c r="L7" i="23"/>
  <c r="Q18" i="33"/>
  <c r="Q24" i="33"/>
  <c r="Q16" i="33"/>
  <c r="Q23" i="33"/>
  <c r="Q17" i="33"/>
  <c r="Q21" i="33"/>
  <c r="Q22" i="33"/>
  <c r="Q20" i="33"/>
  <c r="Q19" i="33"/>
  <c r="Q33" i="33"/>
  <c r="Q29" i="33"/>
  <c r="Q27" i="33"/>
  <c r="Q28" i="33"/>
  <c r="Q32" i="33"/>
  <c r="Q30" i="33"/>
  <c r="Q26" i="33"/>
  <c r="Q31" i="33"/>
  <c r="Q34" i="33"/>
  <c r="Q25" i="33"/>
  <c r="Q15" i="33"/>
  <c r="Q6" i="33"/>
  <c r="Q14" i="33"/>
  <c r="Q8" i="33"/>
  <c r="Q9" i="33"/>
  <c r="Q13" i="33"/>
  <c r="Q7" i="33"/>
  <c r="Q5" i="34"/>
  <c r="Q5" i="33" s="1"/>
  <c r="Q11" i="33"/>
  <c r="Q12" i="33"/>
  <c r="Q10" i="33"/>
  <c r="N20" i="45" l="1"/>
  <c r="O4" i="46"/>
  <c r="O20" i="46"/>
  <c r="AM8" i="73"/>
  <c r="AM11" i="73"/>
  <c r="P6" i="29"/>
  <c r="P4" i="50"/>
  <c r="AM13" i="73"/>
  <c r="AM10" i="73"/>
  <c r="AM10" i="74"/>
  <c r="AM13" i="74"/>
  <c r="AM8" i="74"/>
</calcChain>
</file>

<file path=xl/sharedStrings.xml><?xml version="1.0" encoding="utf-8"?>
<sst xmlns="http://schemas.openxmlformats.org/spreadsheetml/2006/main" count="5467" uniqueCount="636">
  <si>
    <t>Nacional</t>
  </si>
  <si>
    <t>Rural</t>
  </si>
  <si>
    <t>CUADRO 1A</t>
  </si>
  <si>
    <t>NOMBRE DEL CUADRO</t>
  </si>
  <si>
    <t>NÚMERO</t>
  </si>
  <si>
    <t>CUADRO 1B</t>
  </si>
  <si>
    <t>CUADRO 2</t>
  </si>
  <si>
    <t>POBLACIÓN OCUPADA DE 15 Y MAS AÑOS DE EDAD, SEGÚN SEXO Y RAMA DE ACTIVIDAD ECONÓMICA. ENCUESTA DE MERCADO LABORAL. AÑOS 2007-2015</t>
  </si>
  <si>
    <t>CUADRO 3</t>
  </si>
  <si>
    <t>CUADRO 6</t>
  </si>
  <si>
    <t>CUADRO 12</t>
  </si>
  <si>
    <t>CUADRO 13</t>
  </si>
  <si>
    <t>CUADRO 14</t>
  </si>
  <si>
    <t>CUADRO 15</t>
  </si>
  <si>
    <t>CUADRO 16</t>
  </si>
  <si>
    <t>CUADRO 17</t>
  </si>
  <si>
    <t>CUADRO 4A</t>
  </si>
  <si>
    <t>POBLACIÓN OCUPADA DE 15 Y MAS AÑOS DE EDAD, SEGÚN SEXO Y GRUPO OCUPACIONAL. ENCUESTA DE MERCADO LABORAL. AÑOS 2007-2015. (VALORES ABSOLUTOS)</t>
  </si>
  <si>
    <t>POBLACIÓN OCUPADA DE 15 Y MAS AÑOS DE EDAD, SEGÚN SEXO Y GRUPO OCUPACIONAL. ENCUESTA DE MERCADO LABORAL. AÑOS 2007-2015. (VALORES RELATIVOS)</t>
  </si>
  <si>
    <t>POBLACIÓN EN EDAD DE TRABAJAR DE 15 Y MAS AÑOS DE EDAD, SEGÚN SEXO Y NIVEL DE EDUCACIÓN APROBADO. ENCUESTA DE MERCADO LABORAL. AÑOS 2007-2015</t>
  </si>
  <si>
    <t>POBLACIÓN ECONÓMICAMENTE ACTIVA DE 15 Y MAS AÑOS DE EDAD , SEGÚN SEXO Y NIVEL DE EDUCACIÓN APROBADO. ENCUESTA DE MERCADO LABORAL. AÑOS 2007-2015</t>
  </si>
  <si>
    <t>POBLACIÓN OCUPADA DE 15 Y MAS AÑOS DE EDAD, SEGÚN SEXO Y NIVEL DE EDUCACIÓN APROBADO. ENCUESTA DE MERCADO LABORAL. AÑOS 2007-2015</t>
  </si>
  <si>
    <t>CUADRO 4B</t>
  </si>
  <si>
    <t>CUADRO 5A</t>
  </si>
  <si>
    <t>CUADRO 5B</t>
  </si>
  <si>
    <t>CUADRO 5C</t>
  </si>
  <si>
    <t>CUADRO 5D</t>
  </si>
  <si>
    <t>POBLACIÓN DESOCUPADA DE 15 Y MAS AÑOS DE EDAD, SEGÚN SEXO Y NIVEL DE EDUCACIÓN APROBADO. ENCUESTA DE MERCADO LABORAL. AÑOS 2007-2015</t>
  </si>
  <si>
    <t>CUADRO 5E</t>
  </si>
  <si>
    <t>POBLACIÓN NO ECONOMICAMENTE ACTIVA DE 15 Y MAS AÑOS DE EDAD, SEGÚN SEXO Y NIVEL DE EDUCACIÓN APROBADO. ENCUESTA DE MERCADO LABORAL. AÑOS 2007-2015</t>
  </si>
  <si>
    <t>POBLACIÓN OCUPADA EN EL SECTOR PRIVADO DE 15 Y MAS AÑOS DE EDAD, SEGÚN ÁREA, SEXO Y TAMAÑO DE LA EMPRESA. ENCUESTA DE MERCADO LABORAL. AÑOS 2007-2015</t>
  </si>
  <si>
    <t>POBLACIÓN OCUPADA QUE COTIZA A LA SEGURIDAD SOCIAL DE 15 Y MAS AÑOS DE EDAD, SEGÚN SEXO Y RAMA DE ACTIVIDAD ECONÓMICA. ENCUESTA DE MERCADO LABORAL. AÑOS 2007-2015. (VALORES ABSOLUTOS)</t>
  </si>
  <si>
    <t>CUADRO 7A</t>
  </si>
  <si>
    <t>POBLACIÓN OCUPADA QUE COTIZA A LA SEGURIDAD SOCIAL DE 15 Y MAS AÑOS DE EDAD, SEGÚN SEXO Y RAMA DE ACTIVIDAD ECONÓMICA. ENCUESTA DE MERCADO LABORAL. AÑOS 2007-2015. (VALORES RELATIVOS)</t>
  </si>
  <si>
    <t>CUADRO 8A</t>
  </si>
  <si>
    <t>POBLACIÓN OCUPADA QUE COTIZA A LA SEGURIDAD SOCIAL DE 15 Y MAS AÑOS DE EDAD, SEGÚN ÁREA, SEXO Y CATEGORÍA EN LA OCUPACIÓN. ENCUESTA DE MERCADO LABORAL. AÑOS 2007-2015. (VALORES RELATIVOS)</t>
  </si>
  <si>
    <t>CUADRO 8B</t>
  </si>
  <si>
    <t>CUADRO 7B</t>
  </si>
  <si>
    <t>POBLACIÓN ASALARIADA PRIVADA QUE COTIZA A LA SEGURIDAD SOCIAL DE 15 Y MAS AÑOS DE EDAD, SEGÚN ÁREA, SEXO Y TAMAÑO DE LA EMPRESA. ENCUESTA DE MERCADO LABORAL. AÑOS 2007-2015. (VALORES ABSOLUTOS)</t>
  </si>
  <si>
    <t>CUADRO 9A</t>
  </si>
  <si>
    <t>CUADRO 9B</t>
  </si>
  <si>
    <t>POBLACIÓN ASALARIADA PRIVADA QUE COTIZA A LA SEGURIDAD SOCIAL DE 15 Y MAS AÑOS DE EDAD, SEGÚN ÁREA, SEXO Y TAMAÑO DE LA EMPRESA. ENCUESTA DE MERCADO LABORAL. AÑOS 2007-2015. (VALORES RELATIVOS)</t>
  </si>
  <si>
    <t>POBLACIÓN OCUPADA DE 15 Y MÁS AÑOS DE EDAD, SEGÚN SEXO Y CARACTERIZACIÓN DE LA ESTRUCTURA DEL MERCADO DE TRABAJO DE ACUERDO A LAS CIETS. ENCUESTA DE MERCADO LABORAL. AÑOS 2007-2015</t>
  </si>
  <si>
    <t>POBLACIÓN OCUPADA DE 15-24 AÑOS DE EDAD, SEGÚN SEXO Y CARACTERIZACIÓN DE LA ESTRUCTURA DEL MERCADO DE TRABAJO DE ACUERDO A LAS CIETS. ENCUESTA DE MERCADO LABORAL. AÑOS 2007-2015</t>
  </si>
  <si>
    <t>CUADRO 10A</t>
  </si>
  <si>
    <t>CUADRO 10B</t>
  </si>
  <si>
    <t>POBLACIÓN OCUPADA EN EL SECTOR INFORMAL, DE 15 Y MÁS AÑOS DE EDAD, SEGÚN SEXO Y RAMA DE ACTIVIDAD ECONÓMICA. ENCUESTA DE MERCADO LABORAL. AÑOS 2007-2015, (VALORES ABSOLUTOS)</t>
  </si>
  <si>
    <t>CUADRO 11A</t>
  </si>
  <si>
    <t>CUADRO 11B</t>
  </si>
  <si>
    <t>POBLACIÓN OCUPADA EN EL SECTOR INFORMAL, DE 15 Y MÁS AÑOS DE EDAD, SEGÚN SEXO Y RAMA DE ACTIVIDAD ECONÓMICA. ENCUESTA DE MERCADO LABORAL. AÑOS 2007-2015. (VALORES RELATIVOS)</t>
  </si>
  <si>
    <t>POBLACIÓN NO ECONÓMICAMENTE ACTIVA DE 15 Y MAS AÑOS DE EDAD, SEGÚN ÁREA, SEXO Y DEDICACIÓN. 
ENCUESTA DE MERCADO LABORAL. AÑOS 2007-2015</t>
  </si>
  <si>
    <t>MEDIANA DE SALARIOS DE LOS EMPLEADOS DE 15 Y MAS AÑOS DE EDAD, SEGÚN ÁREA, SEXO Y TIPO DE EMPLEADO. ENCUESTA DE MERCADO LABORAL. AÑOS 2007-2015</t>
  </si>
  <si>
    <t>MEDIANA DE SALARIOS DE LOS EMPLEADOS DE 15 Y MAS AÑOS DE EDAD, SEGÚN ÁREA, SEXO Y NIVEL DE EDUCACIÓN. ENCUESTA DE MERCADO LABORAL. AÑOS 2007-2015</t>
  </si>
  <si>
    <t>SALARIO MEDIO EN EL SECTOR PRIVADO, SEGÚN SEXO Y TAMAÑO DE LA EMPRESA. ENCUESTA DE MERCADO LABORAL. AÑOS 2007-2015</t>
  </si>
  <si>
    <t>CUADRO 18</t>
  </si>
  <si>
    <t>CUADRO 19</t>
  </si>
  <si>
    <t>CUADRO 26</t>
  </si>
  <si>
    <t>CUADRO 27</t>
  </si>
  <si>
    <t>CUADRO 28</t>
  </si>
  <si>
    <t>CUADRO 29</t>
  </si>
  <si>
    <t xml:space="preserve"> SALARIOS MEDIOS, SEGÚN SEXO Y RAMA DE ACTIVIDAD ECONÓMICA. ENCUESTA DE MERCADO LABORAL. AÑOS 2007-2015</t>
  </si>
  <si>
    <t>SALARIOS MEDIOS, SEGÚN SEXO Y GRUPO OCUPACIONAL. ENCUESTA DE MERCADO LABORAL. AÑOS 2007-2015</t>
  </si>
  <si>
    <t>PORCENTAJE DE ASALARIADOS PRIVADOS QUE DEVENGAN BAJO EL MINIMO INDUSTRIAL (PEQUEÑA EMPRESA). SEGÚN SEXO Y AREA. ENCUESTA DE MERCADO LABORAL. AÑOS 2007-2015</t>
  </si>
  <si>
    <t>PORCENTAJE DE ASALARIADOS PÚBLICOS QUE DEVENGAN POR DEBAJO DEL SALARIO MÍNIMO DE LOS SERVICIOS SOCIALES, SEGÚN SEXO Y AREA. ENCUESTA DE MERCADO LABORAL. AÑOS 2007-2015</t>
  </si>
  <si>
    <t>CUADRO 20B</t>
  </si>
  <si>
    <t>CUADRO 20A</t>
  </si>
  <si>
    <t xml:space="preserve"> INDICADORES DE MERCADO LABORAL DE LOS JÓVENES DE 15 A 24 AÑOS DE EDAD, SEGÚN ÁREA Y SEXO. ENCUESTA DE MERCADO LABORAL. AÑOS 2007-2015. (VALORES ABSOLUTOS)</t>
  </si>
  <si>
    <t xml:space="preserve"> INDICADORES DE MERCADO LABORAL DE LOS JÓVENES DE 15 A 24 AÑOS DE EDAD, SEGÚN ÁREA Y SEXO. ENCUESTA DE MERCADO LABORAL. AÑOS 2007-2015. (VALORES RELATIVOS)</t>
  </si>
  <si>
    <t>POBLACIÓN OCUPADA DE 15-24 AÑOS DE EDAD, SEGÚN SEXO Y RAMA DE ACTIVIDAD ECONÓMICA. ENCUESTA DE MERCADO LABORAL. AÑOS 2007-2015. (VALORES ABSOLUTOS)</t>
  </si>
  <si>
    <t>CUADRO 21A</t>
  </si>
  <si>
    <t>CUADRO 21B</t>
  </si>
  <si>
    <t>POBLACIÓN OCUPADA DE 15-24 AÑOS DE EDAD, SEGÚN SEXO Y RAMA DE ACTIVIDAD ECONÓMICA. ENCUESTA DE MERCADO LABORAL. AÑOS 2007-2015. (VALORES RELATIVOS)</t>
  </si>
  <si>
    <t>OBLACIÓN OCUPADA DE 15-24 AÑOS DE EDAD, SEGÚN SEXO Y CATEGORÍA EN LA OCUPACIÓN. ENCUESTA DE MERCADO LABORAL. AÑOS 2007-2015. (VALORES ABSOLUTOS)</t>
  </si>
  <si>
    <t>CUADRO 22A</t>
  </si>
  <si>
    <t>CUADRO 22B</t>
  </si>
  <si>
    <t>OBLACIÓN OCUPADA DE 15-24 AÑOS DE EDAD, SEGÚN SEXO Y CATEGORÍA EN LA OCUPACIÓN. ENCUESTA DE MERCADO LABORAL. AÑOS 2007-2015. (VALORES RELATIVOS)</t>
  </si>
  <si>
    <t>POBLACIÓN EN EDAD DE TRABAJAR DE 15-24 AÑOS DE EDAD, SEGÚN SEXO Y NIVEL DE EDUCACIÓN APROBADO. ENCUESTA DE MERCADO LABORAL. AÑOS 2007-2015</t>
  </si>
  <si>
    <t>CUADRO 23A</t>
  </si>
  <si>
    <t>CUADRO 23B</t>
  </si>
  <si>
    <t>CUADRO 23C</t>
  </si>
  <si>
    <t>CUADRO 23D</t>
  </si>
  <si>
    <t>CUADRO 23E</t>
  </si>
  <si>
    <t>POBLACIÓN ECONÓMICAMENTE ACTIVA DE 15-24 AÑOS DE EDAD, SEGÚN SEXO Y NIVEL DE EDUCACIÓN APROBADO. ENCUESTA DE MERCADO LABORAL. AÑOS 2007-2015</t>
  </si>
  <si>
    <t xml:space="preserve"> POBLACIÓN OCUPADA DE 15-24 AÑOS DE EDAD, SEGÚN SEXO Y NIVEL DE EDUCACIÓN APROBADO. ENCUESTA DE MERCADO LABORAL. AÑOS 2007-2015</t>
  </si>
  <si>
    <t>POBLACIÓN NO ECONÓMICAMENTE ACTIVA DE 15-24 AÑOS DE EDAD, SEGÚN SEXO Y NIVEL DE EDUCACIÓN APROBADO. ENCUESTA DE MERCADO LABORAL. AÑOS 2007-2016</t>
  </si>
  <si>
    <t>POBLACIÓN DESOCUPADA DE 15-24 AÑOS DE EDAD, SEGÚN SEXO Y NIVEL DE EDUCACIÓN APROBADO. ENCUESTA DE MERCADO LABORAL. AÑOS 2007-2015</t>
  </si>
  <si>
    <t>CUADRO 24A</t>
  </si>
  <si>
    <t>CUADRO 24B</t>
  </si>
  <si>
    <t>POBLACIÓN OCUPADA DE 15-24 AÑOS DE EDAD, QUE COTIZA A LA SEGURIDAD SOCIAL, SEGÚN SEXO Y RAMA DE ACTIVIDAD ECONÓMICA. ENCUESTA DE MERCADO LABORAL. AÑOS 2007-2015. (VALORES ABSOLUTOS)</t>
  </si>
  <si>
    <t>POBLACIÓN OCUPADA DE 15-24 AÑOS DE EDAD, QUE COTIZA A LA SEGURIDAD SOCIAL, SEGÚN SEXO Y RAMA DE ACTIVIDAD ECONÓMICA. ENCUESTA DE MERCADO LABORAL. AÑOS 2007-2015. (VALORES RELATIVOS)</t>
  </si>
  <si>
    <t>MEDIANA DE SALARIOS DE LOS EMPLEADOS DE 15-24 AÑOS DE EDAD, SEGÚN ÁREA, SEXO Y TIPO DE EMPLEADO. ENCUESTA DE MERCADO LABORAL. AÑOS 2007-2015</t>
  </si>
  <si>
    <t>MEDIANA DE SALARIOS DE LOS EMPLEADOS DE 15-24 AÑOS DE EDAD, SEGÚN ÁREA, SEXO Y NIVEL DE EDUCACIÓN. ENCUESTA DE MERCADO LABORAL. AÑOS 2007-2015</t>
  </si>
  <si>
    <t>PORCENTAJE DE ASALARIADOS PRIVADOS DE 15-24 AÑOS DE EDAD, QUE DEVENGAN BAJO EL MINIMO INDUSTRIAL (PEQUEÑA EMPRESA). SEGÚN SEXO Y AREA. ENCUESTA DE MERCADO LABORAL. AÑOS 2007-2015</t>
  </si>
  <si>
    <t>PORCENTAJE DE ASALARIADOS PÚBLICOS DE 15-24 AÑOS DE EDAD, QUE DEVENGAN POR DEBAJO DEL SALARIO MÍNIMO DE LOS 
SERVICIOS SOCIALES, SEGÚN SEXO Y AREA. ENCUESTA DE MERCADO LABORAL. AÑOS 2007-2015</t>
  </si>
  <si>
    <t>TOTAL NACIONAL</t>
  </si>
  <si>
    <t>Indicadores (en absoluto)</t>
  </si>
  <si>
    <t>POBLACIÓN TOTAL</t>
  </si>
  <si>
    <t xml:space="preserve">  Hombres</t>
  </si>
  <si>
    <t xml:space="preserve">  Mujeres</t>
  </si>
  <si>
    <t>POBLACIÓN EN EDAD DE TRABAJAR</t>
  </si>
  <si>
    <t>POBLACIÓN ECONÓMICAMENTE ACTIVA</t>
  </si>
  <si>
    <t>POBLACIÓN OCUPADA</t>
  </si>
  <si>
    <t>SUBEMPLEO POR HORAS</t>
  </si>
  <si>
    <t>DESEMPLEO</t>
  </si>
  <si>
    <t>POBLACIÓN NO ECONOMICAMENTE ACTIVA</t>
  </si>
  <si>
    <t>TOTAL URBANO</t>
  </si>
  <si>
    <t>TOTAL RURAL</t>
  </si>
  <si>
    <t>Indicadores (en relativo)</t>
  </si>
  <si>
    <t>Sexo y categoría en la ocupación</t>
  </si>
  <si>
    <t>Total</t>
  </si>
  <si>
    <t>Empleado(a) Público</t>
  </si>
  <si>
    <t>Empleado(a) Privado</t>
  </si>
  <si>
    <t>Empleado(a) del Servicio doméstico</t>
  </si>
  <si>
    <t>Por cuenta propia</t>
  </si>
  <si>
    <t>Patrono(a) (dueño(a))</t>
  </si>
  <si>
    <t>Miembro de una cooperativa de producción</t>
  </si>
  <si>
    <t>Trabajador(a) familiar</t>
  </si>
  <si>
    <t>Hombre</t>
  </si>
  <si>
    <t>Mujer</t>
  </si>
  <si>
    <t>TOTAL</t>
  </si>
  <si>
    <t>Sexo y rama de actividad económica</t>
  </si>
  <si>
    <t>Conversión CIIU-Rev3-CIIU-Rev4</t>
  </si>
  <si>
    <t>CIIU-Rev4</t>
  </si>
  <si>
    <t>SECTOR PRIMARIO</t>
  </si>
  <si>
    <t>SECTOR PRIMARIO      (Total)</t>
  </si>
  <si>
    <t xml:space="preserve">Agricultura, ganadería, caza, silvicultura, pesca y actividades de servicios conexas </t>
  </si>
  <si>
    <t>Explotación de minas y canteras</t>
  </si>
  <si>
    <t>SECTOR SECUNDARIO</t>
  </si>
  <si>
    <t>SECTOR SECUNDARIO    (Total)</t>
  </si>
  <si>
    <t xml:space="preserve">Industrias manufactureras </t>
  </si>
  <si>
    <t xml:space="preserve">Suministro de electricidad, gas, vapor y aire acondicionado </t>
  </si>
  <si>
    <t xml:space="preserve">Suministro de agua; alcantarillado, gestión de desechos y actividades de saneamiento </t>
  </si>
  <si>
    <t>Construcción</t>
  </si>
  <si>
    <t>SECTOR TERCIARIO</t>
  </si>
  <si>
    <t>SECTOR TERCIARIO (Total)</t>
  </si>
  <si>
    <t>Comercio al por mayor y al por menor; reparación de vehículos de motor y motocicletas</t>
  </si>
  <si>
    <t>Transporte, almacenamiento y correo</t>
  </si>
  <si>
    <t>Hoteles y restaurantes</t>
  </si>
  <si>
    <t>Información y comunicación</t>
  </si>
  <si>
    <t>Actividades financieras y de seguros</t>
  </si>
  <si>
    <t>Actividades inmobiliarias</t>
  </si>
  <si>
    <t>Actividades profesionales, científicas y técnicas</t>
  </si>
  <si>
    <t>Actividades administrativas y servicios de apoyo</t>
  </si>
  <si>
    <t>Administración pública y defensa; planes de seguridad  social de afiliación obligatoria</t>
  </si>
  <si>
    <t xml:space="preserve">Enseñanza </t>
  </si>
  <si>
    <t xml:space="preserve">Servicios sociales y relacionados con la salud humana </t>
  </si>
  <si>
    <t xml:space="preserve">Artes, entretenimiento y creatividad </t>
  </si>
  <si>
    <t xml:space="preserve">Otras actividades de servicio </t>
  </si>
  <si>
    <t xml:space="preserve">Actividades de los hogares en calidad de empleadores, actividades indiferenciadas de producción de bienes  y servicios de los hogares para uso propio </t>
  </si>
  <si>
    <t xml:space="preserve">Actividades de organizaciones y órganos extraterritoriales y  actividades no declaradas </t>
  </si>
  <si>
    <t>HOMBRES</t>
  </si>
  <si>
    <t>MUJERES</t>
  </si>
  <si>
    <t xml:space="preserve">TOTAL </t>
  </si>
  <si>
    <t>Sexo y grupo ocupacional</t>
  </si>
  <si>
    <t>COTA 2000</t>
  </si>
  <si>
    <t>COTA 2010</t>
  </si>
  <si>
    <t>Miembros del poder ejecutivo y legislativo; personal directivo de la administración pública</t>
  </si>
  <si>
    <t xml:space="preserve">Directores  y  gerentes  de los  sectores  público, privado y de organizaciones de interés social </t>
  </si>
  <si>
    <t>Profesionales, científicos y otros intelectuales</t>
  </si>
  <si>
    <t xml:space="preserve">Profesionales, científicos e intelectuales </t>
  </si>
  <si>
    <t>Técnicos y profesionales de nivel medio</t>
  </si>
  <si>
    <t xml:space="preserve">Técnicos y profesionales de nivel medio </t>
  </si>
  <si>
    <t>Empleados de oficina</t>
  </si>
  <si>
    <t xml:space="preserve">Empleados de oficina </t>
  </si>
  <si>
    <t>Trabajadores de los servicios y vendedores de comercios y mercados</t>
  </si>
  <si>
    <t>Trabajadores agropecuarios, forestales, de la pesca y caza</t>
  </si>
  <si>
    <t>Agricultores y trabajadores agropecuarios, forestales, de la pesca y caza</t>
  </si>
  <si>
    <t>Artesanos y trabajadores de la minería, la construcción, la industria manufacturera, la mecánica y ocupaciones afine</t>
  </si>
  <si>
    <t xml:space="preserve">Artesanos y trabajadores de la minería, la construcción, la industria manufacturera, la mecánica y ocupaciones afines </t>
  </si>
  <si>
    <t>Operadores de instalaciones fijas y máquinas; montadores, conductores y operadores de máquinas móviles</t>
  </si>
  <si>
    <t>Operadores de instalaciones fijas y máquinas; ensambladores, conductores y operadores de maquinarias móviles</t>
  </si>
  <si>
    <t>Vendedores ambulantes, trabajadores de los servicios no clasificados en otro grupo, obreros y jornaleros</t>
  </si>
  <si>
    <t>Trabajadores  no  calificados  de  los  servicios, la  minería, construcción, industria manufacturera transporte y otras ocupaciones elementales</t>
  </si>
  <si>
    <t xml:space="preserve">HOMBRES </t>
  </si>
  <si>
    <t xml:space="preserve">TOTAL
(en relativo) </t>
  </si>
  <si>
    <t>GRUPO OCUPACIONAL Y SEXO</t>
  </si>
  <si>
    <t>HOMBRES 
(en relativo)</t>
  </si>
  <si>
    <t>MUJERES
(en relativo)</t>
  </si>
  <si>
    <t>Sexo y nivel de educación 
aprobado</t>
  </si>
  <si>
    <t>Ningún grado</t>
  </si>
  <si>
    <t>Primaria 1- 3</t>
  </si>
  <si>
    <t>Primaria 4- 6</t>
  </si>
  <si>
    <t>Secundaria 1-3</t>
  </si>
  <si>
    <t>Secundaria 4-6</t>
  </si>
  <si>
    <t>Vocacional</t>
  </si>
  <si>
    <t>Universitaria</t>
  </si>
  <si>
    <t>No universitaria</t>
  </si>
  <si>
    <t>POBLACION DESOCUPADA</t>
  </si>
  <si>
    <t>Área, sexo y tamaño de 
la empresa</t>
  </si>
  <si>
    <t>Menos de 5</t>
  </si>
  <si>
    <t>De 5 - 10</t>
  </si>
  <si>
    <t>De 11 - 19</t>
  </si>
  <si>
    <t>De 20 - 49</t>
  </si>
  <si>
    <t>De 50 y más</t>
  </si>
  <si>
    <t>(En absoluto)</t>
  </si>
  <si>
    <t xml:space="preserve">SECTOR PRIMARIO   </t>
  </si>
  <si>
    <t xml:space="preserve">SECTOR SECUNDARIO  </t>
  </si>
  <si>
    <t xml:space="preserve">SECTOR TERCIARIO </t>
  </si>
  <si>
    <t>Nota: El cálculo del porcentaje basado en el total de población ocupada de 15 y mas años de edad.</t>
  </si>
  <si>
    <t>(En relativo)</t>
  </si>
  <si>
    <t>…</t>
  </si>
  <si>
    <t>Área, sexo y categoría 
en la ocupación</t>
  </si>
  <si>
    <t>Cotiza a la seguridad social</t>
  </si>
  <si>
    <t>Empleado(a) del Gobierno</t>
  </si>
  <si>
    <t>Empleado(a) de una Organización sin fines de lucro</t>
  </si>
  <si>
    <t>Empleado(a) de una Cooperativa</t>
  </si>
  <si>
    <t>Empleado(a) de una Empresa Privada</t>
  </si>
  <si>
    <t>HOMBRE</t>
  </si>
  <si>
    <t>MUJER</t>
  </si>
  <si>
    <t>Porcentaje que cotiza a la seguridad social</t>
  </si>
  <si>
    <t>Área, sexo y tamaño 
de la empresa</t>
  </si>
  <si>
    <t>Asalariados privados que cotizan
a la seguridad social</t>
  </si>
  <si>
    <t>Sexo y estructura del mercado de trabajo 
de acuerdo a las CIETS</t>
  </si>
  <si>
    <t>Total ocupados</t>
  </si>
  <si>
    <t>2011( R )</t>
  </si>
  <si>
    <t>2012( R )</t>
  </si>
  <si>
    <t>Empleo total</t>
  </si>
  <si>
    <t>Empleo no agrícola</t>
  </si>
  <si>
    <t>Sector formal</t>
  </si>
  <si>
    <t>Con empleo formal</t>
  </si>
  <si>
    <t>Con empleo Informal</t>
  </si>
  <si>
    <t>Sector informal</t>
  </si>
  <si>
    <t>Asalariados</t>
  </si>
  <si>
    <t>Patronos</t>
  </si>
  <si>
    <t>Trabajadores por cuenta propia</t>
  </si>
  <si>
    <t>Trabajadores auxiliares</t>
  </si>
  <si>
    <t>Servicio doméstico</t>
  </si>
  <si>
    <t>con empleo Informal</t>
  </si>
  <si>
    <t>Empleo Informal Total</t>
  </si>
  <si>
    <t>Tasa</t>
  </si>
  <si>
    <t>Serv icio doméstico</t>
  </si>
  <si>
    <t>Jóvenes ocupados de 15 a 24 años</t>
  </si>
  <si>
    <t>Sexo y rama de actividad 
económica</t>
  </si>
  <si>
    <t>Área, sexo y dedicación</t>
  </si>
  <si>
    <t>Jubilado</t>
  </si>
  <si>
    <t>Pensionado</t>
  </si>
  <si>
    <t>Estudiante solamente</t>
  </si>
  <si>
    <t>Ama de Casa solamente o trabajador del hogar</t>
  </si>
  <si>
    <t>Incapacitado permanente para trabajar</t>
  </si>
  <si>
    <t>Edad avanzada (70 y más años)</t>
  </si>
  <si>
    <t>Otros inactivos</t>
  </si>
  <si>
    <t>Urbano</t>
  </si>
  <si>
    <t>Área, sexo y tipo de empleado</t>
  </si>
  <si>
    <t>Mediana de salarios</t>
  </si>
  <si>
    <t>Público</t>
  </si>
  <si>
    <t>Privado</t>
  </si>
  <si>
    <t>Servicio Doméstico</t>
  </si>
  <si>
    <t>URBANA</t>
  </si>
  <si>
    <t>RURAL</t>
  </si>
  <si>
    <t>Nota: Excluye los que no declararon salarios</t>
  </si>
  <si>
    <t>Nivel de educación, sexo 
y área</t>
  </si>
  <si>
    <t>URBANO</t>
  </si>
  <si>
    <t>Sexo y tamaño de 
la empresa</t>
  </si>
  <si>
    <t>Menos de 5 ocupados</t>
  </si>
  <si>
    <t>5 a 19</t>
  </si>
  <si>
    <t>20 a 49</t>
  </si>
  <si>
    <t>50 y más</t>
  </si>
  <si>
    <t>Área y sexo</t>
  </si>
  <si>
    <t>(1) Excluye los que no declararon salarios.</t>
  </si>
  <si>
    <t>Total
15 - 24</t>
  </si>
  <si>
    <t>15-19</t>
  </si>
  <si>
    <t>20 - 24</t>
  </si>
  <si>
    <t>Población en edad de trabajar</t>
  </si>
  <si>
    <t>Población económicamente activa</t>
  </si>
  <si>
    <t>Ocupada</t>
  </si>
  <si>
    <t>Subempleo por insuficiencia de horas</t>
  </si>
  <si>
    <t>Desocupada</t>
  </si>
  <si>
    <t>No económicamente actva</t>
  </si>
  <si>
    <t>SECTOR SECUNTARIO    (Total)</t>
  </si>
  <si>
    <t xml:space="preserve">SECTOR PRIMARIO      </t>
  </si>
  <si>
    <t xml:space="preserve">SECTOR SECUNTARIO    </t>
  </si>
  <si>
    <t xml:space="preserve">SECTOR PRIMARIO     </t>
  </si>
  <si>
    <t xml:space="preserve">SECTOR SECUNTARIO  </t>
  </si>
  <si>
    <t xml:space="preserve">SECTOR PRIMARIO    </t>
  </si>
  <si>
    <t xml:space="preserve">SECTOR SECUNTARIO </t>
  </si>
  <si>
    <t xml:space="preserve">SECTOR SECUNDARIO </t>
  </si>
  <si>
    <t xml:space="preserve">SECTOR SECUNDARIO   </t>
  </si>
  <si>
    <t>NINIS (En absoluto)</t>
  </si>
  <si>
    <t>Excluye los que no declararon salarios</t>
  </si>
  <si>
    <t>INDICADORES DE MERCADO LABORAL, SEGÚN ÁREA Y SEXO. ENCUESTA DE MERCADO LABORAL. AÑOS 2007-2015. (VALORES ABSOLUTOS)</t>
  </si>
  <si>
    <t>INDICADORES DE MERCADO LABORAL, SEGÚN ÁREA Y SEXO. ENCUESTA DE MERCADO LABORAL. AÑOS 2007-2015. (VALORES RELATIVOS)</t>
  </si>
  <si>
    <t>POBLACIÓN OCUPADA DE 15 Y MAS AÑOS DE EDAD, SEGÚN ÁREA, SEXO Y CATEGORÍA EN LA OCUPACIÓN. ENCUESTA DE MERCADO LABORAL. AÑOS 2007-2015</t>
  </si>
  <si>
    <t xml:space="preserve">Presione </t>
  </si>
  <si>
    <t>POBLACIÓN OCUPADA QUE COTIZA A LA SEGURIDAD SOCIAL DE 15 Y MAS AÑOS DE EDAD, SEGÚN ÁREA, SEXO Y CATEGORÍA EN LA OCUPACIÓN. ENCUESTA DE MERCADO LABORAL. AÑOS 2007-2015. (VALORES ABSOLUTOS)</t>
  </si>
  <si>
    <t>Ama de casa o trabajador del hogar</t>
  </si>
  <si>
    <t>Total NINIS</t>
  </si>
  <si>
    <t>HOMBRES - NINIS</t>
  </si>
  <si>
    <t>MUJERES - NINIS</t>
  </si>
  <si>
    <t>URBANO - NINIS</t>
  </si>
  <si>
    <t>RURAL - NINIS</t>
  </si>
  <si>
    <t>NINIS (En Relativo)</t>
  </si>
  <si>
    <t>CUADRO 25A</t>
  </si>
  <si>
    <t>CUADRO 25B</t>
  </si>
  <si>
    <t>JÓVENES DE 15-24 AÑOS DE EDAD, QUE NO ESTUDIAN, NI TRABAJAN (INACTIVOS),  SEGÚN SEXO Y AREA. ENCUESTA DE MERCADO LABORAL. AÑOS 2007-2015</t>
  </si>
  <si>
    <t>EMPLEO INFORMAL TOTAL</t>
  </si>
  <si>
    <t>SECTOR INFORMAL</t>
  </si>
  <si>
    <t>EMPLEO INFORMAL EN SECTOR FORMAL</t>
  </si>
  <si>
    <t>EMPLEO INFORMAL EN SERVICIO DOMESTICO</t>
  </si>
  <si>
    <t>CUADRO 30</t>
  </si>
  <si>
    <t>oitsialc</t>
  </si>
  <si>
    <t>es la clave</t>
  </si>
  <si>
    <t xml:space="preserve">Sexo y nivel de educación </t>
  </si>
  <si>
    <t>POBLACIÓN DESOCUPADA</t>
  </si>
  <si>
    <t>POBLACIÓN NO ECONÓMICAMENTE ACTIVA</t>
  </si>
  <si>
    <t>SEXO</t>
  </si>
  <si>
    <t>Hombres</t>
  </si>
  <si>
    <t>Mujeres</t>
  </si>
  <si>
    <t>Menos de 40</t>
  </si>
  <si>
    <t>40 a 44</t>
  </si>
  <si>
    <t>45 a 48</t>
  </si>
  <si>
    <t>49 y más</t>
  </si>
  <si>
    <t>Urbana</t>
  </si>
  <si>
    <t>Sexo y horas trabajadas</t>
  </si>
  <si>
    <t>CUADRO 31</t>
  </si>
  <si>
    <t>CUADRO 31B</t>
  </si>
  <si>
    <t>CUADRO 32A</t>
  </si>
  <si>
    <t>CUADRO 32B</t>
  </si>
  <si>
    <t>CUADRO 33A</t>
  </si>
  <si>
    <t>CUADRO 34</t>
  </si>
  <si>
    <t>..</t>
  </si>
  <si>
    <t>PANAMÁ. INDICADORES DE MERCADO LABORAL, ÁREA Y SEGÚN SEXO. ENCUESTA DE MERCADO LABORAL. AÑOS 2007-2021</t>
  </si>
  <si>
    <t>PANAMÁ. INDICADORES DE MERCADO LABORAL, SEGÚN ÁREA Y SEXO. ENCUESTA DE MERCADO LABORAL. AÑOS 2007-2021</t>
  </si>
  <si>
    <t>PANAMÁ. POBLACIÓN OCUPADA DE 15 Y MAS AÑOS DE EDAD, SEGÚN SEXO Y RAMA DE ACTIVIDAD ECONÓMICA. ENCUESTA DE MERCADO LABORAL. AÑOS 2007-2021</t>
  </si>
  <si>
    <t>PANAMÁ. POBLACIÓN OCUPADA DE 15 Y MAS AÑOS DE EDAD, SEGÚN SEXO Y CATEGORÍA EN LA OCUPACIÓN. ENCUESTA DE MERCADO LABORAL. AÑOS 2007-2021</t>
  </si>
  <si>
    <t>PANAMÁ. POBLACIÓN OCUPADA DE 15 Y MAS AÑOS DE EDAD, SEGÚN SEXO Y GRUPO OCUPACIONAL. ENCUESTA DE MERCADO LABORAL. AÑOS 2007-2021</t>
  </si>
  <si>
    <t>PANAMÁ. POBLACIÓN EN EDAD DE TRABAJAR DE 15 Y MAS AÑOS DE EDAD, SEGÚN SEXO Y NIVEL DE EDUCACIÓN APROBADO. 
ENCUESTA DE MERCADO LABORAL. AÑOS 2007-2021</t>
  </si>
  <si>
    <t>PANAMÁ. POBLACIÓN ECONÓMICAMENTE ACTIVA DE 15 Y MAS AÑOS DE EDAD , SEGÚN SEXO Y NIVEL DE EDUCACIÓN APROBADO. 
ENCUESTA DE MERCADO LABORAL. AÑOS 2007-2021</t>
  </si>
  <si>
    <t>PANAMÁ. POBLACIÓN NO ECONOMICAMENTE ACTIVA DE 15 Y MAS AÑOS DE EDAD, SEGÚN SEXO Y NIVEL DE EDUCACIÓN APROBADO. 
ENCUESTA DE MERCADO LABORAL. AÑOS 2007-2021</t>
  </si>
  <si>
    <t>PANAMÁ. POBLACIÓN DESOCUPADA DE 15 Y MAS AÑOS DE EDAD, SEGÚN SEXO Y NIVEL DE EDUCACIÓN APROBADO. 
ENCUESTA DE MERCADO LABORAL. AÑOS 2007-2021</t>
  </si>
  <si>
    <t>PANAMÁ. POBLACIÓN OCUPADA DE 15 Y MAS AÑOS DE EDAD, SEGÚN SEXO Y NIVEL DE EDUCACIÓN APROBADO. 
ENCUESTA DE MERCADO LABORAL. AÑOS 2007-2021</t>
  </si>
  <si>
    <t>PANAMÁ. POBLACIÓN OCUPADA EN EL SECTOR PRIVADO DE 15 Y MAS AÑOS DE EDAD, SEGÚN ÁREA, SEXO Y TAMAÑO DE LA EMPRESA. 
ENCUESTA DE MERCADO LABORAL. AÑOS 2007-2021</t>
  </si>
  <si>
    <t>PANAMÁ. POBLACIÓN OCUPADA QUE COTIZA A LA SEGURIDAD SOCIAL DE 15 Y MAS AÑOS DE EDAD, SEGÚN SEXO Y 
RAMA DE ACTIVIDAD ECONÓMICA. ENCUESTA DE MERCADO LABORAL. AÑOS 2007-2021</t>
  </si>
  <si>
    <t>PANAMÁ. POBLACIÓN OCUPADA QUE COTIZA A LA SEGURIDAD SOCIAL DE 15 Y MAS AÑOS DE EDAD, SEGÚN ÁREA, SEXO Y 
CATEGORÍA EN LA OCUPACIÓN. ENCUESTA DE MERCADO LABORAL. AÑOS 2007-2021</t>
  </si>
  <si>
    <t>PANAMÁ. POBLACIÓN ASALARIADA PRIVADA QUE COTIZA A LA SEGURIDAD SOCIAL DE 15 Y MAS AÑOS DE EDAD, 
SEGÚN ÁREA, SEXO Y TAMAÑO DE LA EMPRESA. ENCUESTA DE MERCADO LABORAL. AÑOS 2007-2021</t>
  </si>
  <si>
    <t>PANAMÁ. POBLACIÓN NO ECONÓMICAMENTE ACTIVA DE 15 Y MAS AÑOS DE EDAD, SEGÚN ÁREA, SEXO Y DEDICACIÓN. 
ENCUESTA DE MERCADO LABORAL. AÑOS 2007-2021</t>
  </si>
  <si>
    <t>PANAMÁ. INDICADORES DE MERCADO LABORAL DE LOS JÓVENES DE 15 A 24 AÑOS DE EDAD, SEGÚN ÁREA Y SEXO. ENCUESTA DE MERCADO LABORAL. AÑOS 2007-2021</t>
  </si>
  <si>
    <t>Total
15 - 25</t>
  </si>
  <si>
    <t>15-20</t>
  </si>
  <si>
    <t>21 - 24</t>
  </si>
  <si>
    <t>PANAMÁ. POBLACIÓN OCUPADA DE 15-24 AÑOS DE EDAD, SEGÚN SEXO Y RAMA DE ACTIVIDAD ECONÓMICA. 
ENCUESTA DE MERCADO LABORAL. AÑOS 2007-2021
(EN ABSOLUTO)</t>
  </si>
  <si>
    <t>PANAMÁ. POBLACIÓN OCUPADA DE 15-24 AÑOS DE EDAD, SEGÚN SEXO Y RAMA DE ACTIVIDAD ECONÓMICA. 
ENCUESTA DE MERCADO LABORAL. AÑOS 2007-2021
(EN RELATIVO)</t>
  </si>
  <si>
    <t>PANAMÁ. POBLACIÓN OCUPADA DE 15-24 AÑOS DE EDAD, SEGÚN SEXO Y CATEGORÍA EN LA OCUPACIÓN. ENCUESTA DE MERCADO LABORAL. AÑOS 2007-2021
(EN RELATIVO)</t>
  </si>
  <si>
    <t>PANAMÁ. POBLACIÓN OCUPADA DE 15-24 AÑOS DE EDAD, SEGÚN SEXO Y CATEGORÍA EN LA OCUPACIÓN. ENCUESTA DE MERCADO LABORAL. AÑOS 2007-2021
(EN ABSOLUTO)</t>
  </si>
  <si>
    <t>PANAMÁ. POBLACIÓN EN EDAD DE TRABAJAR DE 15-24 AÑOS DE EDAD, SEGÚN SEXO Y NIVEL DE EDUCACIÓN APROBADO. 
ENCUESTA DE MERCADO LABORAL. AÑOS 2007-2021</t>
  </si>
  <si>
    <t>PANAMÁ. POBLACIÓN NO ECONÓMICAMENTE ACTIVA DE 15-24 AÑOS DE EDAD, SEGÚN SEXO Y NIVEL DE EDUCACIÓN APROBADO. 
ENCUESTA DE MERCADO LABORAL. AÑOS 2007-2021</t>
  </si>
  <si>
    <t>PANAMÁ. POBLACIÓN ECONÓMICAMENTE ACTIVA DE 15-24 AÑOS DE EDAD, SEGÚN SEXO Y NIVEL DE EDUCACIÓN APROBADO. 
ENCUESTA DE MERCADO LABORAL. AÑOS 2007-2021</t>
  </si>
  <si>
    <t>PANAMÁ. POBLACIÓN OCUPADA DE 15-24 AÑOS DE EDAD, SEGÚN SEXO Y NIVEL DE EDUCACIÓN APROBADO. 
ENCUESTA DE MERCADO LABORAL. AÑOS 2007-2021</t>
  </si>
  <si>
    <t>PANAMÁ. POBLACIÓN DESOCUPADA DE 15-24 AÑOS DE EDAD, SEGÚN SEXO Y NIVEL DE EDUCACIÓN APROBADO. 
ENCUESTA DE MERCADO LABORAL. AÑOS 2007-2021</t>
  </si>
  <si>
    <t>PANAMÁ. POBLACIÓN OCUPADA DE 15-24 AÑOS DE EDAD, QUE COTIZA A LA SEGURIDAD SOCIAL, SEGÚN SEXO Y 
RAMA DE ACTIVIDAD ECONÓMICA. ENCUESTA DE MERCADO LABORAL. AÑOS 2007-2021</t>
  </si>
  <si>
    <t>PANAMÁ. POBLACIÓN OCUPADA DE 15 Y MÁS AÑOS DE EDAD, SEGÚN SEXO Y HORAS TRABAJADAS.
ENCUESTA DE MERCADO LABORAL. AÑOS 2007-2021</t>
  </si>
  <si>
    <t>PANAMÁ. PROMEDIO DE HORAS TRABAJADAS DE LA POBLACIÓN OCUPADA DE 15 Y MÁS AÑOS DE EDAD, SEGÚN SEXO.
ENCUESTA DE MERCADO LABORAL. AÑOS 2007-2021</t>
  </si>
  <si>
    <t>PANAMÁ. PROMEDIO DE HORAS TRABAJADAS DE LA POBLACIÓN EMPLEADA DE 15 Y MÁS AÑOS DE EDAD, SEGÚN ÁREA Y SEXO.
ENCUESTA DE MERCADO LABORAL. AÑOS 2007-2021</t>
  </si>
  <si>
    <t>PANAMÁ. POBLACIÓN EMPLEADA DE 15 Y MÁS AÑOS DE EDAD, SEGÚN SEXO Y HORAS TRABAJADAS.
ENCUESTA DE MERCADO LABORAL. AÑOS 2007-2021</t>
  </si>
  <si>
    <t>PANAMÁ. PROMEDIO DE HORAS TRABAJADAS DE LA POBLACIÓN OCUPADA 15 Y MÁS AÑOS DE EDAD, SEGÚN SEXO Y 
RAMA DE ACTIVIDAD ECONÓMICA. ENCUESTA DE MERCADO LABORAL. AÑOS 2011-2021</t>
  </si>
  <si>
    <t>PANAMÁ. POBLACIÓN OCUPADA DE 15-24 AÑOS DE EDAD, SEGÚN SEXO Y CARACTERIZACIÓN DE LA ESTRUCTURA DEL MERCADO DE TRABAJO DE ACUERDO A LAS CIETS.
ENCUESTA DE MERCADO LABORAL. AÑOS 2007-2021</t>
  </si>
  <si>
    <t>PANAMÁ. POBLACIÓN OCUPADA DE 15 Y MÁS AÑOS DE EDAD, SEGÚN SEXO Y CARACTERIZACIÓN DE LA ESTRUCTURA DEL MERCADO DE TRABAJO DE ACUERDO A LAS CIETS.
ENCUESTA DE MERCADO LABORAL. AÑOS 2007-2021</t>
  </si>
  <si>
    <t>PANAMÁ. MEDIANA DE SALARIOS DE LOS EMPLEADOS DE 15 Y MAS AÑOS DE EDAD, SEGÚN ÁREA, SEXO Y TIPO DE EMPLEADO. 
ENCUESTA DE MERCADO LABORAL. AÑOS 2007-2021</t>
  </si>
  <si>
    <t>PANAMÁ. MEDIANA DE SALARIOS DE LOS EMPLEADOS DE 15-24 AÑOS DE EDAD, SEGÚN ÁREA, SEXO Y NIVEL DE EDUCACIÓN. 
ENCUESTA DE MERCADO LABORAL. AÑOS 2007-2021</t>
  </si>
  <si>
    <t>PANAMÁ. MEDIANA DE SALARIOS DE LOS EMPLEADOS DE 15-24 AÑOS DE EDAD, SEGÚN ÁREA, SEXO Y TIPO DE EMPLEADO. 
ENCUESTA DE MERCADO LABORAL. AÑOS 2007-2021</t>
  </si>
  <si>
    <t>PANAMÁ. MEDIANA DE SALARIOS DE LOS EMPLEADOS DE 15 Y MAS AÑOS DE EDAD, SEGÚN ÁREA, SEXO Y NIVEL DE EDUCACIÓN. 
ENCUESTA DE MERCADO LABORAL. AÑOS 2007-2021</t>
  </si>
  <si>
    <t>PANAMÁ. POBLACIÓN OCUPADA EN EL SECTOR INFORMAL, DE 15 Y MÁS AÑOS DE EDAD, SEGÚN SEXO Y RAMA DE ACTIVIDAD ECONÓMICA.
ENCUESTA DE MERCADO LABORAL. AÑOS 2007-2021</t>
  </si>
  <si>
    <t>PANAMÁ. PORCENTAJE DE ASALARIADOS PRIVADOS QUE DEVENGAN BAJO EL MINIMO INDUSTRIAL (PEQUEÑA EMPRESA). SEGÚN SEXO Y AREA. ENCUESTA DE MERCADO LABORAL. AÑOS 2007-2021</t>
  </si>
  <si>
    <t>PANAMÁ. PORCENTAJE DE ASALARIADOS PÚBLICOS QUE DEVENGAN POR DEBAJO DEL SALARIO MÍNIMO DE LOS SERVICIOS SOCIALES,
SEGÚN SEXO Y AREA. ENCUESTA DE MERCADO LABORAL. AÑOS 2007-2021</t>
  </si>
  <si>
    <t>PANAMÁ. TOTAL DE HORAS TRABAJADAS DE LA POBLACIÓN OCUPADA 15 Y MÁS AÑOS DE EDAD, SEGÚN RAMA DE ACTIVIDAD ECONÓMICA. ENCUESTA DE MERCADO LABORAL. AÑOS 2011-2021</t>
  </si>
  <si>
    <t>Año</t>
  </si>
  <si>
    <t>Variación porcentual anual</t>
  </si>
  <si>
    <t>PIB  Total</t>
  </si>
  <si>
    <t>PIB Per Cápita</t>
  </si>
  <si>
    <t xml:space="preserve">                 …</t>
  </si>
  <si>
    <t xml:space="preserve">                    …</t>
  </si>
  <si>
    <t>NOTA: A precios de comprador, en medidas de volumen encadenadas, con año de referencia 2007.</t>
  </si>
  <si>
    <t>(1)  Con base en las estimaciones de la  población total de la República al 1 de julio de cada año, elaboradas</t>
  </si>
  <si>
    <t xml:space="preserve"> con los resultados del Censo Nacional de Población del 2010.</t>
  </si>
  <si>
    <t>… Información no disponible</t>
  </si>
  <si>
    <t>(P) Cifras preliminares.</t>
  </si>
  <si>
    <t>(E) Cifras estimadas.</t>
  </si>
  <si>
    <t>Provincia</t>
  </si>
  <si>
    <t>Producto interno bruto per cápita</t>
  </si>
  <si>
    <t>Bocas del Toro</t>
  </si>
  <si>
    <t>Coclé</t>
  </si>
  <si>
    <t>Colón  (2)</t>
  </si>
  <si>
    <t>Chiriquí  (3)</t>
  </si>
  <si>
    <t>Darién  (4)</t>
  </si>
  <si>
    <t>Herrera</t>
  </si>
  <si>
    <t>Los Santos</t>
  </si>
  <si>
    <t>Panamá (5)</t>
  </si>
  <si>
    <t xml:space="preserve">Panamá Oeste </t>
  </si>
  <si>
    <t>Veraguas</t>
  </si>
  <si>
    <t>PRODUCTO INTERNO BRUTO                                                  PER CÁPITA  (1)</t>
  </si>
  <si>
    <t xml:space="preserve">(1)  Con base en la estimación de la población total de la República al 1 de julio de cada año, elaborada con los resultados del Censo Nacional de Población </t>
  </si>
  <si>
    <t xml:space="preserve">       del 2010.</t>
  </si>
  <si>
    <t>(2)  Incluye la Comarca Guna Yala.</t>
  </si>
  <si>
    <t>(3)  Incluye la Comarca Ngäbe Buglé.</t>
  </si>
  <si>
    <t>(4)  Incluye la Comarca Emberá.</t>
  </si>
  <si>
    <t>(5)  Incluye Panamá Oeste; hasta 2013</t>
  </si>
  <si>
    <t>Series revisadas 2007 al 2014.</t>
  </si>
  <si>
    <t>(P)  Cifras preliminares.</t>
  </si>
  <si>
    <t>(E)  Cifras estimadas.</t>
  </si>
  <si>
    <t>Categoría de actividad económica</t>
  </si>
  <si>
    <t>Descripción</t>
  </si>
  <si>
    <t xml:space="preserve">Producto interno bruto                                                                                                                                                                                                                       (en millones de balboas)                           </t>
  </si>
  <si>
    <t xml:space="preserve">Producción de mercado </t>
  </si>
  <si>
    <t>A</t>
  </si>
  <si>
    <t>Agricultura,  ganadería, caza  y  silvicultura</t>
  </si>
  <si>
    <t>B</t>
  </si>
  <si>
    <t>Pesca</t>
  </si>
  <si>
    <t>C</t>
  </si>
  <si>
    <t>Explotación  de  minas  y  canteras</t>
  </si>
  <si>
    <t>D</t>
  </si>
  <si>
    <t>Industrias manufactureras</t>
  </si>
  <si>
    <t>E</t>
  </si>
  <si>
    <t>Suministro de electricidad, gas y agua</t>
  </si>
  <si>
    <t>F</t>
  </si>
  <si>
    <t>G</t>
  </si>
  <si>
    <t>Comercio al por mayor y al por menor</t>
  </si>
  <si>
    <t>H</t>
  </si>
  <si>
    <t>Hoteles  y  restaurantes</t>
  </si>
  <si>
    <t>I</t>
  </si>
  <si>
    <t>Transporte, almacenamiento y comunicaciones</t>
  </si>
  <si>
    <t>J</t>
  </si>
  <si>
    <t>Intermediación  financiera</t>
  </si>
  <si>
    <t>K</t>
  </si>
  <si>
    <t>Actividades  inmobiliarias, empresariales y de alquiler (contabilidad, jurídica e inmobiliaria)</t>
  </si>
  <si>
    <t>M</t>
  </si>
  <si>
    <t>Servicios de educación privada</t>
  </si>
  <si>
    <t>N</t>
  </si>
  <si>
    <t>Actividades de servicios sociales y de salud privada</t>
  </si>
  <si>
    <t>O</t>
  </si>
  <si>
    <t>Otras actividades comunitarias, sociales y personales de servicios (casinos, lotería y otros)</t>
  </si>
  <si>
    <t>Producción para uso final propio</t>
  </si>
  <si>
    <t>Actividades  inmobiliarias, empresariales y de alquiler</t>
  </si>
  <si>
    <t>P</t>
  </si>
  <si>
    <t>Hogares privados con servicio doméstico</t>
  </si>
  <si>
    <t>Otra producción no de mercado</t>
  </si>
  <si>
    <t>L</t>
  </si>
  <si>
    <t>Administración pública y defensa; seguridad social de afiliación obligatoria</t>
  </si>
  <si>
    <t>Educación</t>
  </si>
  <si>
    <t>Actividades de servicios sociales y de salud pública</t>
  </si>
  <si>
    <t xml:space="preserve">Otras actividades comunitarias, sociales y personales de servicios </t>
  </si>
  <si>
    <t xml:space="preserve">                 Valor  Agregado Bruto, en valores básicos</t>
  </si>
  <si>
    <t>Más:  Impuestos a los productos netos de subvenciones</t>
  </si>
  <si>
    <t>PRODUCTO INTERNO BRUTO A PRECIOS DE COMPRADOR</t>
  </si>
  <si>
    <t xml:space="preserve">NOTA: A precios de comprador, en medidas de volumen encadenadas, con año de referencia 2007.
</t>
  </si>
  <si>
    <t xml:space="preserve">          La discrepancia entre el total y la suma de sus componentes se debe a la diferencia estadística que proviene de utilizar </t>
  </si>
  <si>
    <t xml:space="preserve">          estructuras de precios base móvil, de conformidad con la metodología sugerida en el Sistema de Cuentas Nacionales 1993 (SCN93).</t>
  </si>
  <si>
    <t xml:space="preserve"> .. Dato no aplicable al grupo o categoría.</t>
  </si>
  <si>
    <t xml:space="preserve">Variación porcentual anual del Producto interno bruto                                                                                                                                                                                                                       </t>
  </si>
  <si>
    <t>2014-13</t>
  </si>
  <si>
    <t xml:space="preserve">2015-14 </t>
  </si>
  <si>
    <t>2016-15 (P)</t>
  </si>
  <si>
    <t>NOTA:  A precios de comprador, en medidas de volumen encadenadas, con año de referencia 2007.</t>
  </si>
  <si>
    <t xml:space="preserve">             Por razones de redondeo algunas cifras pueden presentar leves diferencias.</t>
  </si>
  <si>
    <t>.. Dato no aplicable al grupo o categoría.</t>
  </si>
  <si>
    <t>Años</t>
  </si>
  <si>
    <t>PIB
(en millones )</t>
  </si>
  <si>
    <t>Empleo</t>
  </si>
  <si>
    <t>Productividad</t>
  </si>
  <si>
    <t>Fuente: INEC-CGR</t>
  </si>
  <si>
    <t>PROMEDIO</t>
  </si>
  <si>
    <t>Empleo No Agrícola</t>
  </si>
  <si>
    <t>Empleo Formal</t>
  </si>
  <si>
    <t>Empleo informal (absolutos)</t>
  </si>
  <si>
    <t>Empleo informal (relativos)</t>
  </si>
  <si>
    <t xml:space="preserve">Total </t>
  </si>
  <si>
    <t>En empresas del sector formal</t>
  </si>
  <si>
    <t>En empresas del sector informal</t>
  </si>
  <si>
    <t>Hogares</t>
  </si>
  <si>
    <t>Sexo y tipo de empleado</t>
  </si>
  <si>
    <t xml:space="preserve">Sexo </t>
  </si>
  <si>
    <t>Edad (en grupos)  y sexo</t>
  </si>
  <si>
    <t>Total 15+</t>
  </si>
  <si>
    <t>De 15 a 24</t>
  </si>
  <si>
    <t>25 y mas</t>
  </si>
  <si>
    <t>Hombre 15+</t>
  </si>
  <si>
    <t>Mujer 15+</t>
  </si>
  <si>
    <t>Horas (en la ocupación principal)</t>
  </si>
  <si>
    <t>Menos de 25</t>
  </si>
  <si>
    <t>De 25 a 34</t>
  </si>
  <si>
    <t>35 y mas</t>
  </si>
  <si>
    <t>PANAMÁ. MEDIANA DE SALARIOS DE LOS EMPLEADOS DE 15 Y MAS AÑOS DE EDAD, SEGÚN SEXO Y GRUPO OCUPACIONAL. 
ENCUESTA DE MERCADO LABORAL. AÑOS 2011-2018</t>
  </si>
  <si>
    <t>Nota: A partir de 2011, ruptura de serie por cambio de clasificador.</t>
  </si>
  <si>
    <t>Nivel de educación, sexo</t>
  </si>
  <si>
    <t>Mediana de salarios por tipo de empledo</t>
  </si>
  <si>
    <t>Nota: Cálculos propios</t>
  </si>
  <si>
    <t>Mediana de salarios por sexo</t>
  </si>
  <si>
    <t>Sexo y grupos de edad</t>
  </si>
  <si>
    <t>Mediana de salarios por grupos de edad</t>
  </si>
  <si>
    <t>sexo y horas trabajadas</t>
  </si>
  <si>
    <t>Mediana de salarios por horas</t>
  </si>
  <si>
    <t>Menos
de 25</t>
  </si>
  <si>
    <t>25 a 34</t>
  </si>
  <si>
    <t>35 y más</t>
  </si>
  <si>
    <t>Brecha de la mediana de salarios por tipo de empleado</t>
  </si>
  <si>
    <t>Brecha de la mediana de salarios por sexo</t>
  </si>
  <si>
    <t>Brecha de la mediana de salarios por grupos de edad</t>
  </si>
  <si>
    <t>Brecha de la mediana de salarios por horas trabajadas</t>
  </si>
  <si>
    <t>2019 (P)</t>
  </si>
  <si>
    <t>2020 (E)</t>
  </si>
  <si>
    <t>Producto Interno Bruto a precios de comprador en medidas  de volumen encadenadas</t>
  </si>
  <si>
    <t xml:space="preserve"> Total (en millones de balboas)</t>
  </si>
  <si>
    <t>Per cápita (1)  (en balboas)</t>
  </si>
  <si>
    <t>2017-16</t>
  </si>
  <si>
    <t>2019-18 (P)</t>
  </si>
  <si>
    <t>2020-19 (E)</t>
  </si>
  <si>
    <t>PANAMÁ. EMPLEO INFORMAL, POR SECTOR EN EL EMPLEO, SEGÚN AÑOS: ENCUESTA DE MERCADO LABORAL, AGOSTO 2007-2021. (Absolutos y Relativos)</t>
  </si>
  <si>
    <t>PANAMA. CRECIMIENTO ANUAL DEL PRODUCTO INTERNO BRUTO PER CÁPITA, POR PROVINCIA:  AÑOS 2007 - 2020
Serie revisada</t>
  </si>
  <si>
    <t>PANAMÁ. MEDIANA DE SALARIOS DE LOS EMPLEADOS DE 15 Y MAS AÑOS DE EDAD, SEGÚN SEXO Y TIPO DE EMPLEADO. 
ENCUESTA DE MERCADO LABORAL. AÑOS 2007-2021</t>
  </si>
  <si>
    <t>Idem c13</t>
  </si>
  <si>
    <t>PANAMÁ. MEDIANA DE SALARIOS DE LOS EMPLEADOS DE 15 Y MAS AÑOS DE EDAD, SEGÚN GRUPOS DE EDAD. 
ENCUESTA DE MERCADO LABORAL. AÑOS 2007-2021</t>
  </si>
  <si>
    <t>PANAMÁ. MEDIANA DE SALARIOS DE LOS EMPLEADOS DE 15 Y MAS AÑOS DE EDAD, SEGÚN SEXO. 
ENCUESTA DE MERCADO LABORAL. AÑOS 2007-2021</t>
  </si>
  <si>
    <t>PANAMÁ. MEDIANA DE SALARIOS DE LOS EMPLEADOS DE 15 Y MAS AÑOS DE EDAD, SEGÚN HORAS EN LA OCUPACIÓN PRINCIPAL. 
ENCUESTA DE MERCADO LABORAL. AÑOS 2007-2021</t>
  </si>
  <si>
    <t>CUADRO ODS-01</t>
  </si>
  <si>
    <t>CUADRO ODS-02</t>
  </si>
  <si>
    <t>CUADRO ODS-03</t>
  </si>
  <si>
    <t>CUADRO ODS-04</t>
  </si>
  <si>
    <t>CUADRO ODS-05</t>
  </si>
  <si>
    <t>CUADRO ODS-06</t>
  </si>
  <si>
    <t>CUADRO ODS-07</t>
  </si>
  <si>
    <t>CUADRO ODS-08</t>
  </si>
  <si>
    <t>CUADRO ODS-09</t>
  </si>
  <si>
    <t>CUADRO ODS-10</t>
  </si>
  <si>
    <t>CUADRO ODS-11</t>
  </si>
  <si>
    <t>PANAMÁ, LISTADO DE CUADROS - INDICADORES ODS 2007-2021</t>
  </si>
  <si>
    <t>PANAMÁ. BRECHA DE LA MEDIANA DE SALARIOS POR HORAS, DE LOS EMPLEADOS DE 15 Y MAS AÑOS DE EDAD, SEGÚN SEXO Y TIPO DE EMPLEADO. ENCUESTA DE MERCADO LABORAL. AÑOS 2007-2021</t>
  </si>
  <si>
    <t>PANAMÁ. BRECHA DE LA MEDIANA DE SALARIOS POR HORAS, DE LOS EMPLEADOS DE 15 Y MAS AÑOS DE EDAD, SEGÚN SEXO. 
ENCUESTA DE MERCADO LABORAL. AÑOS 2007-2021</t>
  </si>
  <si>
    <t>PANAMÁ. BRECHA DE LA MEDIANA DE SALARIOS POR HORAS, DE LOS EMPLEADOS DE 15 Y MAS AÑOS DE EDAD, SEGÚN GRUPOS DE EDAD. 
ENCUESTA DE MERCADO LABORAL. AÑOS 2007-2021</t>
  </si>
  <si>
    <t>PANAMÁ. BRECHA DE LA MEDIANA DE SALARIOS POR HORA, DE LOS EMPLEADOS DE 15 Y MAS AÑOS DE EDAD, SEGÚN HORAS TRABAJADAS. 
ENCUESTA DE MERCADO LABORAL. AÑOS 2007-2021</t>
  </si>
  <si>
    <t>PANAMÁ. BRECHA DE LA MEDIANA DE SALARIOS POR HORAS, DE LOS EMPLEADOS DE 15 Y MAS AÑOS DE EDAD, SEGÚN SEXO Y GRUPO OCUPACIONAL. ENCUESTA DE MERCADO LABORAL. AÑOS 2007-2021</t>
  </si>
  <si>
    <t>PANAMÁ. BRECHA DE LA MEDIANA DE SALARIOS POR HORAS DE LOS EMPLEADOS DE 15 Y MAS AÑOS DE EDAD, SEGÚN ÁREA, SEXO Y NIVEL DE EDUCACIÓN. ENCUESTA DE MERCADO LABORAL. AÑOS 2007-2021</t>
  </si>
  <si>
    <t>PANAMÁ. MEDIANA DE SALARIOS POR HORAS, DE LOS EMPLEADOS DE 15 Y MAS AÑOS DE EDAD, SEGÚN SEXO Y TIPO DE EMPLEADO. 
ENCUESTA DE MERCADO LABORAL. AÑOS 2007-2021</t>
  </si>
  <si>
    <t>PANAMÁ. MEDIANA DE SALARIOS POR HORA, DE LOS EMPLEADOS DE 15 Y MAS AÑOS DE EDAD, SEGÚN HORAS TRABAJADAS. 
ENCUESTA DE MERCADO LABORAL. AÑOS 2007-2021</t>
  </si>
  <si>
    <t>PANAMÁ. MEDIANA DE SALARIOS POR HORAS, DE LOS EMPLEADOS DE 15 Y MAS AÑOS DE EDAD, SEGÚN GRUPOS DE EDAD. 
ENCUESTA DE MERCADO LABORAL. AÑOS 2007-2021</t>
  </si>
  <si>
    <t>PANAMÁ. MEDIANA DE SALARIOS POR HORAS, DE LOS EMPLEADOS DE 15 Y MAS AÑOS DE EDAD, SEGÚN SEXO. 
ENCUESTA DE MERCADO LABORAL. AÑOS 2007-2021</t>
  </si>
  <si>
    <t>PANAMÁ. MEDIANA DE SALARIOS POR HORAS, DE LOS EMPLEADOS DE 15 Y MAS AÑOS DE EDAD, SEGÚN SEXO Y GRUPO OCUPACIONAL. ENCUESTA DE MERCADO LABORAL. AÑOS 2007-2021</t>
  </si>
  <si>
    <t>PANAMÁ. MEDIANA DE SALARIOS POR HORAS DE LOS EMPLEADOS DE 15 Y MAS AÑOS DE EDAD, SEGÚN ÁREA, SEXO Y NIVEL DE EDUCACIÓN. 
ENCUESTA DE MERCADO LABORAL. AÑOS 2007-2021</t>
  </si>
  <si>
    <t>PANAMÁ. POBLACIÓN OCUPADA NO AGRÍCOLA EN EL SECTOR INFORMAL, DE 15 Y MÁS AÑOS DE EDAD, SEGÚN SEXO Y NIVEL EDUCATIVO.
ENCUESTA DE MERCADO LABORAL. AÑOS 2007-2021</t>
  </si>
  <si>
    <t>PANAMÁ. PORCENTAJE DE ASALARIADOS PÚBLICOS DE 15-24 AÑOS DE EDAD, QUE DEVENGAN POR DEBAJO DEL SALARIO MÍNIMO DE LOS SERVICIOS SOCIALES, SEGÚN SEXO Y AREA. ENCUESTA DE MERCADO LABORAL. AÑOS 2007-2021</t>
  </si>
  <si>
    <t>PANAMÁ. PORCENTAJE DE ASALARIADOS PRIVADOS DE 15-24 AÑOS DE EDAD, QUE DEVENGAN BAJO EL MINIMO INDUSTRIAL (PEQUEÑA EMPRESA). SEGÚN SEXO Y AREA. ENCUESTA DE MERCADO LABORAL. AÑOS 2007-2021</t>
  </si>
  <si>
    <t>INDICADORES DE MERCADO LABORAL, SEGÚN ÁREA Y SEXO. ENCUESTA DE MERCADO LABORAL. AÑOS 2007-2021. (VALORES ABSOLUTOS)</t>
  </si>
  <si>
    <t>INDICADORES DE MERCADO LABORAL, SEGÚN ÁREA Y SEXO. ENCUESTA DE MERCADO LABORAL. AÑOS 2007-2021. (VALORES RELATIVOS)</t>
  </si>
  <si>
    <t>POBLACIÓN OCUPADA DE 15 Y MAS AÑOS DE EDAD, SEGÚN ÁREA, SEXO Y CATEGORÍA EN LA OCUPACIÓN. ENCUESTA DE MERCADO LABORAL. AÑOS 2007-2021</t>
  </si>
  <si>
    <t>POBLACIÓN OCUPADA DE 15 Y MAS AÑOS DE EDAD, SEGÚN SEXO Y RAMA DE ACTIVIDAD ECONÓMICA. ENCUESTA DE MERCADO LABORAL. AÑOS 2007-2021</t>
  </si>
  <si>
    <t>POBLACIÓN OCUPADA DE 15 Y MAS AÑOS DE EDAD, SEGÚN SEXO Y GRUPO OCUPACIONAL. ENCUESTA DE MERCADO LABORAL. AÑOS 2007-2021. (VALORES ABSOLUTOS)</t>
  </si>
  <si>
    <t>POBLACIÓN OCUPADA DE 15 Y MAS AÑOS DE EDAD, SEGÚN SEXO Y GRUPO OCUPACIONAL. ENCUESTA DE MERCADO LABORAL. AÑOS 2007-2021. (VALORES RELATIVOS)</t>
  </si>
  <si>
    <t>POBLACIÓN EN EDAD DE TRABAJAR DE 15 Y MAS AÑOS DE EDAD, SEGÚN SEXO Y NIVEL DE EDUCACIÓN APROBADO. ENCUESTA DE MERCADO LABORAL. AÑOS 2007-2021</t>
  </si>
  <si>
    <t>POBLACIÓN ECONÓMICAMENTE ACTIVA DE 15 Y MAS AÑOS DE EDAD , SEGÚN SEXO Y NIVEL DE EDUCACIÓN APROBADO. ENCUESTA DE MERCADO LABORAL. AÑOS 2007-2021</t>
  </si>
  <si>
    <t>POBLACIÓN OCUPADA DE 15 Y MAS AÑOS DE EDAD, SEGÚN SEXO Y NIVEL DE EDUCACIÓN APROBADO. ENCUESTA DE MERCADO LABORAL. AÑOS 2007-2021</t>
  </si>
  <si>
    <t>POBLACIÓN DESOCUPADA DE 15 Y MAS AÑOS DE EDAD, SEGÚN SEXO Y NIVEL DE EDUCACIÓN APROBADO. ENCUESTA DE MERCADO LABORAL. AÑOS 2007-2021</t>
  </si>
  <si>
    <t>POBLACIÓN NO ECONOMICAMENTE ACTIVA DE 15 Y MAS AÑOS DE EDAD, SEGÚN SEXO Y NIVEL DE EDUCACIÓN APROBADO. ENCUESTA DE MERCADO LABORAL. AÑOS 2007-2021</t>
  </si>
  <si>
    <t>POBLACIÓN OCUPADA EN EL SECTOR PRIVADO DE 15 Y MAS AÑOS DE EDAD, SEGÚN ÁREA, SEXO Y TAMAÑO DE LA EMPRESA. ENCUESTA DE MERCADO LABORAL. AÑOS 2007-2021</t>
  </si>
  <si>
    <t>POBLACIÓN OCUPADA QUE COTIZA A LA SEGURIDAD SOCIAL DE 15 Y MAS AÑOS DE EDAD, SEGÚN SEXO Y RAMA DE ACTIVIDAD ECONÓMICA. ENCUESTA DE MERCADO LABORAL. AÑOS 2007-2021. (VALORES ABSOLUTOS)</t>
  </si>
  <si>
    <t>POBLACIÓN OCUPADA QUE COTIZA A LA SEGURIDAD SOCIAL DE 15 Y MAS AÑOS DE EDAD, SEGÚN SEXO Y RAMA DE ACTIVIDAD ECONÓMICA. ENCUESTA DE MERCADO LABORAL. AÑOS 2007-2021. (VALORES RELATIVOS)</t>
  </si>
  <si>
    <t>POBLACIÓN OCUPADA QUE COTIZA A LA SEGURIDAD SOCIAL DE 15 Y MAS AÑOS DE EDAD, SEGÚN ÁREA, SEXO Y CATEGORÍA EN LA OCUPACIÓN. ENCUESTA DE MERCADO LABORAL. AÑOS 2007-2021. (VALORES ABSOLUTOS)</t>
  </si>
  <si>
    <t>POBLACIÓN OCUPADA QUE COTIZA A LA SEGURIDAD SOCIAL DE 15 Y MAS AÑOS DE EDAD, SEGÚN ÁREA, SEXO Y CATEGORÍA EN LA OCUPACIÓN. ENCUESTA DE MERCADO LABORAL. AÑOS 2007-2021. (VALORES RELATIVOS)</t>
  </si>
  <si>
    <t>POBLACIÓN ASALARIADA PRIVADA QUE COTIZA A LA SEGURIDAD SOCIAL DE 15 Y MAS AÑOS DE EDAD, SEGÚN ÁREA, SEXO Y TAMAÑO DE LA EMPRESA. ENCUESTA DE MERCADO LABORAL. AÑOS 2007-2021. (VALORES ABSOLUTOS)</t>
  </si>
  <si>
    <t>POBLACIÓN ASALARIADA PRIVADA QUE COTIZA A LA SEGURIDAD SOCIAL DE 15 Y MAS AÑOS DE EDAD, SEGÚN ÁREA, SEXO Y TAMAÑO DE LA EMPRESA. ENCUESTA DE MERCADO LABORAL. AÑOS 2007-2021. (VALORES RELATIVOS)</t>
  </si>
  <si>
    <t>POBLACIÓN OCUPADA DE 15 Y MÁS AÑOS DE EDAD, SEGÚN SEXO Y CARACTERIZACIÓN DE LA ESTRUCTURA DEL MERCADO DE TRABAJO DE ACUERDO A LAS CIETS. ENCUESTA DE MERCADO LABORAL. AÑOS 2007-2021</t>
  </si>
  <si>
    <t>POBLACIÓN OCUPADA DE 15-24 AÑOS DE EDAD, SEGÚN SEXO Y CARACTERIZACIÓN DE LA ESTRUCTURA DEL MERCADO DE TRABAJO DE ACUERDO A LAS CIETS. ENCUESTA DE MERCADO LABORAL. AÑOS 2007-2021</t>
  </si>
  <si>
    <t>POBLACIÓN OCUPADA EN EL SECTOR INFORMAL, DE 15 Y MÁS AÑOS DE EDAD, SEGÚN SEXO Y RAMA DE ACTIVIDAD ECONÓMICA. ENCUESTA DE MERCADO LABORAL. AÑOS 2007-2021, (VALORES ABSOLUTOS)</t>
  </si>
  <si>
    <t>POBLACIÓN OCUPADA EN EL SECTOR INFORMAL, DE 15 Y MÁS AÑOS DE EDAD, SEGÚN SEXO Y RAMA DE ACTIVIDAD ECONÓMICA. ENCUESTA DE MERCADO LABORAL. AÑOS 2007-2021. (VALORES RELATIVOS)</t>
  </si>
  <si>
    <t>POBLACIÓN NO ECONÓMICAMENTE ACTIVA DE 15 Y MAS AÑOS DE EDAD, SEGÚN ÁREA, SEXO Y DEDICACIÓN. 
ENCUESTA DE MERCADO LABORAL. AÑOS 2007-2021</t>
  </si>
  <si>
    <t>MEDIANA DE SALARIOS DE LOS EMPLEADOS DE 15 Y MAS AÑOS DE EDAD, SEGÚN ÁREA, SEXO Y TIPO DE EMPLEADO. ENCUESTA DE MERCADO LABORAL. AÑOS 2007-2021</t>
  </si>
  <si>
    <t>MEDIANA DE SALARIOS DE LOS EMPLEADOS DE 15 Y MAS AÑOS DE EDAD, SEGÚN ÁREA, SEXO Y NIVEL DE EDUCACIÓN. ENCUESTA DE MERCADO LABORAL. AÑOS 2007-2021</t>
  </si>
  <si>
    <t>PORCENTAJE DE ASALARIADOS PRIVADOS QUE DEVENGAN BAJO EL MINIMO INDUSTRIAL (PEQUEÑA EMPRESA). SEGÚN SEXO Y AREA. ENCUESTA DE MERCADO LABORAL. AÑOS 2007-2021</t>
  </si>
  <si>
    <t>PORCENTAJE DE ASALARIADOS PÚBLICOS QUE DEVENGAN POR DEBAJO DEL SALARIO MÍNIMO DE LOS SERVICIOS SOCIALES, SEGÚN SEXO Y AREA. ENCUESTA DE MERCADO LABORAL. AÑOS 2007-2021</t>
  </si>
  <si>
    <t xml:space="preserve"> INDICADORES DE MERCADO LABORAL DE LOS JÓVENES DE 15 A 24 AÑOS DE EDAD, SEGÚN ÁREA Y SEXO. ENCUESTA DE MERCADO LABORAL. AÑOS 2007-2021. (VALORES ABSOLUTOS)</t>
  </si>
  <si>
    <t xml:space="preserve"> INDICADORES DE MERCADO LABORAL DE LOS JÓVENES DE 15 A 24 AÑOS DE EDAD, SEGÚN ÁREA Y SEXO. ENCUESTA DE MERCADO LABORAL. AÑOS 2007-2021. (VALORES RELATIVOS)</t>
  </si>
  <si>
    <t>POBLACIÓN OCUPADA DE 15-24 AÑOS DE EDAD, SEGÚN SEXO Y RAMA DE ACTIVIDAD ECONÓMICA. ENCUESTA DE MERCADO LABORAL. AÑOS 2007-2021. (VALORES ABSOLUTOS)</t>
  </si>
  <si>
    <t>POBLACIÓN OCUPADA DE 15-24 AÑOS DE EDAD, SEGÚN SEXO Y RAMA DE ACTIVIDAD ECONÓMICA. ENCUESTA DE MERCADO LABORAL. AÑOS 2007-2021. (VALORES RELATIVOS)</t>
  </si>
  <si>
    <t>POBLACIÓN OCUPADA DE 15-24 AÑOS DE EDAD, SEGÚN SEXO Y CATEGORÍA EN LA OCUPACIÓN. ENCUESTA DE MERCADO LABORAL. AÑOS 2007-2021. (VALORES ABSOLUTOS)</t>
  </si>
  <si>
    <t>POBLACIÓN OCUPADA DE 15-24 AÑOS DE EDAD, SEGÚN SEXO Y CATEGORÍA EN LA OCUPACIÓN. ENCUESTA DE MERCADO LABORAL. AÑOS 2007-2021. (VALORES RELATIVOS)</t>
  </si>
  <si>
    <t>POBLACIÓN EN EDAD DE TRABAJAR DE 15-24 AÑOS DE EDAD, SEGÚN SEXO Y NIVEL DE EDUCACIÓN APROBADO. ENCUESTA DE MERCADO LABORAL. AÑOS 2007-2021</t>
  </si>
  <si>
    <t>POBLACIÓN ECONÓMICAMENTE ACTIVA DE 15-24 AÑOS DE EDAD, SEGÚN SEXO Y NIVEL DE EDUCACIÓN APROBADO. ENCUESTA DE MERCADO LABORAL. AÑOS 2007-2021</t>
  </si>
  <si>
    <t xml:space="preserve"> POBLACIÓN OCUPADA DE 15-24 AÑOS DE EDAD, SEGÚN SEXO Y NIVEL DE EDUCACIÓN APROBADO. ENCUESTA DE MERCADO LABORAL. AÑOS 2007-2021</t>
  </si>
  <si>
    <t>POBLACIÓN DESOCUPADA DE 15-24 AÑOS DE EDAD, SEGÚN SEXO Y NIVEL DE EDUCACIÓN APROBADO. ENCUESTA DE MERCADO LABORAL. AÑOS 2007-2021</t>
  </si>
  <si>
    <t>POBLACIÓN NO ECONÓMICAMENTE ACTIVA DE 15-24 AÑOS DE EDAD, SEGÚN SEXO Y NIVEL DE EDUCACIÓN APROBADO. ENCUESTA DE MERCADO LABORAL. AÑOS 2007-2021</t>
  </si>
  <si>
    <t>POBLACIÓN OCUPADA DE 15-24 AÑOS DE EDAD, QUE COTIZA A LA SEGURIDAD SOCIAL, SEGÚN SEXO Y RAMA DE ACTIVIDAD ECONÓMICA. ENCUESTA DE MERCADO LABORAL. AÑOS 2007-2021. (VALORES ABSOLUTOS)</t>
  </si>
  <si>
    <t>POBLACIÓN OCUPADA DE 15-24 AÑOS DE EDAD, QUE COTIZA A LA SEGURIDAD SOCIAL, SEGÚN SEXO Y RAMA DE ACTIVIDAD ECONÓMICA. ENCUESTA DE MERCADO LABORAL. AÑOS 2007-2021. (VALORES RELATIVOS)</t>
  </si>
  <si>
    <t>MEDIANA DE SALARIOS DE LOS EMPLEADOS DE 15-24 AÑOS DE EDAD, SEGÚN ÁREA, SEXO Y TIPO DE EMPLEADO. ENCUESTA DE MERCADO LABORAL. AÑOS 2007-2021</t>
  </si>
  <si>
    <t>MEDIANA DE SALARIOS DE LOS EMPLEADOS DE 15-24 AÑOS DE EDAD, SEGÚN ÁREA, SEXO Y NIVEL DE EDUCACIÓN. ENCUESTA DE MERCADO LABORAL. AÑOS 2007-2021</t>
  </si>
  <si>
    <t>PORCENTAJE DE ASALARIADOS PRIVADOS DE 15-24 AÑOS DE EDAD, QUE DEVENGAN BAJO EL MINIMO INDUSTRIAL (PEQUEÑA EMPRESA). SEGÚN SEXO Y AREA. ENCUESTA DE MERCADO LABORAL. AÑOS 2007-2021</t>
  </si>
  <si>
    <t>PORCENTAJE DE ASALARIADOS PÚBLICOS DE 15-24 AÑOS DE EDAD, QUE DEVENGAN POR DEBAJO DEL SALARIO MÍNIMO DE LOS SERVICIOS SOCIALES, SEGÚN SEXO Y AREA. ENCUESTA DE MERCADO LABORAL. AÑOS 2007-2021</t>
  </si>
  <si>
    <t>PANAMÁ. POBLACIÓN OCUPADA NO AGRÍCOLA EN EL SECTOR INFORMAL, DE 15 Y MÁS AÑOS DE EDAD, SEGÚN SEXO Y NIVEL EDUCATIVO. ENCUESTA DE MERCADO LABORAL. AÑOS 2007-2021</t>
  </si>
  <si>
    <t>PANAMA. PRODUCTO INTERNO BRUTO PER CÁPITA, POR PROVINCIA:  AÑOS 2007 - 2020. Serie revisada</t>
  </si>
  <si>
    <t>PANAMA. PRODUCTO INTERNO BRUTO PER CÁPITA, POR PROVINCIA:  AÑOS 2007 - 2020
Serie revisada</t>
  </si>
  <si>
    <t>PANAMÁ. MEDIANA DE SALARIOS DE LOS EMPLEADOS DE 15 Y MAS AÑOS DE EDAD, SEGÚN VARIABLES SELECCIONADAS. ENCUESTA DE MERCADO LABORAL. AÑOS 2007-2021</t>
  </si>
  <si>
    <t>PANAMÁ. MEDIANA DE SALARIOS POR HORAS, DE LOS EMPLEADOS DE 15 Y MAS AÑOS DE EDAD, SEGÚN VARIABLES SELECCIONADAS. ENCUESTA DE MERCADO LABORAL. AÑOS 2007-2021</t>
  </si>
  <si>
    <t>PANAMÁ. BRECHA DE LA MEDIANA DE SALARIOS POR HORAS, DE LOS EMPLEADOS DE 15 Y MAS AÑOS DE EDAD, SEGÚN VARIABLES SELECCIONADAS. ENCUESTA DE MERCADO LABORAL. AÑOS 2007-2021</t>
  </si>
  <si>
    <t>PANAMÁ, LISTADO DE CUADROS - ENCUESTA DE MERCADO LABORAL 2007-2021</t>
  </si>
  <si>
    <t>Desocupados</t>
  </si>
  <si>
    <t>2021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</si>
  <si>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</si>
  <si>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</si>
  <si>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</si>
  <si>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</si>
  <si>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</si>
  <si>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</si>
  <si>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</si>
  <si>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</si>
  <si>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</si>
  <si>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</si>
  <si>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</si>
  <si>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</si>
  <si>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</si>
  <si>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2007</t>
  </si>
  <si>
    <t>2022</t>
  </si>
  <si>
    <t>TOTAL (1)</t>
  </si>
  <si>
    <t>(1) Incluye a la población ocupada en el sector agrícola.</t>
  </si>
  <si>
    <t>HOMBRES (1)</t>
  </si>
  <si>
    <t>(1) Incluye a los hombres ocupados en el sector agrícola.</t>
  </si>
  <si>
    <t>MUJERES (1)</t>
  </si>
  <si>
    <t>(1) Incluye a las mujeres ocupadas en el sector agrícola.</t>
  </si>
  <si>
    <t>Empleo agrícola (1)</t>
  </si>
  <si>
    <t>(1) La CIIU rev. 3.0 tenia el grupo de actividades agricolas y pesca separados.</t>
  </si>
  <si>
    <t xml:space="preserve">2017 </t>
  </si>
  <si>
    <t>2021 (E)</t>
  </si>
  <si>
    <t>PANAMÁ. PRODUCTO INTERNO BRUTO A PRECIOS DE COMPRADOR EN LA REPÚBLICA, TOTAL Y PER CÁPITA Y SUS VARIACIONES   PORCENTUALES: AÑOS 2007-21</t>
  </si>
  <si>
    <t>PANAMÁ. PRODUCTO INTERNO BRUTO EN LA REPÚBLICA, SEGÚN CATEGORÍA DE ACTIVIDAD ECONÓMICA, AÑOS 2014-21</t>
  </si>
  <si>
    <t>2018-17</t>
  </si>
  <si>
    <t>2021-20 (E)</t>
  </si>
  <si>
    <t>PANAMA. CRECIMIENTO ANUAL DEL PRODUCTO INTERNO BRUTO A PRECIOS DE COMPRADOR, EMPLEO Y PRODUCTIVIDAD, EN LA REPÚBLICA. AÑOS 2007-2021</t>
  </si>
  <si>
    <t>PRODUCTO INTERNO BRUTO A PRECIOS DE COMPRADOR, EMPLEO Y PRODUCTIVIDAD, EN LA REPÚBLICA. AÑOS 2007-2021</t>
  </si>
  <si>
    <t>PANAMA. VARIACIÓN PORCENTUAL ANUAL DEL PRODUCTO INTERNO BRUTO EN LA REPÚBLICA,  SEGÚN CATEGORÍA DE ACTIVIDAD ECONÓMICA: 
AÑOS 2014-13 A 2021-20</t>
  </si>
  <si>
    <t>Brecha Mujeres-Hombres</t>
  </si>
  <si>
    <t>MEDIANA DE SALARIOS EN EL SECTOR PRIVADO, SEGÚN SEXO Y TAMAÑO DE LA EMPRESA. ENCUESTA DE MERCADO LABORAL. AÑOS 2007-2021</t>
  </si>
  <si>
    <t>MEDIANA DE SALARIOS, SEGÚN SEXO Y RAMA DE ACTIVIDAD ECONÓMICA. ENCUESTA DE MERCADO LABORAL. AÑOS 2007-2021</t>
  </si>
  <si>
    <t>MEDIANA DE SALARIOS, SEGÚN SEXO Y GRUPO OCUPACIONAL. ENCUESTA DE MERCADO LABORAL. AÑOS 2007-2021</t>
  </si>
  <si>
    <t>PANAMÁ. MEDIANA DE SALARIOS, SEGÚN SEXO Y RAMA DE ACTIVIDAD ECONÓMICA. 
ENCUESTA DE MERCADO LABORAL. AÑOS 2007-2021</t>
  </si>
  <si>
    <t>PANAMÁ. MEDIANA DE SALARIOS, SEGÚN SEXO Y GRUPO OCUPACIONAL. ENCUESTA DE MERCADO LABORAL. AÑOS 2007-2021</t>
  </si>
  <si>
    <t>PANAMÁ. MEDIANA DE SALARIOS, EN EL SECTOR PRIVADO, SEGÚN SEXO Y TAMAÑO DE LA EMPRESA. 
ENCUESTA DE MERCADO LABORAL. AÑOS 2007-2021</t>
  </si>
  <si>
    <t>PANAMÁ. JÓVENES DE 15-24 AÑOS DE EDAD, QUE NO ESTUDIAN, NI TRABAJAN (DESOCUPADOS E INACTIVOS),  SEGÚN ÁREA, SEXO Y DEDICACIÓN.
ENCUESTA DE MERCADO LABORAL. AÑOS 2007-2021</t>
  </si>
  <si>
    <t>JÓVENES DE 15-24 AÑOS DE EDAD, QUE NO ESTUDIAN, NI TRABAJAN (DESOCUPADOS E INACTIVOS),  SEGÚN SEXO Y AREA. ENCUESTA DE MERCADO LABORAL. AÑOS 2007-2021</t>
  </si>
  <si>
    <t>PANAMA. CRECIMIENTO ANUAL DEL PRODUCTO INTERNO BRUTO PER CÁPITA, POR PROVINCIA:  AÑOS 2007 - 2021. Serie revisada</t>
  </si>
  <si>
    <t xml:space="preserve">PANAMA. VARIACIÓN PORCENTUAL ANUAL DEL PRODUCTO INTERNO BRUTO EN LA REPÚBLICA,  SEGÚN CATEGORÍA DE ACTIVIDAD ECONÓMICA: AÑOS 2014-13 A 2021-20  </t>
  </si>
  <si>
    <t>PANAMÁ. PROMEDIO DE HORAS TRABAJADAS DE LA POBLACIÓN EMPLEADA DE 15 Y MÁS AÑOS DE EDAD, SEGÚN SEXO.
ENCUESTA DE MERCADO LABORAL. AÑOS 2007-2021</t>
  </si>
  <si>
    <t>PANAMÁ. PROMEDIO DE HORAS TRABAJADAS DE LA POBLACIÓN OCUPADA 15 Y MÁS AÑOS DE EDAD, SEGÚN SEXO Y RAMA DE ACTIVIDAD ECONÓMICA. ENCUESTA DE MERCADO LABORAL. AÑOS 2007-2021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</si>
</sst>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* #,##0.00_ ;_ * \-#,##0.00_ ;_ * &quot;-&quot;??_ ;_ @_ "/>
    <numFmt numFmtId="165" formatCode="#,##0.0"/>
    <numFmt numFmtId="166" formatCode="###0"/>
    <numFmt numFmtId="167" formatCode="_-* #,##0_-;\-* #,##0_-;_-* &quot;-&quot;??_-;_-@_-"/>
    <numFmt numFmtId="168" formatCode="_-* #,##0.0_-;\-* #,##0.0_-;_-* &quot;-&quot;??_-;_-@_-"/>
    <numFmt numFmtId="169" formatCode="0.0"/>
    <numFmt numFmtId="170" formatCode="####.0"/>
    <numFmt numFmtId="171" formatCode="###0.0"/>
    <numFmt numFmtId="172" formatCode="_(* #,##0.00_);_(* \(#,##0.00\);_(* &quot;-&quot;??_);_(@_)"/>
    <numFmt numFmtId="173" formatCode="_(* #,##0.0_);_(* \(#,##0.0\);_(* &quot;-&quot;??_);_(@_)"/>
    <numFmt numFmtId="174" formatCode="#,##0.0_);\(#,##0.0\)"/>
    <numFmt numFmtId="175" formatCode="_([$€]* #,##0.00_);_([$€]* \(#,##0.00\);_([$€]* &quot;-&quot;??_);_(@_)"/>
    <numFmt numFmtId="176" formatCode="0.0_)"/>
    <numFmt numFmtId="177" formatCode="0.0000"/>
  </numFmts>
  <fonts count="8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8"/>
      <color theme="3" tint="-0.249977111117893"/>
      <name val="Comic Sans MS"/>
      <family val="4"/>
    </font>
    <font>
      <b/>
      <sz val="8"/>
      <color theme="3" tint="-0.249977111117893"/>
      <name val="Comic Sans MS"/>
      <family val="4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9"/>
      <color indexed="8"/>
      <name val="Arial Bold"/>
    </font>
    <font>
      <b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11"/>
      <color theme="0"/>
      <name val="Comic Sans MS"/>
      <family val="4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222222"/>
      <name val="Calibri"/>
      <family val="2"/>
      <scheme val="minor"/>
    </font>
    <font>
      <sz val="10"/>
      <color rgb="FF222222"/>
      <name val="Arial"/>
      <family val="2"/>
    </font>
    <font>
      <b/>
      <sz val="9"/>
      <color theme="3" tint="-0.249977111117893"/>
      <name val="Comic Sans MS"/>
      <family val="4"/>
    </font>
    <font>
      <sz val="9"/>
      <color theme="3" tint="-0.249977111117893"/>
      <name val="Comic Sans MS"/>
      <family val="4"/>
    </font>
    <font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color indexed="10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2"/>
      <name val="SWISS"/>
    </font>
    <font>
      <sz val="11"/>
      <color theme="1"/>
      <name val="Franklin Gothic Book"/>
      <family val="2"/>
    </font>
    <font>
      <sz val="10"/>
      <color indexed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u/>
      <sz val="10"/>
      <color theme="10"/>
      <name val="Arial"/>
      <family val="2"/>
    </font>
    <font>
      <b/>
      <sz val="9"/>
      <color theme="6" tint="-0.499984740745262"/>
      <name val="Comic Sans MS"/>
      <family val="4"/>
    </font>
    <font>
      <sz val="9"/>
      <color theme="6" tint="-0.499984740745262"/>
      <name val="Comic Sans MS"/>
      <family val="4"/>
    </font>
    <font>
      <sz val="10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9"/>
      </patternFill>
    </fill>
    <fill>
      <patternFill patternType="solid">
        <fgColor rgb="FFE2EED9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6"/>
        <bgColor indexed="64"/>
      </patternFill>
    </fill>
  </fills>
  <borders count="284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0" tint="-0.24994659260841701"/>
      </bottom>
      <diagonal/>
    </border>
    <border>
      <left/>
      <right/>
      <top style="thin">
        <color theme="0"/>
      </top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indexed="8"/>
      </left>
      <right style="medium">
        <color indexed="8"/>
      </right>
      <top style="hair">
        <color auto="1"/>
      </top>
      <bottom/>
      <diagonal/>
    </border>
    <border>
      <left style="thin">
        <color indexed="64"/>
      </left>
      <right/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5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36">
    <xf numFmtId="0" fontId="0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8" fillId="0" borderId="0" applyFont="0" applyFill="0" applyBorder="0" applyAlignment="0" applyProtection="0"/>
    <xf numFmtId="0" fontId="2" fillId="0" borderId="0"/>
    <xf numFmtId="165" fontId="8" fillId="0" borderId="0" applyFont="0" applyFill="0" applyBorder="0" applyAlignment="0" applyProtection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 applyNumberFormat="0" applyFill="0" applyBorder="0" applyAlignment="0" applyProtection="0"/>
    <xf numFmtId="0" fontId="35" fillId="0" borderId="165" applyNumberFormat="0" applyFill="0" applyAlignment="0" applyProtection="0"/>
    <xf numFmtId="0" fontId="36" fillId="0" borderId="166" applyNumberFormat="0" applyFill="0" applyAlignment="0" applyProtection="0"/>
    <xf numFmtId="0" fontId="37" fillId="0" borderId="167" applyNumberFormat="0" applyFill="0" applyAlignment="0" applyProtection="0"/>
    <xf numFmtId="0" fontId="37" fillId="0" borderId="0" applyNumberFormat="0" applyFill="0" applyBorder="0" applyAlignment="0" applyProtection="0"/>
    <xf numFmtId="0" fontId="38" fillId="18" borderId="0" applyNumberFormat="0" applyBorder="0" applyAlignment="0" applyProtection="0"/>
    <xf numFmtId="0" fontId="39" fillId="19" borderId="0" applyNumberFormat="0" applyBorder="0" applyAlignment="0" applyProtection="0"/>
    <xf numFmtId="0" fontId="40" fillId="20" borderId="0" applyNumberFormat="0" applyBorder="0" applyAlignment="0" applyProtection="0"/>
    <xf numFmtId="0" fontId="41" fillId="21" borderId="168" applyNumberFormat="0" applyAlignment="0" applyProtection="0"/>
    <xf numFmtId="0" fontId="42" fillId="22" borderId="169" applyNumberFormat="0" applyAlignment="0" applyProtection="0"/>
    <xf numFmtId="0" fontId="43" fillId="22" borderId="168" applyNumberFormat="0" applyAlignment="0" applyProtection="0"/>
    <xf numFmtId="0" fontId="44" fillId="0" borderId="170" applyNumberFormat="0" applyFill="0" applyAlignment="0" applyProtection="0"/>
    <xf numFmtId="0" fontId="45" fillId="23" borderId="1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173" applyNumberFormat="0" applyFill="0" applyAlignment="0" applyProtection="0"/>
    <xf numFmtId="0" fontId="4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8" fillId="36" borderId="0" applyNumberFormat="0" applyBorder="0" applyAlignment="0" applyProtection="0"/>
    <xf numFmtId="0" fontId="48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48" fillId="48" borderId="0" applyNumberFormat="0" applyBorder="0" applyAlignment="0" applyProtection="0"/>
    <xf numFmtId="0" fontId="1" fillId="0" borderId="0"/>
    <xf numFmtId="0" fontId="1" fillId="24" borderId="172" applyNumberFormat="0" applyFont="0" applyAlignment="0" applyProtection="0"/>
    <xf numFmtId="0" fontId="8" fillId="0" borderId="0"/>
    <xf numFmtId="172" fontId="2" fillId="0" borderId="0" applyFont="0" applyFill="0" applyBorder="0" applyAlignment="0" applyProtection="0"/>
    <xf numFmtId="0" fontId="8" fillId="0" borderId="0"/>
    <xf numFmtId="172" fontId="8" fillId="0" borderId="0" applyFont="0" applyFill="0" applyBorder="0" applyAlignment="0" applyProtection="0"/>
    <xf numFmtId="0" fontId="2" fillId="0" borderId="0"/>
    <xf numFmtId="0" fontId="73" fillId="0" borderId="240" applyNumberFormat="0" applyFill="0" applyAlignment="0" applyProtection="0"/>
    <xf numFmtId="43" fontId="2" fillId="0" borderId="0" applyFont="0" applyFill="0" applyBorder="0" applyAlignment="0" applyProtection="0"/>
    <xf numFmtId="0" fontId="2" fillId="0" borderId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3" borderId="0" applyNumberFormat="0" applyBorder="0" applyAlignment="0" applyProtection="0"/>
    <xf numFmtId="0" fontId="52" fillId="56" borderId="0" applyNumberFormat="0" applyBorder="0" applyAlignment="0" applyProtection="0"/>
    <xf numFmtId="0" fontId="52" fillId="55" borderId="0" applyNumberFormat="0" applyBorder="0" applyAlignment="0" applyProtection="0"/>
    <xf numFmtId="0" fontId="52" fillId="57" borderId="0" applyNumberFormat="0" applyBorder="0" applyAlignment="0" applyProtection="0"/>
    <xf numFmtId="0" fontId="52" fillId="54" borderId="0" applyNumberFormat="0" applyBorder="0" applyAlignment="0" applyProtection="0"/>
    <xf numFmtId="0" fontId="52" fillId="58" borderId="0" applyNumberFormat="0" applyBorder="0" applyAlignment="0" applyProtection="0"/>
    <xf numFmtId="0" fontId="52" fillId="57" borderId="0" applyNumberFormat="0" applyBorder="0" applyAlignment="0" applyProtection="0"/>
    <xf numFmtId="0" fontId="52" fillId="59" borderId="0" applyNumberFormat="0" applyBorder="0" applyAlignment="0" applyProtection="0"/>
    <xf numFmtId="0" fontId="52" fillId="58" borderId="0" applyNumberFormat="0" applyBorder="0" applyAlignment="0" applyProtection="0"/>
    <xf numFmtId="0" fontId="53" fillId="60" borderId="0" applyNumberFormat="0" applyBorder="0" applyAlignment="0" applyProtection="0"/>
    <xf numFmtId="0" fontId="53" fillId="54" borderId="0" applyNumberFormat="0" applyBorder="0" applyAlignment="0" applyProtection="0"/>
    <xf numFmtId="0" fontId="53" fillId="58" borderId="0" applyNumberFormat="0" applyBorder="0" applyAlignment="0" applyProtection="0"/>
    <xf numFmtId="0" fontId="53" fillId="57" borderId="0" applyNumberFormat="0" applyBorder="0" applyAlignment="0" applyProtection="0"/>
    <xf numFmtId="0" fontId="53" fillId="60" borderId="0" applyNumberFormat="0" applyBorder="0" applyAlignment="0" applyProtection="0"/>
    <xf numFmtId="0" fontId="53" fillId="54" borderId="0" applyNumberFormat="0" applyBorder="0" applyAlignment="0" applyProtection="0"/>
    <xf numFmtId="0" fontId="54" fillId="61" borderId="0" applyNumberFormat="0" applyBorder="0" applyAlignment="0" applyProtection="0"/>
    <xf numFmtId="0" fontId="55" fillId="52" borderId="220" applyNumberFormat="0" applyAlignment="0" applyProtection="0"/>
    <xf numFmtId="0" fontId="56" fillId="62" borderId="221" applyNumberFormat="0" applyAlignment="0" applyProtection="0"/>
    <xf numFmtId="0" fontId="57" fillId="0" borderId="222" applyNumberFormat="0" applyFill="0" applyAlignment="0" applyProtection="0"/>
    <xf numFmtId="0" fontId="58" fillId="0" borderId="0" applyNumberFormat="0" applyFill="0" applyBorder="0" applyAlignment="0" applyProtection="0"/>
    <xf numFmtId="0" fontId="53" fillId="60" borderId="0" applyNumberFormat="0" applyBorder="0" applyAlignment="0" applyProtection="0"/>
    <xf numFmtId="0" fontId="53" fillId="63" borderId="0" applyNumberFormat="0" applyBorder="0" applyAlignment="0" applyProtection="0"/>
    <xf numFmtId="0" fontId="53" fillId="64" borderId="0" applyNumberFormat="0" applyBorder="0" applyAlignment="0" applyProtection="0"/>
    <xf numFmtId="0" fontId="53" fillId="65" borderId="0" applyNumberFormat="0" applyBorder="0" applyAlignment="0" applyProtection="0"/>
    <xf numFmtId="0" fontId="53" fillId="60" borderId="0" applyNumberFormat="0" applyBorder="0" applyAlignment="0" applyProtection="0"/>
    <xf numFmtId="0" fontId="53" fillId="66" borderId="0" applyNumberFormat="0" applyBorder="0" applyAlignment="0" applyProtection="0"/>
    <xf numFmtId="0" fontId="59" fillId="58" borderId="220" applyNumberFormat="0" applyAlignment="0" applyProtection="0"/>
    <xf numFmtId="0" fontId="60" fillId="67" borderId="0" applyNumberFormat="0" applyBorder="0" applyAlignment="0" applyProtection="0"/>
    <xf numFmtId="0" fontId="61" fillId="58" borderId="0" applyNumberFormat="0" applyBorder="0" applyAlignment="0" applyProtection="0"/>
    <xf numFmtId="43" fontId="2" fillId="0" borderId="0" applyFont="0" applyFill="0" applyBorder="0" applyAlignment="0" applyProtection="0"/>
    <xf numFmtId="0" fontId="2" fillId="55" borderId="223" applyNumberFormat="0" applyFont="0" applyAlignment="0" applyProtection="0"/>
    <xf numFmtId="0" fontId="62" fillId="52" borderId="224" applyNumberForma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25" applyNumberFormat="0" applyFill="0" applyAlignment="0" applyProtection="0"/>
    <xf numFmtId="0" fontId="58" fillId="0" borderId="226" applyNumberFormat="0" applyFill="0" applyAlignment="0" applyProtection="0"/>
    <xf numFmtId="0" fontId="67" fillId="0" borderId="227" applyNumberFormat="0" applyFill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5" fontId="68" fillId="0" borderId="0" applyFont="0" applyFill="0" applyBorder="0" applyAlignment="0" applyProtection="0"/>
    <xf numFmtId="176" fontId="6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68" fillId="0" borderId="0"/>
    <xf numFmtId="0" fontId="8" fillId="0" borderId="0"/>
    <xf numFmtId="0" fontId="69" fillId="0" borderId="0"/>
    <xf numFmtId="0" fontId="2" fillId="0" borderId="0"/>
    <xf numFmtId="0" fontId="2" fillId="0" borderId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6" borderId="0" applyNumberFormat="0" applyBorder="0" applyAlignment="0" applyProtection="0"/>
    <xf numFmtId="0" fontId="60" fillId="67" borderId="0" applyNumberFormat="0" applyBorder="0" applyAlignment="0" applyProtection="0"/>
    <xf numFmtId="0" fontId="55" fillId="57" borderId="238" applyNumberFormat="0" applyAlignment="0" applyProtection="0"/>
    <xf numFmtId="0" fontId="53" fillId="73" borderId="0" applyNumberFormat="0" applyBorder="0" applyAlignment="0" applyProtection="0"/>
    <xf numFmtId="0" fontId="52" fillId="70" borderId="0" applyNumberFormat="0" applyBorder="0" applyAlignment="0" applyProtection="0"/>
    <xf numFmtId="0" fontId="52" fillId="53" borderId="0" applyNumberFormat="0" applyBorder="0" applyAlignment="0" applyProtection="0"/>
    <xf numFmtId="0" fontId="53" fillId="74" borderId="0" applyNumberFormat="0" applyBorder="0" applyAlignment="0" applyProtection="0"/>
    <xf numFmtId="0" fontId="52" fillId="59" borderId="0" applyNumberFormat="0" applyBorder="0" applyAlignment="0" applyProtection="0"/>
    <xf numFmtId="0" fontId="64" fillId="0" borderId="0" applyNumberFormat="0" applyFill="0" applyBorder="0" applyAlignment="0" applyProtection="0"/>
    <xf numFmtId="0" fontId="52" fillId="59" borderId="0" applyNumberFormat="0" applyBorder="0" applyAlignment="0" applyProtection="0"/>
    <xf numFmtId="0" fontId="53" fillId="72" borderId="0" applyNumberFormat="0" applyBorder="0" applyAlignment="0" applyProtection="0"/>
    <xf numFmtId="0" fontId="52" fillId="56" borderId="0" applyNumberFormat="0" applyBorder="0" applyAlignment="0" applyProtection="0"/>
    <xf numFmtId="0" fontId="53" fillId="70" borderId="0" applyNumberFormat="0" applyBorder="0" applyAlignment="0" applyProtection="0"/>
    <xf numFmtId="0" fontId="55" fillId="57" borderId="238" applyNumberFormat="0" applyAlignment="0" applyProtection="0"/>
    <xf numFmtId="0" fontId="67" fillId="0" borderId="237" applyNumberFormat="0" applyFill="0" applyAlignment="0" applyProtection="0"/>
    <xf numFmtId="0" fontId="52" fillId="68" borderId="0" applyNumberFormat="0" applyBorder="0" applyAlignment="0" applyProtection="0"/>
    <xf numFmtId="0" fontId="52" fillId="67" borderId="0" applyNumberFormat="0" applyBorder="0" applyAlignment="0" applyProtection="0"/>
    <xf numFmtId="0" fontId="55" fillId="52" borderId="231" applyNumberFormat="0" applyAlignment="0" applyProtection="0"/>
    <xf numFmtId="0" fontId="52" fillId="61" borderId="0" applyNumberFormat="0" applyBorder="0" applyAlignment="0" applyProtection="0"/>
    <xf numFmtId="0" fontId="52" fillId="69" borderId="0" applyNumberFormat="0" applyBorder="0" applyAlignment="0" applyProtection="0"/>
    <xf numFmtId="0" fontId="62" fillId="52" borderId="236" applyNumberFormat="0" applyAlignment="0" applyProtection="0"/>
    <xf numFmtId="0" fontId="2" fillId="55" borderId="235" applyNumberFormat="0" applyFont="0" applyAlignment="0" applyProtection="0"/>
    <xf numFmtId="0" fontId="53" fillId="75" borderId="0" applyNumberFormat="0" applyBorder="0" applyAlignment="0" applyProtection="0"/>
    <xf numFmtId="0" fontId="53" fillId="64" borderId="0" applyNumberFormat="0" applyBorder="0" applyAlignment="0" applyProtection="0"/>
    <xf numFmtId="0" fontId="56" fillId="62" borderId="221" applyNumberFormat="0" applyAlignment="0" applyProtection="0"/>
    <xf numFmtId="0" fontId="54" fillId="61" borderId="0" applyNumberFormat="0" applyBorder="0" applyAlignment="0" applyProtection="0"/>
    <xf numFmtId="0" fontId="59" fillId="58" borderId="231" applyNumberFormat="0" applyAlignment="0" applyProtection="0"/>
    <xf numFmtId="0" fontId="72" fillId="0" borderId="225" applyNumberFormat="0" applyFill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5" borderId="232" applyNumberFormat="0" applyFont="0" applyAlignment="0" applyProtection="0"/>
    <xf numFmtId="0" fontId="62" fillId="52" borderId="233" applyNumberFormat="0" applyAlignment="0" applyProtection="0"/>
    <xf numFmtId="0" fontId="2" fillId="0" borderId="0"/>
    <xf numFmtId="0" fontId="53" fillId="63" borderId="0" applyNumberFormat="0" applyBorder="0" applyAlignment="0" applyProtection="0"/>
    <xf numFmtId="0" fontId="53" fillId="73" borderId="0" applyNumberFormat="0" applyBorder="0" applyAlignment="0" applyProtection="0"/>
    <xf numFmtId="0" fontId="67" fillId="0" borderId="234" applyNumberFormat="0" applyFill="0" applyAlignment="0" applyProtection="0"/>
    <xf numFmtId="0" fontId="73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176" fontId="68" fillId="0" borderId="0"/>
    <xf numFmtId="0" fontId="71" fillId="0" borderId="239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76" fillId="0" borderId="0" applyNumberFormat="0" applyFill="0" applyBorder="0" applyAlignment="0" applyProtection="0"/>
    <xf numFmtId="0" fontId="59" fillId="53" borderId="238" applyNumberFormat="0" applyAlignment="0" applyProtection="0"/>
    <xf numFmtId="0" fontId="59" fillId="53" borderId="238" applyNumberFormat="0" applyAlignment="0" applyProtection="0"/>
    <xf numFmtId="0" fontId="57" fillId="0" borderId="222" applyNumberFormat="0" applyFill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6" fontId="68" fillId="0" borderId="0"/>
    <xf numFmtId="0" fontId="53" fillId="54" borderId="0" applyNumberFormat="0" applyBorder="0" applyAlignment="0" applyProtection="0"/>
    <xf numFmtId="0" fontId="52" fillId="71" borderId="0" applyNumberFormat="0" applyBorder="0" applyAlignment="0" applyProtection="0"/>
    <xf numFmtId="0" fontId="52" fillId="69" borderId="0" applyNumberFormat="0" applyBorder="0" applyAlignment="0" applyProtection="0"/>
    <xf numFmtId="0" fontId="52" fillId="54" borderId="0" applyNumberFormat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55" borderId="235" applyNumberFormat="0" applyFont="0" applyAlignment="0" applyProtection="0"/>
    <xf numFmtId="0" fontId="52" fillId="55" borderId="235" applyNumberFormat="0" applyFont="0" applyAlignment="0" applyProtection="0"/>
    <xf numFmtId="0" fontId="62" fillId="57" borderId="233" applyNumberFormat="0" applyAlignment="0" applyProtection="0"/>
    <xf numFmtId="0" fontId="62" fillId="57" borderId="233" applyNumberFormat="0" applyAlignment="0" applyProtection="0"/>
    <xf numFmtId="0" fontId="74" fillId="0" borderId="0" applyNumberFormat="0" applyFill="0" applyBorder="0" applyAlignment="0" applyProtection="0"/>
    <xf numFmtId="0" fontId="67" fillId="0" borderId="241" applyNumberFormat="0" applyFill="0" applyAlignment="0" applyProtection="0"/>
    <xf numFmtId="0" fontId="67" fillId="0" borderId="241" applyNumberFormat="0" applyFill="0" applyAlignment="0" applyProtection="0"/>
    <xf numFmtId="0" fontId="63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9" fillId="0" borderId="0"/>
    <xf numFmtId="0" fontId="79" fillId="0" borderId="0"/>
    <xf numFmtId="0" fontId="62" fillId="57" borderId="267" applyNumberFormat="0" applyAlignment="0" applyProtection="0"/>
    <xf numFmtId="0" fontId="52" fillId="55" borderId="273" applyNumberFormat="0" applyFont="0" applyAlignment="0" applyProtection="0"/>
    <xf numFmtId="0" fontId="59" fillId="53" borderId="272" applyNumberFormat="0" applyAlignment="0" applyProtection="0"/>
    <xf numFmtId="0" fontId="67" fillId="0" borderId="263" applyNumberFormat="0" applyFill="0" applyAlignment="0" applyProtection="0"/>
    <xf numFmtId="0" fontId="62" fillId="57" borderId="262" applyNumberFormat="0" applyAlignment="0" applyProtection="0"/>
    <xf numFmtId="0" fontId="52" fillId="55" borderId="261" applyNumberFormat="0" applyFont="0" applyAlignment="0" applyProtection="0"/>
    <xf numFmtId="0" fontId="67" fillId="0" borderId="275" applyNumberFormat="0" applyFill="0" applyAlignment="0" applyProtection="0"/>
    <xf numFmtId="0" fontId="55" fillId="57" borderId="265" applyNumberFormat="0" applyAlignment="0" applyProtection="0"/>
    <xf numFmtId="0" fontId="59" fillId="53" borderId="260" applyNumberFormat="0" applyAlignment="0" applyProtection="0"/>
    <xf numFmtId="0" fontId="55" fillId="57" borderId="272" applyNumberFormat="0" applyAlignment="0" applyProtection="0"/>
    <xf numFmtId="0" fontId="59" fillId="53" borderId="265" applyNumberFormat="0" applyAlignment="0" applyProtection="0"/>
    <xf numFmtId="0" fontId="55" fillId="57" borderId="260" applyNumberFormat="0" applyAlignment="0" applyProtection="0"/>
    <xf numFmtId="0" fontId="62" fillId="57" borderId="236" applyNumberFormat="0" applyAlignment="0" applyProtection="0"/>
    <xf numFmtId="0" fontId="67" fillId="0" borderId="268" applyNumberFormat="0" applyFill="0" applyAlignment="0" applyProtection="0"/>
    <xf numFmtId="0" fontId="52" fillId="55" borderId="266" applyNumberFormat="0" applyFont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62" fillId="57" borderId="274" applyNumberFormat="0" applyAlignment="0" applyProtection="0"/>
  </cellStyleXfs>
  <cellXfs count="1606">
    <xf numFmtId="0" fontId="0" fillId="0" borderId="0" xfId="0"/>
    <xf numFmtId="0" fontId="4" fillId="2" borderId="0" xfId="0" applyFont="1" applyFill="1"/>
    <xf numFmtId="0" fontId="4" fillId="0" borderId="0" xfId="0" applyFont="1"/>
    <xf numFmtId="0" fontId="4" fillId="2" borderId="0" xfId="0" applyFont="1" applyFill="1" applyBorder="1"/>
    <xf numFmtId="0" fontId="4" fillId="0" borderId="0" xfId="0" applyFont="1" applyBorder="1"/>
    <xf numFmtId="0" fontId="6" fillId="4" borderId="1" xfId="0" applyFont="1" applyFill="1" applyBorder="1"/>
    <xf numFmtId="0" fontId="6" fillId="4" borderId="1" xfId="0" applyFont="1" applyFill="1" applyBorder="1" applyAlignment="1">
      <alignment horizontal="center"/>
    </xf>
    <xf numFmtId="0" fontId="4" fillId="0" borderId="0" xfId="0" applyFont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7" fillId="4" borderId="1" xfId="0" applyFont="1" applyFill="1" applyBorder="1" applyAlignment="1">
      <alignment vertical="top" wrapText="1"/>
    </xf>
    <xf numFmtId="0" fontId="5" fillId="3" borderId="2" xfId="0" applyFont="1" applyFill="1" applyBorder="1" applyAlignment="1">
      <alignment horizontal="center" vertical="center"/>
    </xf>
    <xf numFmtId="0" fontId="10" fillId="0" borderId="0" xfId="0" applyFont="1"/>
    <xf numFmtId="0" fontId="10" fillId="6" borderId="11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vertical="center"/>
    </xf>
    <xf numFmtId="3" fontId="9" fillId="2" borderId="13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3" fontId="10" fillId="2" borderId="14" xfId="0" applyNumberFormat="1" applyFont="1" applyFill="1" applyBorder="1" applyAlignment="1">
      <alignment vertical="top"/>
    </xf>
    <xf numFmtId="3" fontId="9" fillId="2" borderId="14" xfId="0" applyNumberFormat="1" applyFont="1" applyFill="1" applyBorder="1" applyAlignment="1">
      <alignment vertical="center"/>
    </xf>
    <xf numFmtId="3" fontId="9" fillId="0" borderId="0" xfId="0" applyNumberFormat="1" applyFont="1" applyAlignment="1">
      <alignment vertical="center"/>
    </xf>
    <xf numFmtId="3" fontId="10" fillId="0" borderId="0" xfId="0" applyNumberFormat="1" applyFont="1" applyAlignment="1"/>
    <xf numFmtId="3" fontId="9" fillId="0" borderId="0" xfId="0" applyNumberFormat="1" applyFont="1" applyAlignment="1"/>
    <xf numFmtId="3" fontId="11" fillId="2" borderId="14" xfId="0" applyNumberFormat="1" applyFont="1" applyFill="1" applyBorder="1" applyAlignment="1">
      <alignment vertical="center"/>
    </xf>
    <xf numFmtId="3" fontId="12" fillId="2" borderId="14" xfId="0" applyNumberFormat="1" applyFont="1" applyFill="1" applyBorder="1" applyAlignment="1">
      <alignment vertical="top"/>
    </xf>
    <xf numFmtId="3" fontId="10" fillId="2" borderId="16" xfId="0" applyNumberFormat="1" applyFont="1" applyFill="1" applyBorder="1" applyAlignment="1">
      <alignment vertical="top"/>
    </xf>
    <xf numFmtId="3" fontId="12" fillId="2" borderId="16" xfId="0" applyNumberFormat="1" applyFont="1" applyFill="1" applyBorder="1" applyAlignment="1">
      <alignment vertical="top"/>
    </xf>
    <xf numFmtId="165" fontId="9" fillId="2" borderId="13" xfId="0" applyNumberFormat="1" applyFont="1" applyFill="1" applyBorder="1" applyAlignment="1">
      <alignment vertical="center"/>
    </xf>
    <xf numFmtId="165" fontId="10" fillId="2" borderId="14" xfId="0" applyNumberFormat="1" applyFont="1" applyFill="1" applyBorder="1" applyAlignment="1">
      <alignment vertical="top"/>
    </xf>
    <xf numFmtId="165" fontId="9" fillId="2" borderId="14" xfId="0" applyNumberFormat="1" applyFont="1" applyFill="1" applyBorder="1" applyAlignment="1">
      <alignment vertical="center"/>
    </xf>
    <xf numFmtId="165" fontId="10" fillId="2" borderId="16" xfId="0" applyNumberFormat="1" applyFont="1" applyFill="1" applyBorder="1" applyAlignment="1">
      <alignment vertical="top"/>
    </xf>
    <xf numFmtId="2" fontId="10" fillId="5" borderId="11" xfId="0" applyNumberFormat="1" applyFont="1" applyFill="1" applyBorder="1" applyAlignment="1">
      <alignment horizontal="center" vertical="center" wrapText="1"/>
    </xf>
    <xf numFmtId="1" fontId="10" fillId="5" borderId="11" xfId="0" applyNumberFormat="1" applyFont="1" applyFill="1" applyBorder="1" applyAlignment="1">
      <alignment horizontal="center" vertical="center" wrapText="1"/>
    </xf>
    <xf numFmtId="3" fontId="11" fillId="8" borderId="13" xfId="3" applyNumberFormat="1" applyFont="1" applyFill="1" applyBorder="1" applyAlignment="1">
      <alignment horizontal="center" vertical="top"/>
    </xf>
    <xf numFmtId="3" fontId="11" fillId="8" borderId="13" xfId="3" applyNumberFormat="1" applyFont="1" applyFill="1" applyBorder="1" applyAlignment="1">
      <alignment vertical="top"/>
    </xf>
    <xf numFmtId="3" fontId="9" fillId="8" borderId="13" xfId="0" applyNumberFormat="1" applyFont="1" applyFill="1" applyBorder="1" applyAlignment="1">
      <alignment vertical="top"/>
    </xf>
    <xf numFmtId="0" fontId="9" fillId="0" borderId="0" xfId="0" applyFont="1"/>
    <xf numFmtId="3" fontId="12" fillId="0" borderId="14" xfId="3" applyNumberFormat="1" applyFont="1" applyBorder="1" applyAlignment="1">
      <alignment horizontal="left" vertical="top" indent="1"/>
    </xf>
    <xf numFmtId="3" fontId="12" fillId="0" borderId="14" xfId="3" applyNumberFormat="1" applyFont="1" applyBorder="1" applyAlignment="1">
      <alignment vertical="top"/>
    </xf>
    <xf numFmtId="3" fontId="10" fillId="0" borderId="14" xfId="0" applyNumberFormat="1" applyFont="1" applyBorder="1" applyAlignment="1">
      <alignment vertical="top"/>
    </xf>
    <xf numFmtId="3" fontId="11" fillId="8" borderId="14" xfId="3" applyNumberFormat="1" applyFont="1" applyFill="1" applyBorder="1" applyAlignment="1">
      <alignment horizontal="center" vertical="top"/>
    </xf>
    <xf numFmtId="3" fontId="11" fillId="8" borderId="14" xfId="3" applyNumberFormat="1" applyFont="1" applyFill="1" applyBorder="1" applyAlignment="1">
      <alignment vertical="top"/>
    </xf>
    <xf numFmtId="3" fontId="9" fillId="8" borderId="14" xfId="0" applyNumberFormat="1" applyFont="1" applyFill="1" applyBorder="1" applyAlignment="1">
      <alignment vertical="top"/>
    </xf>
    <xf numFmtId="3" fontId="12" fillId="0" borderId="16" xfId="3" applyNumberFormat="1" applyFont="1" applyBorder="1" applyAlignment="1">
      <alignment horizontal="left" vertical="top" indent="1"/>
    </xf>
    <xf numFmtId="3" fontId="12" fillId="0" borderId="16" xfId="3" applyNumberFormat="1" applyFont="1" applyBorder="1" applyAlignment="1">
      <alignment vertical="top"/>
    </xf>
    <xf numFmtId="3" fontId="10" fillId="0" borderId="16" xfId="0" applyNumberFormat="1" applyFont="1" applyBorder="1" applyAlignment="1">
      <alignment vertical="top"/>
    </xf>
    <xf numFmtId="0" fontId="10" fillId="0" borderId="0" xfId="0" applyFont="1" applyBorder="1"/>
    <xf numFmtId="0" fontId="10" fillId="0" borderId="0" xfId="0" applyFont="1" applyAlignment="1">
      <alignment wrapText="1"/>
    </xf>
    <xf numFmtId="0" fontId="10" fillId="0" borderId="0" xfId="0" applyFont="1" applyBorder="1" applyAlignment="1">
      <alignment wrapText="1"/>
    </xf>
    <xf numFmtId="3" fontId="9" fillId="0" borderId="22" xfId="0" applyNumberFormat="1" applyFont="1" applyBorder="1" applyAlignment="1">
      <alignment horizontal="center" wrapText="1"/>
    </xf>
    <xf numFmtId="3" fontId="9" fillId="0" borderId="12" xfId="0" applyNumberFormat="1" applyFont="1" applyBorder="1" applyAlignment="1">
      <alignment wrapText="1"/>
    </xf>
    <xf numFmtId="3" fontId="9" fillId="0" borderId="23" xfId="0" applyNumberFormat="1" applyFont="1" applyBorder="1" applyAlignment="1">
      <alignment wrapText="1"/>
    </xf>
    <xf numFmtId="0" fontId="9" fillId="4" borderId="22" xfId="0" applyFont="1" applyFill="1" applyBorder="1" applyAlignment="1">
      <alignment wrapText="1"/>
    </xf>
    <xf numFmtId="3" fontId="9" fillId="4" borderId="12" xfId="0" applyNumberFormat="1" applyFont="1" applyFill="1" applyBorder="1" applyAlignment="1">
      <alignment wrapText="1"/>
    </xf>
    <xf numFmtId="3" fontId="9" fillId="4" borderId="23" xfId="0" applyNumberFormat="1" applyFont="1" applyFill="1" applyBorder="1" applyAlignment="1">
      <alignment wrapText="1"/>
    </xf>
    <xf numFmtId="3" fontId="10" fillId="2" borderId="24" xfId="0" applyNumberFormat="1" applyFont="1" applyFill="1" applyBorder="1" applyAlignment="1">
      <alignment horizontal="left" wrapText="1" indent="2"/>
    </xf>
    <xf numFmtId="3" fontId="10" fillId="2" borderId="25" xfId="0" applyNumberFormat="1" applyFont="1" applyFill="1" applyBorder="1" applyAlignment="1">
      <alignment wrapText="1"/>
    </xf>
    <xf numFmtId="3" fontId="10" fillId="2" borderId="26" xfId="0" applyNumberFormat="1" applyFont="1" applyFill="1" applyBorder="1" applyAlignment="1">
      <alignment wrapText="1"/>
    </xf>
    <xf numFmtId="3" fontId="10" fillId="2" borderId="27" xfId="0" applyNumberFormat="1" applyFont="1" applyFill="1" applyBorder="1" applyAlignment="1">
      <alignment horizontal="left" wrapText="1" indent="2"/>
    </xf>
    <xf numFmtId="3" fontId="10" fillId="2" borderId="28" xfId="0" applyNumberFormat="1" applyFont="1" applyFill="1" applyBorder="1" applyAlignment="1">
      <alignment wrapText="1"/>
    </xf>
    <xf numFmtId="166" fontId="12" fillId="2" borderId="29" xfId="4" applyNumberFormat="1" applyFont="1" applyFill="1" applyBorder="1" applyAlignment="1">
      <alignment horizontal="right"/>
    </xf>
    <xf numFmtId="3" fontId="10" fillId="2" borderId="30" xfId="0" applyNumberFormat="1" applyFont="1" applyFill="1" applyBorder="1" applyAlignment="1">
      <alignment wrapText="1"/>
    </xf>
    <xf numFmtId="3" fontId="10" fillId="2" borderId="31" xfId="0" applyNumberFormat="1" applyFont="1" applyFill="1" applyBorder="1" applyAlignment="1">
      <alignment horizontal="left" wrapText="1" indent="2"/>
    </xf>
    <xf numFmtId="3" fontId="10" fillId="2" borderId="14" xfId="0" applyNumberFormat="1" applyFont="1" applyFill="1" applyBorder="1" applyAlignment="1">
      <alignment wrapText="1"/>
    </xf>
    <xf numFmtId="3" fontId="10" fillId="2" borderId="32" xfId="0" applyNumberFormat="1" applyFont="1" applyFill="1" applyBorder="1" applyAlignment="1">
      <alignment wrapText="1"/>
    </xf>
    <xf numFmtId="3" fontId="10" fillId="0" borderId="24" xfId="0" applyNumberFormat="1" applyFont="1" applyBorder="1" applyAlignment="1">
      <alignment horizontal="left" wrapText="1" indent="2"/>
    </xf>
    <xf numFmtId="3" fontId="10" fillId="0" borderId="25" xfId="0" applyNumberFormat="1" applyFont="1" applyBorder="1" applyAlignment="1">
      <alignment wrapText="1"/>
    </xf>
    <xf numFmtId="3" fontId="10" fillId="0" borderId="26" xfId="0" applyNumberFormat="1" applyFont="1" applyBorder="1" applyAlignment="1">
      <alignment wrapText="1"/>
    </xf>
    <xf numFmtId="3" fontId="10" fillId="0" borderId="31" xfId="0" applyNumberFormat="1" applyFont="1" applyBorder="1" applyAlignment="1">
      <alignment horizontal="left" wrapText="1" indent="2"/>
    </xf>
    <xf numFmtId="3" fontId="10" fillId="0" borderId="14" xfId="0" applyNumberFormat="1" applyFont="1" applyBorder="1" applyAlignment="1">
      <alignment wrapText="1"/>
    </xf>
    <xf numFmtId="3" fontId="10" fillId="0" borderId="32" xfId="0" applyNumberFormat="1" applyFont="1" applyBorder="1" applyAlignment="1">
      <alignment wrapText="1"/>
    </xf>
    <xf numFmtId="3" fontId="10" fillId="0" borderId="33" xfId="0" applyNumberFormat="1" applyFont="1" applyBorder="1" applyAlignment="1">
      <alignment horizontal="left" wrapText="1" indent="2"/>
    </xf>
    <xf numFmtId="3" fontId="10" fillId="0" borderId="16" xfId="0" applyNumberFormat="1" applyFont="1" applyBorder="1" applyAlignment="1">
      <alignment wrapText="1"/>
    </xf>
    <xf numFmtId="3" fontId="10" fillId="0" borderId="34" xfId="0" applyNumberFormat="1" applyFont="1" applyBorder="1" applyAlignment="1">
      <alignment wrapText="1"/>
    </xf>
    <xf numFmtId="0" fontId="10" fillId="2" borderId="0" xfId="0" applyFont="1" applyFill="1" applyAlignment="1">
      <alignment wrapText="1"/>
    </xf>
    <xf numFmtId="1" fontId="9" fillId="5" borderId="11" xfId="0" applyNumberFormat="1" applyFont="1" applyFill="1" applyBorder="1" applyAlignment="1">
      <alignment horizontal="center" vertical="center" wrapText="1"/>
    </xf>
    <xf numFmtId="1" fontId="9" fillId="5" borderId="15" xfId="0" applyNumberFormat="1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/>
    </xf>
    <xf numFmtId="0" fontId="10" fillId="4" borderId="12" xfId="0" applyFont="1" applyFill="1" applyBorder="1" applyAlignment="1">
      <alignment horizontal="center" vertical="center"/>
    </xf>
    <xf numFmtId="0" fontId="10" fillId="4" borderId="12" xfId="0" applyFont="1" applyFill="1" applyBorder="1" applyAlignment="1">
      <alignment vertical="center"/>
    </xf>
    <xf numFmtId="3" fontId="12" fillId="0" borderId="24" xfId="5" applyNumberFormat="1" applyFont="1" applyBorder="1" applyAlignment="1">
      <alignment vertical="top" wrapText="1"/>
    </xf>
    <xf numFmtId="3" fontId="12" fillId="0" borderId="25" xfId="6" applyNumberFormat="1" applyFont="1" applyBorder="1" applyAlignment="1"/>
    <xf numFmtId="3" fontId="12" fillId="0" borderId="26" xfId="5" applyNumberFormat="1" applyFont="1" applyBorder="1" applyAlignment="1"/>
    <xf numFmtId="3" fontId="12" fillId="4" borderId="12" xfId="5" applyNumberFormat="1" applyFont="1" applyFill="1" applyBorder="1" applyAlignment="1"/>
    <xf numFmtId="3" fontId="10" fillId="0" borderId="24" xfId="0" applyNumberFormat="1" applyFont="1" applyBorder="1" applyAlignment="1">
      <alignment wrapText="1"/>
    </xf>
    <xf numFmtId="3" fontId="12" fillId="0" borderId="25" xfId="5" applyNumberFormat="1" applyFont="1" applyBorder="1" applyAlignment="1"/>
    <xf numFmtId="3" fontId="12" fillId="0" borderId="25" xfId="2" applyNumberFormat="1" applyFont="1" applyFill="1" applyBorder="1" applyAlignment="1" applyProtection="1"/>
    <xf numFmtId="3" fontId="12" fillId="0" borderId="31" xfId="5" applyNumberFormat="1" applyFont="1" applyBorder="1" applyAlignment="1">
      <alignment vertical="top" wrapText="1"/>
    </xf>
    <xf numFmtId="3" fontId="12" fillId="0" borderId="14" xfId="6" applyNumberFormat="1" applyFont="1" applyBorder="1" applyAlignment="1"/>
    <xf numFmtId="3" fontId="12" fillId="0" borderId="32" xfId="5" applyNumberFormat="1" applyFont="1" applyBorder="1" applyAlignment="1"/>
    <xf numFmtId="3" fontId="10" fillId="0" borderId="31" xfId="0" applyNumberFormat="1" applyFont="1" applyBorder="1" applyAlignment="1">
      <alignment wrapText="1"/>
    </xf>
    <xf numFmtId="3" fontId="12" fillId="0" borderId="14" xfId="5" applyNumberFormat="1" applyFont="1" applyBorder="1" applyAlignment="1"/>
    <xf numFmtId="3" fontId="12" fillId="0" borderId="14" xfId="2" applyNumberFormat="1" applyFont="1" applyFill="1" applyBorder="1" applyAlignment="1" applyProtection="1"/>
    <xf numFmtId="3" fontId="12" fillId="0" borderId="33" xfId="5" applyNumberFormat="1" applyFont="1" applyBorder="1" applyAlignment="1">
      <alignment vertical="top" wrapText="1"/>
    </xf>
    <xf numFmtId="3" fontId="12" fillId="0" borderId="16" xfId="6" applyNumberFormat="1" applyFont="1" applyBorder="1" applyAlignment="1"/>
    <xf numFmtId="3" fontId="12" fillId="0" borderId="34" xfId="5" applyNumberFormat="1" applyFont="1" applyBorder="1" applyAlignment="1"/>
    <xf numFmtId="3" fontId="12" fillId="4" borderId="15" xfId="5" applyNumberFormat="1" applyFont="1" applyFill="1" applyBorder="1" applyAlignment="1"/>
    <xf numFmtId="3" fontId="10" fillId="0" borderId="33" xfId="0" applyNumberFormat="1" applyFont="1" applyBorder="1" applyAlignment="1">
      <alignment wrapText="1"/>
    </xf>
    <xf numFmtId="3" fontId="12" fillId="0" borderId="16" xfId="5" applyNumberFormat="1" applyFont="1" applyBorder="1" applyAlignment="1"/>
    <xf numFmtId="3" fontId="12" fillId="0" borderId="16" xfId="2" applyNumberFormat="1" applyFont="1" applyFill="1" applyBorder="1" applyAlignment="1" applyProtection="1"/>
    <xf numFmtId="0" fontId="10" fillId="4" borderId="10" xfId="0" applyFont="1" applyFill="1" applyBorder="1" applyAlignment="1"/>
    <xf numFmtId="0" fontId="10" fillId="4" borderId="12" xfId="0" applyFont="1" applyFill="1" applyBorder="1" applyAlignment="1"/>
    <xf numFmtId="165" fontId="12" fillId="0" borderId="25" xfId="6" applyNumberFormat="1" applyFont="1" applyBorder="1" applyAlignment="1"/>
    <xf numFmtId="165" fontId="12" fillId="0" borderId="26" xfId="5" applyNumberFormat="1" applyFont="1" applyBorder="1" applyAlignment="1"/>
    <xf numFmtId="165" fontId="12" fillId="0" borderId="25" xfId="5" applyNumberFormat="1" applyFont="1" applyBorder="1" applyAlignment="1"/>
    <xf numFmtId="165" fontId="12" fillId="0" borderId="25" xfId="2" applyNumberFormat="1" applyFont="1" applyFill="1" applyBorder="1" applyAlignment="1" applyProtection="1"/>
    <xf numFmtId="165" fontId="12" fillId="0" borderId="14" xfId="6" applyNumberFormat="1" applyFont="1" applyBorder="1" applyAlignment="1"/>
    <xf numFmtId="165" fontId="12" fillId="0" borderId="32" xfId="5" applyNumberFormat="1" applyFont="1" applyBorder="1" applyAlignment="1"/>
    <xf numFmtId="165" fontId="12" fillId="0" borderId="14" xfId="5" applyNumberFormat="1" applyFont="1" applyBorder="1" applyAlignment="1"/>
    <xf numFmtId="165" fontId="12" fillId="0" borderId="14" xfId="2" applyNumberFormat="1" applyFont="1" applyFill="1" applyBorder="1" applyAlignment="1" applyProtection="1"/>
    <xf numFmtId="165" fontId="12" fillId="0" borderId="16" xfId="6" applyNumberFormat="1" applyFont="1" applyBorder="1" applyAlignment="1"/>
    <xf numFmtId="165" fontId="12" fillId="0" borderId="34" xfId="5" applyNumberFormat="1" applyFont="1" applyBorder="1" applyAlignment="1"/>
    <xf numFmtId="165" fontId="12" fillId="0" borderId="16" xfId="5" applyNumberFormat="1" applyFont="1" applyBorder="1" applyAlignment="1"/>
    <xf numFmtId="165" fontId="12" fillId="0" borderId="16" xfId="2" applyNumberFormat="1" applyFont="1" applyFill="1" applyBorder="1" applyAlignment="1" applyProtection="1"/>
    <xf numFmtId="165" fontId="12" fillId="0" borderId="24" xfId="5" applyNumberFormat="1" applyFont="1" applyBorder="1" applyAlignment="1">
      <alignment vertical="top" wrapText="1"/>
    </xf>
    <xf numFmtId="165" fontId="12" fillId="4" borderId="12" xfId="5" applyNumberFormat="1" applyFont="1" applyFill="1" applyBorder="1" applyAlignment="1"/>
    <xf numFmtId="165" fontId="10" fillId="0" borderId="24" xfId="0" applyNumberFormat="1" applyFont="1" applyBorder="1" applyAlignment="1">
      <alignment wrapText="1"/>
    </xf>
    <xf numFmtId="165" fontId="12" fillId="0" borderId="31" xfId="5" applyNumberFormat="1" applyFont="1" applyBorder="1" applyAlignment="1">
      <alignment vertical="top" wrapText="1"/>
    </xf>
    <xf numFmtId="165" fontId="10" fillId="0" borderId="31" xfId="0" applyNumberFormat="1" applyFont="1" applyBorder="1" applyAlignment="1">
      <alignment wrapText="1"/>
    </xf>
    <xf numFmtId="165" fontId="12" fillId="0" borderId="33" xfId="5" applyNumberFormat="1" applyFont="1" applyBorder="1" applyAlignment="1">
      <alignment vertical="top" wrapText="1"/>
    </xf>
    <xf numFmtId="165" fontId="12" fillId="4" borderId="15" xfId="5" applyNumberFormat="1" applyFont="1" applyFill="1" applyBorder="1" applyAlignment="1"/>
    <xf numFmtId="165" fontId="10" fillId="0" borderId="33" xfId="0" applyNumberFormat="1" applyFont="1" applyBorder="1" applyAlignment="1">
      <alignment wrapText="1"/>
    </xf>
    <xf numFmtId="0" fontId="10" fillId="5" borderId="11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/>
    </xf>
    <xf numFmtId="3" fontId="11" fillId="4" borderId="13" xfId="7" applyNumberFormat="1" applyFont="1" applyFill="1" applyBorder="1" applyAlignment="1">
      <alignment horizontal="left" vertical="center"/>
    </xf>
    <xf numFmtId="3" fontId="11" fillId="4" borderId="13" xfId="7" applyNumberFormat="1" applyFont="1" applyFill="1" applyBorder="1" applyAlignment="1">
      <alignment horizontal="right" vertical="center"/>
    </xf>
    <xf numFmtId="3" fontId="10" fillId="0" borderId="0" xfId="0" applyNumberFormat="1" applyFont="1"/>
    <xf numFmtId="3" fontId="12" fillId="0" borderId="14" xfId="7" applyNumberFormat="1" applyFont="1" applyBorder="1" applyAlignment="1">
      <alignment horizontal="left" vertical="top" indent="1"/>
    </xf>
    <xf numFmtId="3" fontId="12" fillId="0" borderId="14" xfId="7" applyNumberFormat="1" applyFont="1" applyBorder="1" applyAlignment="1">
      <alignment horizontal="right" vertical="top"/>
    </xf>
    <xf numFmtId="3" fontId="12" fillId="0" borderId="16" xfId="7" applyNumberFormat="1" applyFont="1" applyBorder="1" applyAlignment="1">
      <alignment horizontal="left" vertical="top" indent="1"/>
    </xf>
    <xf numFmtId="3" fontId="12" fillId="0" borderId="16" xfId="7" applyNumberFormat="1" applyFont="1" applyBorder="1" applyAlignment="1">
      <alignment horizontal="right" vertical="top"/>
    </xf>
    <xf numFmtId="0" fontId="9" fillId="5" borderId="11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/>
    </xf>
    <xf numFmtId="3" fontId="11" fillId="4" borderId="13" xfId="0" applyNumberFormat="1" applyFont="1" applyFill="1" applyBorder="1" applyAlignment="1">
      <alignment vertical="center"/>
    </xf>
    <xf numFmtId="3" fontId="12" fillId="0" borderId="14" xfId="0" applyNumberFormat="1" applyFont="1" applyBorder="1" applyAlignment="1">
      <alignment horizontal="left" vertical="top" indent="2"/>
    </xf>
    <xf numFmtId="3" fontId="12" fillId="0" borderId="14" xfId="0" applyNumberFormat="1" applyFont="1" applyBorder="1" applyAlignment="1">
      <alignment vertical="top"/>
    </xf>
    <xf numFmtId="3" fontId="11" fillId="4" borderId="14" xfId="0" applyNumberFormat="1" applyFont="1" applyFill="1" applyBorder="1" applyAlignment="1">
      <alignment vertical="center"/>
    </xf>
    <xf numFmtId="3" fontId="12" fillId="0" borderId="16" xfId="0" applyNumberFormat="1" applyFont="1" applyBorder="1" applyAlignment="1">
      <alignment horizontal="left" vertical="top" indent="2"/>
    </xf>
    <xf numFmtId="3" fontId="12" fillId="0" borderId="16" xfId="0" applyNumberFormat="1" applyFont="1" applyBorder="1" applyAlignment="1">
      <alignment vertical="top"/>
    </xf>
    <xf numFmtId="3" fontId="9" fillId="4" borderId="38" xfId="0" applyNumberFormat="1" applyFont="1" applyFill="1" applyBorder="1" applyAlignment="1">
      <alignment vertical="center" wrapText="1"/>
    </xf>
    <xf numFmtId="3" fontId="11" fillId="4" borderId="39" xfId="5" applyNumberFormat="1" applyFont="1" applyFill="1" applyBorder="1" applyAlignment="1">
      <alignment horizontal="right" vertical="center"/>
    </xf>
    <xf numFmtId="3" fontId="11" fillId="4" borderId="40" xfId="5" applyNumberFormat="1" applyFont="1" applyFill="1" applyBorder="1" applyAlignment="1">
      <alignment horizontal="right" vertical="center"/>
    </xf>
    <xf numFmtId="3" fontId="11" fillId="4" borderId="41" xfId="5" applyNumberFormat="1" applyFont="1" applyFill="1" applyBorder="1" applyAlignment="1">
      <alignment horizontal="right" vertical="center"/>
    </xf>
    <xf numFmtId="3" fontId="10" fillId="0" borderId="42" xfId="0" applyNumberFormat="1" applyFont="1" applyBorder="1" applyAlignment="1">
      <alignment horizontal="left" wrapText="1" indent="1"/>
    </xf>
    <xf numFmtId="3" fontId="12" fillId="0" borderId="43" xfId="5" applyNumberFormat="1" applyFont="1" applyBorder="1" applyAlignment="1">
      <alignment horizontal="right"/>
    </xf>
    <xf numFmtId="3" fontId="12" fillId="0" borderId="44" xfId="5" applyNumberFormat="1" applyFont="1" applyBorder="1" applyAlignment="1">
      <alignment horizontal="right"/>
    </xf>
    <xf numFmtId="3" fontId="12" fillId="0" borderId="45" xfId="5" applyNumberFormat="1" applyFont="1" applyBorder="1" applyAlignment="1">
      <alignment horizontal="right"/>
    </xf>
    <xf numFmtId="3" fontId="10" fillId="0" borderId="46" xfId="0" applyNumberFormat="1" applyFont="1" applyBorder="1" applyAlignment="1">
      <alignment horizontal="left" wrapText="1" indent="1"/>
    </xf>
    <xf numFmtId="3" fontId="12" fillId="0" borderId="47" xfId="5" applyNumberFormat="1" applyFont="1" applyBorder="1" applyAlignment="1">
      <alignment horizontal="right"/>
    </xf>
    <xf numFmtId="3" fontId="12" fillId="0" borderId="48" xfId="5" applyNumberFormat="1" applyFont="1" applyBorder="1" applyAlignment="1">
      <alignment horizontal="right"/>
    </xf>
    <xf numFmtId="3" fontId="12" fillId="0" borderId="49" xfId="5" applyNumberFormat="1" applyFont="1" applyBorder="1" applyAlignment="1">
      <alignment horizontal="right"/>
    </xf>
    <xf numFmtId="165" fontId="12" fillId="0" borderId="49" xfId="5" applyNumberFormat="1" applyFont="1" applyBorder="1" applyAlignment="1">
      <alignment horizontal="right"/>
    </xf>
    <xf numFmtId="165" fontId="12" fillId="0" borderId="48" xfId="5" applyNumberFormat="1" applyFont="1" applyBorder="1" applyAlignment="1">
      <alignment horizontal="right"/>
    </xf>
    <xf numFmtId="165" fontId="12" fillId="0" borderId="47" xfId="5" applyNumberFormat="1" applyFont="1" applyBorder="1" applyAlignment="1">
      <alignment horizontal="right"/>
    </xf>
    <xf numFmtId="165" fontId="10" fillId="0" borderId="46" xfId="0" applyNumberFormat="1" applyFont="1" applyBorder="1" applyAlignment="1">
      <alignment horizontal="left" wrapText="1" indent="1"/>
    </xf>
    <xf numFmtId="165" fontId="12" fillId="0" borderId="45" xfId="5" applyNumberFormat="1" applyFont="1" applyBorder="1" applyAlignment="1">
      <alignment horizontal="right"/>
    </xf>
    <xf numFmtId="165" fontId="12" fillId="0" borderId="44" xfId="5" applyNumberFormat="1" applyFont="1" applyBorder="1" applyAlignment="1">
      <alignment horizontal="right"/>
    </xf>
    <xf numFmtId="165" fontId="12" fillId="0" borderId="43" xfId="5" applyNumberFormat="1" applyFont="1" applyBorder="1" applyAlignment="1">
      <alignment horizontal="right"/>
    </xf>
    <xf numFmtId="165" fontId="10" fillId="0" borderId="42" xfId="0" applyNumberFormat="1" applyFont="1" applyBorder="1" applyAlignment="1">
      <alignment horizontal="left" wrapText="1" indent="1"/>
    </xf>
    <xf numFmtId="165" fontId="11" fillId="4" borderId="41" xfId="5" applyNumberFormat="1" applyFont="1" applyFill="1" applyBorder="1" applyAlignment="1">
      <alignment horizontal="right" vertical="center"/>
    </xf>
    <xf numFmtId="165" fontId="11" fillId="4" borderId="40" xfId="5" applyNumberFormat="1" applyFont="1" applyFill="1" applyBorder="1" applyAlignment="1">
      <alignment horizontal="right" vertical="center"/>
    </xf>
    <xf numFmtId="165" fontId="11" fillId="4" borderId="39" xfId="5" applyNumberFormat="1" applyFont="1" applyFill="1" applyBorder="1" applyAlignment="1">
      <alignment horizontal="right" vertical="center"/>
    </xf>
    <xf numFmtId="165" fontId="9" fillId="4" borderId="38" xfId="0" applyNumberFormat="1" applyFont="1" applyFill="1" applyBorder="1" applyAlignment="1">
      <alignment vertical="center" wrapText="1"/>
    </xf>
    <xf numFmtId="0" fontId="10" fillId="2" borderId="0" xfId="0" applyFont="1" applyFill="1"/>
    <xf numFmtId="0" fontId="10" fillId="2" borderId="0" xfId="0" applyFont="1" applyFill="1" applyAlignment="1">
      <alignment vertical="center"/>
    </xf>
    <xf numFmtId="3" fontId="11" fillId="4" borderId="11" xfId="5" applyNumberFormat="1" applyFont="1" applyFill="1" applyBorder="1" applyAlignment="1">
      <alignment vertical="center"/>
    </xf>
    <xf numFmtId="3" fontId="12" fillId="0" borderId="13" xfId="5" applyNumberFormat="1" applyFont="1" applyBorder="1" applyAlignment="1">
      <alignment horizontal="left" vertical="top" wrapText="1" indent="2"/>
    </xf>
    <xf numFmtId="3" fontId="12" fillId="0" borderId="11" xfId="5" applyNumberFormat="1" applyFont="1" applyBorder="1" applyAlignment="1">
      <alignment vertical="top"/>
    </xf>
    <xf numFmtId="3" fontId="12" fillId="0" borderId="45" xfId="5" applyNumberFormat="1" applyFont="1" applyBorder="1" applyAlignment="1">
      <alignment horizontal="left" vertical="top" wrapText="1" indent="2"/>
    </xf>
    <xf numFmtId="3" fontId="12" fillId="0" borderId="49" xfId="5" applyNumberFormat="1" applyFont="1" applyBorder="1" applyAlignment="1">
      <alignment horizontal="left" vertical="top" wrapText="1" indent="2"/>
    </xf>
    <xf numFmtId="3" fontId="12" fillId="0" borderId="13" xfId="5" applyNumberFormat="1" applyFont="1" applyBorder="1" applyAlignment="1"/>
    <xf numFmtId="3" fontId="12" fillId="0" borderId="45" xfId="5" applyNumberFormat="1" applyFont="1" applyBorder="1" applyAlignment="1"/>
    <xf numFmtId="3" fontId="12" fillId="0" borderId="49" xfId="5" applyNumberFormat="1" applyFont="1" applyBorder="1" applyAlignment="1"/>
    <xf numFmtId="165" fontId="12" fillId="0" borderId="13" xfId="7" applyNumberFormat="1" applyFont="1" applyBorder="1" applyAlignment="1"/>
    <xf numFmtId="165" fontId="12" fillId="0" borderId="60" xfId="7" applyNumberFormat="1" applyFont="1" applyBorder="1" applyAlignment="1"/>
    <xf numFmtId="165" fontId="12" fillId="0" borderId="61" xfId="7" applyNumberFormat="1" applyFont="1" applyBorder="1" applyAlignment="1"/>
    <xf numFmtId="165" fontId="12" fillId="0" borderId="49" xfId="7" applyNumberFormat="1" applyFont="1" applyBorder="1" applyAlignment="1"/>
    <xf numFmtId="165" fontId="12" fillId="0" borderId="62" xfId="7" applyNumberFormat="1" applyFont="1" applyBorder="1" applyAlignment="1"/>
    <xf numFmtId="165" fontId="11" fillId="4" borderId="11" xfId="0" applyNumberFormat="1" applyFont="1" applyFill="1" applyBorder="1" applyAlignment="1">
      <alignment vertical="center"/>
    </xf>
    <xf numFmtId="0" fontId="13" fillId="0" borderId="60" xfId="0" applyFont="1" applyBorder="1"/>
    <xf numFmtId="3" fontId="11" fillId="0" borderId="13" xfId="9" applyNumberFormat="1" applyFont="1" applyBorder="1" applyAlignment="1">
      <alignment horizontal="right" vertical="top"/>
    </xf>
    <xf numFmtId="0" fontId="9" fillId="0" borderId="61" xfId="0" applyFont="1" applyBorder="1" applyAlignment="1">
      <alignment horizontal="left" indent="1"/>
    </xf>
    <xf numFmtId="3" fontId="9" fillId="0" borderId="45" xfId="8" applyNumberFormat="1" applyFont="1" applyBorder="1"/>
    <xf numFmtId="3" fontId="11" fillId="0" borderId="45" xfId="9" applyNumberFormat="1" applyFont="1" applyBorder="1" applyAlignment="1">
      <alignment horizontal="right" vertical="top"/>
    </xf>
    <xf numFmtId="0" fontId="9" fillId="2" borderId="61" xfId="0" applyFont="1" applyFill="1" applyBorder="1" applyAlignment="1">
      <alignment horizontal="left" indent="1"/>
    </xf>
    <xf numFmtId="0" fontId="9" fillId="0" borderId="61" xfId="0" applyFont="1" applyBorder="1" applyAlignment="1">
      <alignment horizontal="left" indent="2"/>
    </xf>
    <xf numFmtId="0" fontId="10" fillId="0" borderId="61" xfId="0" applyFont="1" applyBorder="1" applyAlignment="1">
      <alignment horizontal="left" indent="3"/>
    </xf>
    <xf numFmtId="3" fontId="10" fillId="0" borderId="45" xfId="8" applyNumberFormat="1" applyFont="1" applyBorder="1"/>
    <xf numFmtId="3" fontId="10" fillId="0" borderId="45" xfId="0" applyNumberFormat="1" applyFont="1" applyBorder="1"/>
    <xf numFmtId="0" fontId="10" fillId="0" borderId="61" xfId="0" quotePrefix="1" applyFont="1" applyBorder="1" applyAlignment="1">
      <alignment horizontal="left" indent="3"/>
    </xf>
    <xf numFmtId="0" fontId="9" fillId="0" borderId="61" xfId="0" quotePrefix="1" applyFont="1" applyBorder="1" applyAlignment="1">
      <alignment horizontal="left" indent="2"/>
    </xf>
    <xf numFmtId="0" fontId="13" fillId="0" borderId="30" xfId="0" quotePrefix="1" applyFont="1" applyBorder="1" applyAlignment="1">
      <alignment horizontal="left"/>
    </xf>
    <xf numFmtId="3" fontId="13" fillId="0" borderId="28" xfId="8" applyNumberFormat="1" applyFont="1" applyBorder="1"/>
    <xf numFmtId="167" fontId="13" fillId="0" borderId="28" xfId="8" applyNumberFormat="1" applyFont="1" applyBorder="1"/>
    <xf numFmtId="0" fontId="13" fillId="4" borderId="55" xfId="0" applyFont="1" applyFill="1" applyBorder="1" applyAlignment="1">
      <alignment vertical="center"/>
    </xf>
    <xf numFmtId="168" fontId="13" fillId="4" borderId="11" xfId="8" applyNumberFormat="1" applyFont="1" applyFill="1" applyBorder="1" applyAlignment="1">
      <alignment vertical="center"/>
    </xf>
    <xf numFmtId="0" fontId="13" fillId="0" borderId="63" xfId="0" applyFont="1" applyBorder="1"/>
    <xf numFmtId="3" fontId="13" fillId="0" borderId="41" xfId="8" applyNumberFormat="1" applyFont="1" applyBorder="1"/>
    <xf numFmtId="3" fontId="11" fillId="0" borderId="41" xfId="9" applyNumberFormat="1" applyFont="1" applyBorder="1" applyAlignment="1">
      <alignment horizontal="right" vertical="top"/>
    </xf>
    <xf numFmtId="0" fontId="11" fillId="0" borderId="0" xfId="9" applyFont="1" applyBorder="1" applyAlignment="1">
      <alignment vertical="center" wrapText="1"/>
    </xf>
    <xf numFmtId="0" fontId="14" fillId="0" borderId="0" xfId="9" applyFont="1" applyBorder="1" applyAlignment="1">
      <alignment vertical="center"/>
    </xf>
    <xf numFmtId="0" fontId="14" fillId="0" borderId="0" xfId="9" applyFont="1"/>
    <xf numFmtId="3" fontId="9" fillId="0" borderId="45" xfId="10" applyNumberFormat="1" applyFont="1" applyBorder="1"/>
    <xf numFmtId="3" fontId="13" fillId="0" borderId="41" xfId="10" applyNumberFormat="1" applyFont="1" applyBorder="1"/>
    <xf numFmtId="0" fontId="15" fillId="0" borderId="0" xfId="9" applyFont="1" applyBorder="1" applyAlignment="1">
      <alignment vertical="center" wrapText="1"/>
    </xf>
    <xf numFmtId="1" fontId="12" fillId="5" borderId="11" xfId="0" applyNumberFormat="1" applyFont="1" applyFill="1" applyBorder="1" applyAlignment="1">
      <alignment horizontal="center" vertical="center" wrapText="1"/>
    </xf>
    <xf numFmtId="1" fontId="12" fillId="5" borderId="55" xfId="0" applyNumberFormat="1" applyFont="1" applyFill="1" applyBorder="1" applyAlignment="1">
      <alignment horizontal="center" vertical="center" wrapText="1"/>
    </xf>
    <xf numFmtId="3" fontId="9" fillId="4" borderId="64" xfId="0" applyNumberFormat="1" applyFont="1" applyFill="1" applyBorder="1" applyAlignment="1">
      <alignment horizontal="center" vertical="center"/>
    </xf>
    <xf numFmtId="3" fontId="13" fillId="4" borderId="41" xfId="0" applyNumberFormat="1" applyFont="1" applyFill="1" applyBorder="1" applyAlignment="1">
      <alignment vertical="center"/>
    </xf>
    <xf numFmtId="3" fontId="9" fillId="4" borderId="65" xfId="0" applyNumberFormat="1" applyFont="1" applyFill="1" applyBorder="1" applyAlignment="1">
      <alignment vertical="center" wrapText="1"/>
    </xf>
    <xf numFmtId="3" fontId="14" fillId="0" borderId="65" xfId="0" applyNumberFormat="1" applyFont="1" applyBorder="1" applyAlignment="1">
      <alignment horizontal="left" wrapText="1" indent="2"/>
    </xf>
    <xf numFmtId="3" fontId="14" fillId="0" borderId="66" xfId="0" applyNumberFormat="1" applyFont="1" applyBorder="1" applyAlignment="1">
      <alignment horizontal="left" wrapText="1" indent="2"/>
    </xf>
    <xf numFmtId="3" fontId="12" fillId="0" borderId="49" xfId="0" applyNumberFormat="1" applyFont="1" applyBorder="1" applyAlignment="1">
      <alignment wrapText="1"/>
    </xf>
    <xf numFmtId="3" fontId="9" fillId="4" borderId="64" xfId="0" applyNumberFormat="1" applyFont="1" applyFill="1" applyBorder="1" applyAlignment="1">
      <alignment vertical="center"/>
    </xf>
    <xf numFmtId="3" fontId="14" fillId="0" borderId="49" xfId="0" applyNumberFormat="1" applyFont="1" applyBorder="1" applyAlignment="1">
      <alignment wrapText="1"/>
    </xf>
    <xf numFmtId="0" fontId="13" fillId="0" borderId="0" xfId="0" applyFont="1" applyBorder="1" applyAlignment="1">
      <alignment wrapText="1"/>
    </xf>
    <xf numFmtId="1" fontId="12" fillId="2" borderId="0" xfId="0" applyNumberFormat="1" applyFont="1" applyFill="1" applyBorder="1" applyAlignment="1">
      <alignment horizontal="center" vertical="center" wrapText="1"/>
    </xf>
    <xf numFmtId="3" fontId="9" fillId="4" borderId="41" xfId="0" applyNumberFormat="1" applyFont="1" applyFill="1" applyBorder="1" applyAlignment="1">
      <alignment horizontal="center" vertical="center"/>
    </xf>
    <xf numFmtId="165" fontId="13" fillId="4" borderId="41" xfId="0" applyNumberFormat="1" applyFont="1" applyFill="1" applyBorder="1" applyAlignment="1">
      <alignment vertical="center"/>
    </xf>
    <xf numFmtId="3" fontId="9" fillId="4" borderId="45" xfId="0" applyNumberFormat="1" applyFont="1" applyFill="1" applyBorder="1" applyAlignment="1">
      <alignment vertical="center" wrapText="1"/>
    </xf>
    <xf numFmtId="169" fontId="10" fillId="2" borderId="0" xfId="0" applyNumberFormat="1" applyFont="1" applyFill="1" applyAlignment="1">
      <alignment vertical="center"/>
    </xf>
    <xf numFmtId="3" fontId="14" fillId="0" borderId="45" xfId="0" applyNumberFormat="1" applyFont="1" applyBorder="1" applyAlignment="1">
      <alignment horizontal="left" wrapText="1" indent="2"/>
    </xf>
    <xf numFmtId="3" fontId="14" fillId="0" borderId="49" xfId="0" applyNumberFormat="1" applyFont="1" applyBorder="1" applyAlignment="1">
      <alignment horizontal="left" wrapText="1" indent="2"/>
    </xf>
    <xf numFmtId="0" fontId="10" fillId="2" borderId="0" xfId="0" applyFont="1" applyFill="1" applyBorder="1"/>
    <xf numFmtId="165" fontId="13" fillId="2" borderId="49" xfId="0" applyNumberFormat="1" applyFont="1" applyFill="1" applyBorder="1" applyAlignment="1"/>
    <xf numFmtId="1" fontId="11" fillId="5" borderId="11" xfId="11" applyNumberFormat="1" applyFont="1" applyFill="1" applyBorder="1" applyAlignment="1">
      <alignment horizontal="center" vertical="center"/>
    </xf>
    <xf numFmtId="3" fontId="11" fillId="4" borderId="41" xfId="11" applyNumberFormat="1" applyFont="1" applyFill="1" applyBorder="1" applyAlignment="1">
      <alignment horizontal="left" vertical="center"/>
    </xf>
    <xf numFmtId="3" fontId="11" fillId="4" borderId="41" xfId="11" applyNumberFormat="1" applyFont="1" applyFill="1" applyBorder="1" applyAlignment="1">
      <alignment horizontal="right" vertical="center"/>
    </xf>
    <xf numFmtId="3" fontId="12" fillId="0" borderId="45" xfId="11" applyNumberFormat="1" applyFont="1" applyBorder="1" applyAlignment="1">
      <alignment horizontal="left" vertical="top" indent="2"/>
    </xf>
    <xf numFmtId="3" fontId="12" fillId="0" borderId="45" xfId="11" applyNumberFormat="1" applyFont="1" applyBorder="1" applyAlignment="1">
      <alignment horizontal="right" vertical="top"/>
    </xf>
    <xf numFmtId="3" fontId="11" fillId="4" borderId="45" xfId="11" applyNumberFormat="1" applyFont="1" applyFill="1" applyBorder="1" applyAlignment="1">
      <alignment horizontal="left" vertical="center"/>
    </xf>
    <xf numFmtId="3" fontId="11" fillId="4" borderId="45" xfId="11" applyNumberFormat="1" applyFont="1" applyFill="1" applyBorder="1" applyAlignment="1">
      <alignment horizontal="right" vertical="center"/>
    </xf>
    <xf numFmtId="0" fontId="9" fillId="2" borderId="0" xfId="0" applyFont="1" applyFill="1"/>
    <xf numFmtId="3" fontId="12" fillId="0" borderId="49" xfId="11" applyNumberFormat="1" applyFont="1" applyBorder="1" applyAlignment="1">
      <alignment horizontal="left" vertical="top" indent="2"/>
    </xf>
    <xf numFmtId="3" fontId="12" fillId="0" borderId="49" xfId="11" applyNumberFormat="1" applyFont="1" applyBorder="1" applyAlignment="1">
      <alignment horizontal="right" vertical="top"/>
    </xf>
    <xf numFmtId="0" fontId="9" fillId="4" borderId="41" xfId="0" applyFont="1" applyFill="1" applyBorder="1" applyAlignment="1">
      <alignment horizontal="center" vertical="center"/>
    </xf>
    <xf numFmtId="169" fontId="9" fillId="4" borderId="41" xfId="0" applyNumberFormat="1" applyFont="1" applyFill="1" applyBorder="1" applyAlignment="1">
      <alignment vertical="center"/>
    </xf>
    <xf numFmtId="169" fontId="9" fillId="4" borderId="63" xfId="0" applyNumberFormat="1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10" fillId="0" borderId="45" xfId="0" applyFont="1" applyBorder="1" applyAlignment="1">
      <alignment horizontal="left" indent="2"/>
    </xf>
    <xf numFmtId="169" fontId="10" fillId="0" borderId="45" xfId="0" applyNumberFormat="1" applyFont="1" applyBorder="1"/>
    <xf numFmtId="169" fontId="10" fillId="0" borderId="61" xfId="0" applyNumberFormat="1" applyFont="1" applyBorder="1"/>
    <xf numFmtId="0" fontId="9" fillId="2" borderId="45" xfId="0" applyFont="1" applyFill="1" applyBorder="1" applyAlignment="1">
      <alignment horizontal="center" vertical="center"/>
    </xf>
    <xf numFmtId="169" fontId="9" fillId="2" borderId="45" xfId="0" applyNumberFormat="1" applyFont="1" applyFill="1" applyBorder="1" applyAlignment="1">
      <alignment vertical="center"/>
    </xf>
    <xf numFmtId="169" fontId="9" fillId="2" borderId="61" xfId="0" applyNumberFormat="1" applyFont="1" applyFill="1" applyBorder="1" applyAlignment="1">
      <alignment vertical="center"/>
    </xf>
    <xf numFmtId="0" fontId="10" fillId="0" borderId="28" xfId="0" applyFont="1" applyBorder="1" applyAlignment="1">
      <alignment horizontal="left" indent="2"/>
    </xf>
    <xf numFmtId="169" fontId="10" fillId="0" borderId="28" xfId="0" applyNumberFormat="1" applyFont="1" applyBorder="1"/>
    <xf numFmtId="169" fontId="10" fillId="0" borderId="30" xfId="0" applyNumberFormat="1" applyFont="1" applyBorder="1"/>
    <xf numFmtId="0" fontId="9" fillId="4" borderId="13" xfId="0" applyFont="1" applyFill="1" applyBorder="1" applyAlignment="1">
      <alignment horizontal="center" vertical="center"/>
    </xf>
    <xf numFmtId="169" fontId="9" fillId="4" borderId="13" xfId="0" applyNumberFormat="1" applyFont="1" applyFill="1" applyBorder="1" applyAlignment="1">
      <alignment vertical="center"/>
    </xf>
    <xf numFmtId="169" fontId="9" fillId="4" borderId="60" xfId="0" applyNumberFormat="1" applyFont="1" applyFill="1" applyBorder="1" applyAlignment="1">
      <alignment vertical="center"/>
    </xf>
    <xf numFmtId="0" fontId="10" fillId="0" borderId="49" xfId="0" applyFont="1" applyBorder="1" applyAlignment="1">
      <alignment horizontal="left" indent="2"/>
    </xf>
    <xf numFmtId="169" fontId="10" fillId="0" borderId="49" xfId="0" applyNumberFormat="1" applyFont="1" applyBorder="1"/>
    <xf numFmtId="169" fontId="10" fillId="0" borderId="62" xfId="0" applyNumberFormat="1" applyFont="1" applyBorder="1"/>
    <xf numFmtId="0" fontId="10" fillId="0" borderId="22" xfId="0" applyFont="1" applyFill="1" applyBorder="1"/>
    <xf numFmtId="165" fontId="9" fillId="4" borderId="13" xfId="0" applyNumberFormat="1" applyFont="1" applyFill="1" applyBorder="1" applyAlignment="1">
      <alignment vertical="center"/>
    </xf>
    <xf numFmtId="165" fontId="9" fillId="4" borderId="60" xfId="0" applyNumberFormat="1" applyFont="1" applyFill="1" applyBorder="1" applyAlignment="1">
      <alignment vertical="center"/>
    </xf>
    <xf numFmtId="0" fontId="10" fillId="0" borderId="45" xfId="0" applyFont="1" applyBorder="1" applyAlignment="1">
      <alignment horizontal="left" indent="1"/>
    </xf>
    <xf numFmtId="165" fontId="10" fillId="0" borderId="45" xfId="0" applyNumberFormat="1" applyFont="1" applyBorder="1"/>
    <xf numFmtId="165" fontId="10" fillId="0" borderId="61" xfId="0" applyNumberFormat="1" applyFont="1" applyBorder="1"/>
    <xf numFmtId="0" fontId="10" fillId="0" borderId="49" xfId="0" applyFont="1" applyBorder="1" applyAlignment="1">
      <alignment horizontal="left" indent="1"/>
    </xf>
    <xf numFmtId="165" fontId="10" fillId="0" borderId="49" xfId="0" applyNumberFormat="1" applyFont="1" applyBorder="1"/>
    <xf numFmtId="165" fontId="10" fillId="0" borderId="62" xfId="0" applyNumberFormat="1" applyFont="1" applyBorder="1"/>
    <xf numFmtId="0" fontId="9" fillId="4" borderId="41" xfId="0" applyFont="1" applyFill="1" applyBorder="1" applyAlignment="1">
      <alignment vertical="center"/>
    </xf>
    <xf numFmtId="165" fontId="9" fillId="4" borderId="41" xfId="0" applyNumberFormat="1" applyFont="1" applyFill="1" applyBorder="1" applyAlignment="1">
      <alignment vertical="center"/>
    </xf>
    <xf numFmtId="165" fontId="9" fillId="4" borderId="63" xfId="0" applyNumberFormat="1" applyFont="1" applyFill="1" applyBorder="1" applyAlignment="1">
      <alignment vertical="center"/>
    </xf>
    <xf numFmtId="0" fontId="10" fillId="0" borderId="49" xfId="0" applyFont="1" applyBorder="1" applyAlignment="1">
      <alignment horizontal="left" vertical="center"/>
    </xf>
    <xf numFmtId="165" fontId="10" fillId="0" borderId="49" xfId="0" applyNumberFormat="1" applyFont="1" applyBorder="1" applyAlignment="1">
      <alignment vertical="center"/>
    </xf>
    <xf numFmtId="165" fontId="10" fillId="0" borderId="62" xfId="0" applyNumberFormat="1" applyFont="1" applyBorder="1" applyAlignment="1">
      <alignment vertical="center"/>
    </xf>
    <xf numFmtId="0" fontId="9" fillId="4" borderId="25" xfId="0" applyFont="1" applyFill="1" applyBorder="1" applyAlignment="1">
      <alignment vertical="center"/>
    </xf>
    <xf numFmtId="165" fontId="9" fillId="4" borderId="25" xfId="0" applyNumberFormat="1" applyFont="1" applyFill="1" applyBorder="1" applyAlignment="1">
      <alignment vertical="center"/>
    </xf>
    <xf numFmtId="0" fontId="9" fillId="4" borderId="45" xfId="0" applyFont="1" applyFill="1" applyBorder="1" applyAlignment="1">
      <alignment vertical="center"/>
    </xf>
    <xf numFmtId="165" fontId="9" fillId="4" borderId="45" xfId="0" applyNumberFormat="1" applyFont="1" applyFill="1" applyBorder="1" applyAlignment="1">
      <alignment vertical="center"/>
    </xf>
    <xf numFmtId="165" fontId="9" fillId="4" borderId="61" xfId="0" applyNumberFormat="1" applyFont="1" applyFill="1" applyBorder="1" applyAlignment="1">
      <alignment vertical="center"/>
    </xf>
    <xf numFmtId="0" fontId="9" fillId="4" borderId="45" xfId="0" applyFont="1" applyFill="1" applyBorder="1" applyAlignment="1">
      <alignment horizontal="center" vertical="center"/>
    </xf>
    <xf numFmtId="3" fontId="10" fillId="0" borderId="25" xfId="0" applyNumberFormat="1" applyFont="1" applyBorder="1" applyAlignment="1">
      <alignment horizontal="left" wrapText="1" indent="2"/>
    </xf>
    <xf numFmtId="165" fontId="10" fillId="0" borderId="25" xfId="0" applyNumberFormat="1" applyFont="1" applyBorder="1" applyAlignment="1">
      <alignment wrapText="1"/>
    </xf>
    <xf numFmtId="3" fontId="10" fillId="0" borderId="49" xfId="0" applyNumberFormat="1" applyFont="1" applyBorder="1" applyAlignment="1">
      <alignment horizontal="left" wrapText="1" indent="2"/>
    </xf>
    <xf numFmtId="165" fontId="10" fillId="0" borderId="49" xfId="0" applyNumberFormat="1" applyFont="1" applyBorder="1" applyAlignment="1">
      <alignment wrapText="1"/>
    </xf>
    <xf numFmtId="0" fontId="9" fillId="4" borderId="59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55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3" fontId="11" fillId="4" borderId="65" xfId="6" applyNumberFormat="1" applyFont="1" applyFill="1" applyBorder="1" applyAlignment="1">
      <alignment horizontal="center" vertical="center" wrapText="1"/>
    </xf>
    <xf numFmtId="165" fontId="9" fillId="4" borderId="59" xfId="0" applyNumberFormat="1" applyFont="1" applyFill="1" applyBorder="1" applyAlignment="1">
      <alignment vertical="center"/>
    </xf>
    <xf numFmtId="165" fontId="9" fillId="4" borderId="58" xfId="0" applyNumberFormat="1" applyFont="1" applyFill="1" applyBorder="1" applyAlignment="1">
      <alignment vertical="center"/>
    </xf>
    <xf numFmtId="3" fontId="11" fillId="4" borderId="12" xfId="5" applyNumberFormat="1" applyFont="1" applyFill="1" applyBorder="1" applyAlignment="1">
      <alignment vertical="center"/>
    </xf>
    <xf numFmtId="165" fontId="9" fillId="4" borderId="68" xfId="0" applyNumberFormat="1" applyFont="1" applyFill="1" applyBorder="1" applyAlignment="1">
      <alignment vertical="center"/>
    </xf>
    <xf numFmtId="165" fontId="9" fillId="4" borderId="69" xfId="0" applyNumberFormat="1" applyFont="1" applyFill="1" applyBorder="1" applyAlignment="1">
      <alignment vertical="center"/>
    </xf>
    <xf numFmtId="165" fontId="9" fillId="4" borderId="70" xfId="0" applyNumberFormat="1" applyFont="1" applyFill="1" applyBorder="1" applyAlignment="1">
      <alignment vertical="center"/>
    </xf>
    <xf numFmtId="3" fontId="12" fillId="0" borderId="64" xfId="5" applyNumberFormat="1" applyFont="1" applyBorder="1" applyAlignment="1">
      <alignment wrapText="1"/>
    </xf>
    <xf numFmtId="165" fontId="10" fillId="0" borderId="25" xfId="0" applyNumberFormat="1" applyFont="1" applyBorder="1"/>
    <xf numFmtId="165" fontId="10" fillId="0" borderId="63" xfId="0" applyNumberFormat="1" applyFont="1" applyBorder="1"/>
    <xf numFmtId="3" fontId="10" fillId="0" borderId="64" xfId="0" applyNumberFormat="1" applyFont="1" applyBorder="1" applyAlignment="1">
      <alignment wrapText="1"/>
    </xf>
    <xf numFmtId="165" fontId="10" fillId="0" borderId="71" xfId="0" applyNumberFormat="1" applyFont="1" applyBorder="1"/>
    <xf numFmtId="165" fontId="10" fillId="0" borderId="72" xfId="0" applyNumberFormat="1" applyFont="1" applyBorder="1"/>
    <xf numFmtId="165" fontId="10" fillId="0" borderId="73" xfId="0" applyNumberFormat="1" applyFont="1" applyBorder="1"/>
    <xf numFmtId="3" fontId="12" fillId="0" borderId="65" xfId="5" applyNumberFormat="1" applyFont="1" applyBorder="1" applyAlignment="1">
      <alignment wrapText="1"/>
    </xf>
    <xf numFmtId="3" fontId="10" fillId="0" borderId="65" xfId="0" applyNumberFormat="1" applyFont="1" applyBorder="1" applyAlignment="1">
      <alignment wrapText="1"/>
    </xf>
    <xf numFmtId="165" fontId="10" fillId="0" borderId="74" xfId="0" applyNumberFormat="1" applyFont="1" applyBorder="1"/>
    <xf numFmtId="165" fontId="10" fillId="0" borderId="75" xfId="0" applyNumberFormat="1" applyFont="1" applyBorder="1"/>
    <xf numFmtId="165" fontId="10" fillId="0" borderId="76" xfId="0" applyNumberFormat="1" applyFont="1" applyBorder="1"/>
    <xf numFmtId="165" fontId="10" fillId="0" borderId="14" xfId="0" applyNumberFormat="1" applyFont="1" applyBorder="1"/>
    <xf numFmtId="165" fontId="10" fillId="0" borderId="75" xfId="0" applyNumberFormat="1" applyFont="1" applyBorder="1" applyAlignment="1">
      <alignment horizontal="right"/>
    </xf>
    <xf numFmtId="3" fontId="12" fillId="0" borderId="66" xfId="5" applyNumberFormat="1" applyFont="1" applyBorder="1" applyAlignment="1">
      <alignment wrapText="1"/>
    </xf>
    <xf numFmtId="3" fontId="10" fillId="0" borderId="66" xfId="0" applyNumberFormat="1" applyFont="1" applyBorder="1" applyAlignment="1">
      <alignment wrapText="1"/>
    </xf>
    <xf numFmtId="165" fontId="10" fillId="0" borderId="77" xfId="0" applyNumberFormat="1" applyFont="1" applyBorder="1"/>
    <xf numFmtId="165" fontId="10" fillId="0" borderId="78" xfId="0" applyNumberFormat="1" applyFont="1" applyBorder="1"/>
    <xf numFmtId="165" fontId="10" fillId="0" borderId="79" xfId="0" applyNumberFormat="1" applyFont="1" applyBorder="1"/>
    <xf numFmtId="165" fontId="12" fillId="0" borderId="49" xfId="2" applyNumberFormat="1" applyFont="1" applyFill="1" applyBorder="1" applyAlignment="1" applyProtection="1"/>
    <xf numFmtId="3" fontId="11" fillId="4" borderId="80" xfId="6" applyNumberFormat="1" applyFont="1" applyFill="1" applyBorder="1" applyAlignment="1">
      <alignment horizontal="center" vertical="center" wrapText="1"/>
    </xf>
    <xf numFmtId="3" fontId="11" fillId="4" borderId="59" xfId="5" applyNumberFormat="1" applyFont="1" applyFill="1" applyBorder="1" applyAlignment="1">
      <alignment vertical="center"/>
    </xf>
    <xf numFmtId="165" fontId="10" fillId="0" borderId="14" xfId="0" applyNumberFormat="1" applyFont="1" applyBorder="1" applyAlignment="1"/>
    <xf numFmtId="165" fontId="10" fillId="0" borderId="49" xfId="0" applyNumberFormat="1" applyFont="1" applyBorder="1" applyAlignment="1"/>
    <xf numFmtId="165" fontId="9" fillId="4" borderId="81" xfId="0" applyNumberFormat="1" applyFont="1" applyFill="1" applyBorder="1" applyAlignment="1">
      <alignment vertical="center"/>
    </xf>
    <xf numFmtId="165" fontId="10" fillId="2" borderId="81" xfId="0" applyNumberFormat="1" applyFont="1" applyFill="1" applyBorder="1"/>
    <xf numFmtId="165" fontId="10" fillId="2" borderId="15" xfId="0" applyNumberFormat="1" applyFont="1" applyFill="1" applyBorder="1"/>
    <xf numFmtId="165" fontId="10" fillId="2" borderId="21" xfId="0" applyNumberFormat="1" applyFont="1" applyFill="1" applyBorder="1"/>
    <xf numFmtId="3" fontId="14" fillId="2" borderId="0" xfId="0" applyNumberFormat="1" applyFont="1" applyFill="1" applyBorder="1"/>
    <xf numFmtId="3" fontId="10" fillId="2" borderId="0" xfId="0" applyNumberFormat="1" applyFont="1" applyFill="1" applyBorder="1"/>
    <xf numFmtId="0" fontId="9" fillId="5" borderId="15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/>
    </xf>
    <xf numFmtId="3" fontId="11" fillId="0" borderId="13" xfId="5" applyNumberFormat="1" applyFont="1" applyBorder="1" applyAlignment="1">
      <alignment horizontal="left" vertical="top"/>
    </xf>
    <xf numFmtId="3" fontId="11" fillId="0" borderId="13" xfId="7" applyNumberFormat="1" applyFont="1" applyBorder="1" applyAlignment="1">
      <alignment horizontal="right" vertical="top"/>
    </xf>
    <xf numFmtId="3" fontId="12" fillId="0" borderId="14" xfId="5" applyNumberFormat="1" applyFont="1" applyBorder="1" applyAlignment="1">
      <alignment horizontal="left" vertical="top" indent="2"/>
    </xf>
    <xf numFmtId="3" fontId="11" fillId="0" borderId="14" xfId="5" applyNumberFormat="1" applyFont="1" applyBorder="1" applyAlignment="1">
      <alignment horizontal="left" vertical="top"/>
    </xf>
    <xf numFmtId="3" fontId="11" fillId="0" borderId="14" xfId="5" applyNumberFormat="1" applyFont="1" applyBorder="1" applyAlignment="1">
      <alignment horizontal="right" vertical="top"/>
    </xf>
    <xf numFmtId="3" fontId="12" fillId="0" borderId="14" xfId="5" applyNumberFormat="1" applyFont="1" applyBorder="1" applyAlignment="1">
      <alignment horizontal="right" vertical="top"/>
    </xf>
    <xf numFmtId="3" fontId="11" fillId="0" borderId="14" xfId="7" applyNumberFormat="1" applyFont="1" applyBorder="1" applyAlignment="1">
      <alignment horizontal="right" vertical="top"/>
    </xf>
    <xf numFmtId="3" fontId="12" fillId="0" borderId="49" xfId="5" applyNumberFormat="1" applyFont="1" applyBorder="1" applyAlignment="1">
      <alignment horizontal="left" vertical="top" indent="2"/>
    </xf>
    <xf numFmtId="3" fontId="12" fillId="0" borderId="49" xfId="7" applyNumberFormat="1" applyFont="1" applyBorder="1" applyAlignment="1">
      <alignment horizontal="right" vertical="top"/>
    </xf>
    <xf numFmtId="3" fontId="11" fillId="0" borderId="13" xfId="5" applyNumberFormat="1" applyFont="1" applyBorder="1" applyAlignment="1">
      <alignment vertical="top" wrapText="1"/>
    </xf>
    <xf numFmtId="169" fontId="9" fillId="0" borderId="13" xfId="0" applyNumberFormat="1" applyFont="1" applyBorder="1"/>
    <xf numFmtId="3" fontId="12" fillId="0" borderId="14" xfId="5" applyNumberFormat="1" applyFont="1" applyBorder="1" applyAlignment="1">
      <alignment horizontal="left" vertical="top" wrapText="1" indent="2"/>
    </xf>
    <xf numFmtId="169" fontId="10" fillId="0" borderId="14" xfId="0" applyNumberFormat="1" applyFont="1" applyBorder="1"/>
    <xf numFmtId="3" fontId="11" fillId="0" borderId="14" xfId="5" applyNumberFormat="1" applyFont="1" applyBorder="1" applyAlignment="1">
      <alignment vertical="top" wrapText="1"/>
    </xf>
    <xf numFmtId="169" fontId="9" fillId="0" borderId="14" xfId="0" applyNumberFormat="1" applyFont="1" applyBorder="1"/>
    <xf numFmtId="3" fontId="11" fillId="0" borderId="25" xfId="5" applyNumberFormat="1" applyFont="1" applyBorder="1" applyAlignment="1">
      <alignment vertical="top" wrapText="1"/>
    </xf>
    <xf numFmtId="169" fontId="9" fillId="0" borderId="25" xfId="0" applyNumberFormat="1" applyFont="1" applyBorder="1"/>
    <xf numFmtId="0" fontId="9" fillId="4" borderId="63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vertical="center" wrapText="1"/>
    </xf>
    <xf numFmtId="3" fontId="11" fillId="4" borderId="61" xfId="0" applyNumberFormat="1" applyFont="1" applyFill="1" applyBorder="1" applyAlignment="1">
      <alignment vertical="center"/>
    </xf>
    <xf numFmtId="3" fontId="10" fillId="0" borderId="14" xfId="0" applyNumberFormat="1" applyFont="1" applyBorder="1" applyAlignment="1">
      <alignment horizontal="left" wrapText="1" indent="1"/>
    </xf>
    <xf numFmtId="3" fontId="12" fillId="0" borderId="14" xfId="0" applyNumberFormat="1" applyFont="1" applyBorder="1" applyAlignment="1"/>
    <xf numFmtId="3" fontId="12" fillId="0" borderId="61" xfId="0" applyNumberFormat="1" applyFont="1" applyBorder="1" applyAlignment="1"/>
    <xf numFmtId="3" fontId="12" fillId="0" borderId="49" xfId="0" applyNumberFormat="1" applyFont="1" applyBorder="1" applyAlignment="1"/>
    <xf numFmtId="3" fontId="12" fillId="0" borderId="62" xfId="0" applyNumberFormat="1" applyFont="1" applyBorder="1" applyAlignment="1"/>
    <xf numFmtId="0" fontId="9" fillId="4" borderId="61" xfId="0" applyFont="1" applyFill="1" applyBorder="1" applyAlignment="1">
      <alignment horizontal="center" vertical="center" wrapText="1"/>
    </xf>
    <xf numFmtId="3" fontId="11" fillId="4" borderId="25" xfId="0" applyNumberFormat="1" applyFont="1" applyFill="1" applyBorder="1" applyAlignment="1">
      <alignment vertical="center"/>
    </xf>
    <xf numFmtId="3" fontId="11" fillId="4" borderId="63" xfId="0" applyNumberFormat="1" applyFont="1" applyFill="1" applyBorder="1" applyAlignment="1">
      <alignment vertical="center"/>
    </xf>
    <xf numFmtId="3" fontId="10" fillId="0" borderId="49" xfId="0" applyNumberFormat="1" applyFont="1" applyBorder="1" applyAlignment="1">
      <alignment horizontal="left" wrapText="1" indent="1"/>
    </xf>
    <xf numFmtId="0" fontId="9" fillId="4" borderId="14" xfId="0" applyFont="1" applyFill="1" applyBorder="1" applyAlignment="1">
      <alignment horizontal="left" vertical="center" wrapText="1"/>
    </xf>
    <xf numFmtId="3" fontId="10" fillId="0" borderId="49" xfId="0" applyNumberFormat="1" applyFont="1" applyBorder="1" applyAlignment="1"/>
    <xf numFmtId="3" fontId="10" fillId="0" borderId="62" xfId="0" applyNumberFormat="1" applyFont="1" applyBorder="1" applyAlignment="1"/>
    <xf numFmtId="165" fontId="11" fillId="4" borderId="13" xfId="0" applyNumberFormat="1" applyFont="1" applyFill="1" applyBorder="1" applyAlignment="1">
      <alignment vertical="center"/>
    </xf>
    <xf numFmtId="165" fontId="11" fillId="4" borderId="60" xfId="0" applyNumberFormat="1" applyFont="1" applyFill="1" applyBorder="1" applyAlignment="1">
      <alignment vertical="center"/>
    </xf>
    <xf numFmtId="165" fontId="11" fillId="4" borderId="14" xfId="0" applyNumberFormat="1" applyFont="1" applyFill="1" applyBorder="1" applyAlignment="1">
      <alignment vertical="center"/>
    </xf>
    <xf numFmtId="165" fontId="11" fillId="4" borderId="61" xfId="0" applyNumberFormat="1" applyFont="1" applyFill="1" applyBorder="1" applyAlignment="1">
      <alignment vertical="center"/>
    </xf>
    <xf numFmtId="165" fontId="12" fillId="2" borderId="14" xfId="0" applyNumberFormat="1" applyFont="1" applyFill="1" applyBorder="1" applyAlignment="1"/>
    <xf numFmtId="165" fontId="12" fillId="2" borderId="61" xfId="0" applyNumberFormat="1" applyFont="1" applyFill="1" applyBorder="1" applyAlignment="1"/>
    <xf numFmtId="165" fontId="12" fillId="2" borderId="49" xfId="0" applyNumberFormat="1" applyFont="1" applyFill="1" applyBorder="1" applyAlignment="1"/>
    <xf numFmtId="165" fontId="12" fillId="2" borderId="62" xfId="0" applyNumberFormat="1" applyFont="1" applyFill="1" applyBorder="1" applyAlignment="1"/>
    <xf numFmtId="165" fontId="11" fillId="4" borderId="25" xfId="0" applyNumberFormat="1" applyFont="1" applyFill="1" applyBorder="1" applyAlignment="1">
      <alignment vertical="center"/>
    </xf>
    <xf numFmtId="165" fontId="11" fillId="4" borderId="63" xfId="0" applyNumberFormat="1" applyFont="1" applyFill="1" applyBorder="1" applyAlignment="1">
      <alignment vertical="center"/>
    </xf>
    <xf numFmtId="3" fontId="11" fillId="8" borderId="13" xfId="3" applyNumberFormat="1" applyFont="1" applyFill="1" applyBorder="1" applyAlignment="1">
      <alignment horizontal="center" vertical="center"/>
    </xf>
    <xf numFmtId="3" fontId="11" fillId="8" borderId="13" xfId="3" applyNumberFormat="1" applyFont="1" applyFill="1" applyBorder="1" applyAlignment="1">
      <alignment vertical="center"/>
    </xf>
    <xf numFmtId="3" fontId="9" fillId="8" borderId="13" xfId="0" applyNumberFormat="1" applyFont="1" applyFill="1" applyBorder="1" applyAlignment="1">
      <alignment vertical="center"/>
    </xf>
    <xf numFmtId="3" fontId="12" fillId="0" borderId="49" xfId="3" applyNumberFormat="1" applyFont="1" applyBorder="1" applyAlignment="1">
      <alignment horizontal="left" vertical="top" indent="1"/>
    </xf>
    <xf numFmtId="3" fontId="12" fillId="0" borderId="49" xfId="3" applyNumberFormat="1" applyFont="1" applyBorder="1" applyAlignment="1">
      <alignment vertical="top"/>
    </xf>
    <xf numFmtId="3" fontId="10" fillId="0" borderId="49" xfId="0" applyNumberFormat="1" applyFont="1" applyBorder="1" applyAlignment="1">
      <alignment vertical="top"/>
    </xf>
    <xf numFmtId="165" fontId="11" fillId="8" borderId="13" xfId="3" applyNumberFormat="1" applyFont="1" applyFill="1" applyBorder="1" applyAlignment="1">
      <alignment horizontal="center" vertical="center"/>
    </xf>
    <xf numFmtId="165" fontId="11" fillId="8" borderId="13" xfId="3" applyNumberFormat="1" applyFont="1" applyFill="1" applyBorder="1" applyAlignment="1">
      <alignment vertical="center"/>
    </xf>
    <xf numFmtId="165" fontId="9" fillId="8" borderId="13" xfId="0" applyNumberFormat="1" applyFont="1" applyFill="1" applyBorder="1" applyAlignment="1">
      <alignment vertical="center"/>
    </xf>
    <xf numFmtId="165" fontId="12" fillId="0" borderId="14" xfId="3" applyNumberFormat="1" applyFont="1" applyBorder="1" applyAlignment="1">
      <alignment vertical="top"/>
    </xf>
    <xf numFmtId="165" fontId="10" fillId="0" borderId="14" xfId="0" applyNumberFormat="1" applyFont="1" applyBorder="1" applyAlignment="1">
      <alignment vertical="top"/>
    </xf>
    <xf numFmtId="165" fontId="12" fillId="0" borderId="49" xfId="3" applyNumberFormat="1" applyFont="1" applyBorder="1" applyAlignment="1">
      <alignment vertical="top"/>
    </xf>
    <xf numFmtId="165" fontId="10" fillId="0" borderId="49" xfId="0" applyNumberFormat="1" applyFont="1" applyBorder="1" applyAlignment="1">
      <alignment vertical="top"/>
    </xf>
    <xf numFmtId="3" fontId="12" fillId="0" borderId="49" xfId="7" applyNumberFormat="1" applyFont="1" applyBorder="1" applyAlignment="1">
      <alignment horizontal="left" vertical="top" indent="1"/>
    </xf>
    <xf numFmtId="3" fontId="9" fillId="4" borderId="82" xfId="0" applyNumberFormat="1" applyFont="1" applyFill="1" applyBorder="1" applyAlignment="1">
      <alignment vertical="center" wrapText="1"/>
    </xf>
    <xf numFmtId="3" fontId="11" fillId="4" borderId="83" xfId="5" applyNumberFormat="1" applyFont="1" applyFill="1" applyBorder="1" applyAlignment="1">
      <alignment horizontal="right" vertical="center"/>
    </xf>
    <xf numFmtId="3" fontId="11" fillId="4" borderId="84" xfId="5" applyNumberFormat="1" applyFont="1" applyFill="1" applyBorder="1" applyAlignment="1">
      <alignment horizontal="right" vertical="center"/>
    </xf>
    <xf numFmtId="3" fontId="11" fillId="4" borderId="85" xfId="5" applyNumberFormat="1" applyFont="1" applyFill="1" applyBorder="1" applyAlignment="1">
      <alignment horizontal="right" vertical="center"/>
    </xf>
    <xf numFmtId="3" fontId="12" fillId="0" borderId="64" xfId="0" applyNumberFormat="1" applyFont="1" applyBorder="1" applyAlignment="1"/>
    <xf numFmtId="3" fontId="12" fillId="0" borderId="25" xfId="0" applyNumberFormat="1" applyFont="1" applyBorder="1" applyAlignment="1"/>
    <xf numFmtId="3" fontId="12" fillId="0" borderId="63" xfId="0" applyNumberFormat="1" applyFont="1" applyBorder="1" applyAlignment="1"/>
    <xf numFmtId="3" fontId="10" fillId="0" borderId="28" xfId="0" applyNumberFormat="1" applyFont="1" applyBorder="1" applyAlignment="1">
      <alignment horizontal="left" wrapText="1" indent="2"/>
    </xf>
    <xf numFmtId="3" fontId="12" fillId="0" borderId="27" xfId="0" applyNumberFormat="1" applyFont="1" applyBorder="1" applyAlignment="1"/>
    <xf numFmtId="3" fontId="12" fillId="0" borderId="28" xfId="0" applyNumberFormat="1" applyFont="1" applyBorder="1" applyAlignment="1"/>
    <xf numFmtId="3" fontId="12" fillId="0" borderId="30" xfId="0" applyNumberFormat="1" applyFont="1" applyBorder="1" applyAlignment="1"/>
    <xf numFmtId="3" fontId="10" fillId="0" borderId="14" xfId="0" applyNumberFormat="1" applyFont="1" applyBorder="1" applyAlignment="1">
      <alignment horizontal="left" wrapText="1" indent="2"/>
    </xf>
    <xf numFmtId="3" fontId="12" fillId="0" borderId="65" xfId="0" applyNumberFormat="1" applyFont="1" applyBorder="1" applyAlignment="1"/>
    <xf numFmtId="3" fontId="10" fillId="0" borderId="28" xfId="0" applyNumberFormat="1" applyFont="1" applyBorder="1" applyAlignment="1">
      <alignment wrapText="1"/>
    </xf>
    <xf numFmtId="3" fontId="12" fillId="0" borderId="66" xfId="0" applyNumberFormat="1" applyFont="1" applyBorder="1" applyAlignment="1"/>
    <xf numFmtId="3" fontId="11" fillId="4" borderId="87" xfId="5" applyNumberFormat="1" applyFont="1" applyFill="1" applyBorder="1" applyAlignment="1">
      <alignment horizontal="right" vertical="center"/>
    </xf>
    <xf numFmtId="3" fontId="9" fillId="4" borderId="88" xfId="0" applyNumberFormat="1" applyFont="1" applyFill="1" applyBorder="1" applyAlignment="1">
      <alignment vertical="center" wrapText="1"/>
    </xf>
    <xf numFmtId="3" fontId="11" fillId="4" borderId="89" xfId="5" applyNumberFormat="1" applyFont="1" applyFill="1" applyBorder="1" applyAlignment="1">
      <alignment horizontal="right" vertical="center"/>
    </xf>
    <xf numFmtId="3" fontId="11" fillId="4" borderId="90" xfId="5" applyNumberFormat="1" applyFont="1" applyFill="1" applyBorder="1" applyAlignment="1">
      <alignment horizontal="right" vertical="center"/>
    </xf>
    <xf numFmtId="3" fontId="11" fillId="4" borderId="91" xfId="5" applyNumberFormat="1" applyFont="1" applyFill="1" applyBorder="1" applyAlignment="1">
      <alignment horizontal="right" vertical="center"/>
    </xf>
    <xf numFmtId="3" fontId="9" fillId="4" borderId="92" xfId="0" applyNumberFormat="1" applyFont="1" applyFill="1" applyBorder="1" applyAlignment="1">
      <alignment vertical="center" wrapText="1"/>
    </xf>
    <xf numFmtId="3" fontId="11" fillId="4" borderId="93" xfId="5" applyNumberFormat="1" applyFont="1" applyFill="1" applyBorder="1" applyAlignment="1">
      <alignment horizontal="right" vertical="center"/>
    </xf>
    <xf numFmtId="3" fontId="11" fillId="4" borderId="94" xfId="5" applyNumberFormat="1" applyFont="1" applyFill="1" applyBorder="1" applyAlignment="1">
      <alignment horizontal="right" vertical="center"/>
    </xf>
    <xf numFmtId="3" fontId="11" fillId="4" borderId="95" xfId="5" applyNumberFormat="1" applyFont="1" applyFill="1" applyBorder="1" applyAlignment="1">
      <alignment horizontal="right" vertical="center"/>
    </xf>
    <xf numFmtId="165" fontId="11" fillId="4" borderId="86" xfId="0" applyNumberFormat="1" applyFont="1" applyFill="1" applyBorder="1" applyAlignment="1">
      <alignment vertical="center"/>
    </xf>
    <xf numFmtId="165" fontId="11" fillId="4" borderId="67" xfId="0" applyNumberFormat="1" applyFont="1" applyFill="1" applyBorder="1" applyAlignment="1">
      <alignment vertical="center"/>
    </xf>
    <xf numFmtId="3" fontId="9" fillId="4" borderId="96" xfId="0" applyNumberFormat="1" applyFont="1" applyFill="1" applyBorder="1" applyAlignment="1">
      <alignment horizontal="left" vertical="center" wrapText="1"/>
    </xf>
    <xf numFmtId="165" fontId="12" fillId="2" borderId="65" xfId="0" applyNumberFormat="1" applyFont="1" applyFill="1" applyBorder="1" applyAlignment="1"/>
    <xf numFmtId="165" fontId="12" fillId="2" borderId="97" xfId="0" applyNumberFormat="1" applyFont="1" applyFill="1" applyBorder="1" applyAlignment="1"/>
    <xf numFmtId="3" fontId="9" fillId="4" borderId="98" xfId="0" applyNumberFormat="1" applyFont="1" applyFill="1" applyBorder="1" applyAlignment="1">
      <alignment horizontal="left" vertical="center" wrapText="1"/>
    </xf>
    <xf numFmtId="165" fontId="11" fillId="4" borderId="37" xfId="0" applyNumberFormat="1" applyFont="1" applyFill="1" applyBorder="1" applyAlignment="1">
      <alignment vertical="center"/>
    </xf>
    <xf numFmtId="165" fontId="11" fillId="4" borderId="57" xfId="0" applyNumberFormat="1" applyFont="1" applyFill="1" applyBorder="1" applyAlignment="1">
      <alignment vertical="center"/>
    </xf>
    <xf numFmtId="165" fontId="11" fillId="4" borderId="99" xfId="0" applyNumberFormat="1" applyFont="1" applyFill="1" applyBorder="1" applyAlignment="1">
      <alignment vertical="center"/>
    </xf>
    <xf numFmtId="165" fontId="12" fillId="2" borderId="25" xfId="0" applyNumberFormat="1" applyFont="1" applyFill="1" applyBorder="1" applyAlignment="1"/>
    <xf numFmtId="165" fontId="12" fillId="2" borderId="64" xfId="0" applyNumberFormat="1" applyFont="1" applyFill="1" applyBorder="1" applyAlignment="1"/>
    <xf numFmtId="165" fontId="12" fillId="2" borderId="100" xfId="0" applyNumberFormat="1" applyFont="1" applyFill="1" applyBorder="1" applyAlignment="1"/>
    <xf numFmtId="165" fontId="12" fillId="2" borderId="66" xfId="0" applyNumberFormat="1" applyFont="1" applyFill="1" applyBorder="1" applyAlignment="1"/>
    <xf numFmtId="165" fontId="12" fillId="2" borderId="101" xfId="0" applyNumberFormat="1" applyFont="1" applyFill="1" applyBorder="1" applyAlignment="1"/>
    <xf numFmtId="165" fontId="12" fillId="2" borderId="20" xfId="0" applyNumberFormat="1" applyFont="1" applyFill="1" applyBorder="1" applyAlignment="1"/>
    <xf numFmtId="165" fontId="12" fillId="2" borderId="9" xfId="0" applyNumberFormat="1" applyFont="1" applyFill="1" applyBorder="1" applyAlignment="1"/>
    <xf numFmtId="165" fontId="12" fillId="2" borderId="15" xfId="0" applyNumberFormat="1" applyFont="1" applyFill="1" applyBorder="1" applyAlignment="1"/>
    <xf numFmtId="165" fontId="11" fillId="4" borderId="36" xfId="0" applyNumberFormat="1" applyFont="1" applyFill="1" applyBorder="1" applyAlignment="1">
      <alignment vertical="center"/>
    </xf>
    <xf numFmtId="0" fontId="9" fillId="4" borderId="25" xfId="0" applyFont="1" applyFill="1" applyBorder="1" applyAlignment="1">
      <alignment horizontal="center" vertical="center"/>
    </xf>
    <xf numFmtId="169" fontId="9" fillId="4" borderId="25" xfId="0" applyNumberFormat="1" applyFont="1" applyFill="1" applyBorder="1" applyAlignment="1">
      <alignment vertical="center"/>
    </xf>
    <xf numFmtId="0" fontId="10" fillId="0" borderId="14" xfId="0" applyFont="1" applyBorder="1" applyAlignment="1">
      <alignment horizontal="left" indent="2"/>
    </xf>
    <xf numFmtId="0" fontId="9" fillId="2" borderId="14" xfId="0" applyFont="1" applyFill="1" applyBorder="1" applyAlignment="1">
      <alignment horizontal="center" vertical="center"/>
    </xf>
    <xf numFmtId="169" fontId="9" fillId="2" borderId="14" xfId="0" applyNumberFormat="1" applyFont="1" applyFill="1" applyBorder="1" applyAlignment="1">
      <alignment vertical="center"/>
    </xf>
    <xf numFmtId="0" fontId="10" fillId="0" borderId="14" xfId="0" applyFont="1" applyBorder="1" applyAlignment="1">
      <alignment horizontal="left" indent="1"/>
    </xf>
    <xf numFmtId="0" fontId="0" fillId="0" borderId="0" xfId="0" applyBorder="1"/>
    <xf numFmtId="3" fontId="2" fillId="2" borderId="0" xfId="0" applyNumberFormat="1" applyFont="1" applyFill="1" applyBorder="1"/>
    <xf numFmtId="0" fontId="4" fillId="0" borderId="104" xfId="0" applyFont="1" applyBorder="1"/>
    <xf numFmtId="3" fontId="11" fillId="5" borderId="95" xfId="0" applyNumberFormat="1" applyFont="1" applyFill="1" applyBorder="1" applyAlignment="1">
      <alignment horizontal="center" vertical="center" wrapText="1"/>
    </xf>
    <xf numFmtId="1" fontId="9" fillId="5" borderId="95" xfId="0" applyNumberFormat="1" applyFont="1" applyFill="1" applyBorder="1" applyAlignment="1">
      <alignment horizontal="center" vertical="center"/>
    </xf>
    <xf numFmtId="1" fontId="9" fillId="5" borderId="105" xfId="0" applyNumberFormat="1" applyFont="1" applyFill="1" applyBorder="1" applyAlignment="1">
      <alignment horizontal="center" vertical="center"/>
    </xf>
    <xf numFmtId="3" fontId="11" fillId="4" borderId="51" xfId="0" applyNumberFormat="1" applyFont="1" applyFill="1" applyBorder="1" applyAlignment="1">
      <alignment horizontal="center" vertical="center" wrapText="1"/>
    </xf>
    <xf numFmtId="165" fontId="9" fillId="4" borderId="51" xfId="0" applyNumberFormat="1" applyFont="1" applyFill="1" applyBorder="1" applyAlignment="1">
      <alignment vertical="center"/>
    </xf>
    <xf numFmtId="3" fontId="12" fillId="2" borderId="51" xfId="0" applyNumberFormat="1" applyFont="1" applyFill="1" applyBorder="1" applyAlignment="1">
      <alignment horizontal="left" vertical="top" wrapText="1"/>
    </xf>
    <xf numFmtId="165" fontId="10" fillId="2" borderId="51" xfId="0" applyNumberFormat="1" applyFont="1" applyFill="1" applyBorder="1"/>
    <xf numFmtId="3" fontId="12" fillId="2" borderId="15" xfId="0" applyNumberFormat="1" applyFont="1" applyFill="1" applyBorder="1" applyAlignment="1">
      <alignment horizontal="left" vertical="top" wrapText="1"/>
    </xf>
    <xf numFmtId="1" fontId="10" fillId="5" borderId="95" xfId="0" applyNumberFormat="1" applyFont="1" applyFill="1" applyBorder="1" applyAlignment="1">
      <alignment horizontal="center" vertical="center" wrapText="1"/>
    </xf>
    <xf numFmtId="3" fontId="9" fillId="0" borderId="51" xfId="0" applyNumberFormat="1" applyFont="1" applyBorder="1" applyAlignment="1">
      <alignment horizontal="center" wrapText="1"/>
    </xf>
    <xf numFmtId="3" fontId="9" fillId="0" borderId="51" xfId="0" applyNumberFormat="1" applyFont="1" applyBorder="1" applyAlignment="1">
      <alignment wrapText="1"/>
    </xf>
    <xf numFmtId="3" fontId="9" fillId="0" borderId="81" xfId="0" applyNumberFormat="1" applyFont="1" applyBorder="1" applyAlignment="1">
      <alignment wrapText="1"/>
    </xf>
    <xf numFmtId="0" fontId="9" fillId="4" borderId="51" xfId="0" applyFont="1" applyFill="1" applyBorder="1" applyAlignment="1">
      <alignment wrapText="1"/>
    </xf>
    <xf numFmtId="3" fontId="9" fillId="4" borderId="51" xfId="0" applyNumberFormat="1" applyFont="1" applyFill="1" applyBorder="1" applyAlignment="1">
      <alignment wrapText="1"/>
    </xf>
    <xf numFmtId="3" fontId="9" fillId="4" borderId="81" xfId="0" applyNumberFormat="1" applyFont="1" applyFill="1" applyBorder="1" applyAlignment="1">
      <alignment wrapText="1"/>
    </xf>
    <xf numFmtId="3" fontId="10" fillId="2" borderId="25" xfId="0" applyNumberFormat="1" applyFont="1" applyFill="1" applyBorder="1" applyAlignment="1">
      <alignment horizontal="left" wrapText="1" indent="2"/>
    </xf>
    <xf numFmtId="3" fontId="10" fillId="2" borderId="63" xfId="0" applyNumberFormat="1" applyFont="1" applyFill="1" applyBorder="1" applyAlignment="1">
      <alignment wrapText="1"/>
    </xf>
    <xf numFmtId="3" fontId="10" fillId="2" borderId="28" xfId="0" applyNumberFormat="1" applyFont="1" applyFill="1" applyBorder="1" applyAlignment="1">
      <alignment horizontal="left" wrapText="1" indent="2"/>
    </xf>
    <xf numFmtId="3" fontId="10" fillId="2" borderId="14" xfId="0" applyNumberFormat="1" applyFont="1" applyFill="1" applyBorder="1" applyAlignment="1">
      <alignment horizontal="left" wrapText="1" indent="2"/>
    </xf>
    <xf numFmtId="3" fontId="10" fillId="2" borderId="61" xfId="0" applyNumberFormat="1" applyFont="1" applyFill="1" applyBorder="1" applyAlignment="1">
      <alignment wrapText="1"/>
    </xf>
    <xf numFmtId="3" fontId="10" fillId="0" borderId="63" xfId="0" applyNumberFormat="1" applyFont="1" applyBorder="1" applyAlignment="1">
      <alignment wrapText="1"/>
    </xf>
    <xf numFmtId="3" fontId="10" fillId="0" borderId="61" xfId="0" applyNumberFormat="1" applyFont="1" applyBorder="1" applyAlignment="1">
      <alignment wrapText="1"/>
    </xf>
    <xf numFmtId="3" fontId="10" fillId="0" borderId="49" xfId="0" applyNumberFormat="1" applyFont="1" applyBorder="1" applyAlignment="1">
      <alignment wrapText="1"/>
    </xf>
    <xf numFmtId="3" fontId="10" fillId="0" borderId="62" xfId="0" applyNumberFormat="1" applyFont="1" applyBorder="1" applyAlignment="1">
      <alignment wrapText="1"/>
    </xf>
    <xf numFmtId="0" fontId="9" fillId="5" borderId="103" xfId="0" applyFont="1" applyFill="1" applyBorder="1" applyAlignment="1">
      <alignment horizontal="center" vertical="center" wrapText="1"/>
    </xf>
    <xf numFmtId="169" fontId="10" fillId="2" borderId="0" xfId="0" applyNumberFormat="1" applyFont="1" applyFill="1"/>
    <xf numFmtId="0" fontId="2" fillId="0" borderId="0" xfId="12" applyFont="1" applyBorder="1" applyAlignment="1">
      <alignment vertical="center"/>
    </xf>
    <xf numFmtId="0" fontId="17" fillId="0" borderId="0" xfId="12" applyFont="1" applyBorder="1" applyAlignment="1">
      <alignment horizontal="center"/>
    </xf>
    <xf numFmtId="0" fontId="17" fillId="0" borderId="0" xfId="12" applyFont="1" applyBorder="1" applyAlignment="1">
      <alignment horizontal="left" vertical="top"/>
    </xf>
    <xf numFmtId="166" fontId="17" fillId="0" borderId="0" xfId="12" applyNumberFormat="1" applyFont="1" applyBorder="1" applyAlignment="1">
      <alignment horizontal="right" vertical="top"/>
    </xf>
    <xf numFmtId="165" fontId="10" fillId="2" borderId="0" xfId="0" applyNumberFormat="1" applyFont="1" applyFill="1"/>
    <xf numFmtId="169" fontId="10" fillId="0" borderId="0" xfId="0" applyNumberFormat="1" applyFont="1"/>
    <xf numFmtId="165" fontId="11" fillId="4" borderId="106" xfId="0" applyNumberFormat="1" applyFont="1" applyFill="1" applyBorder="1" applyAlignment="1">
      <alignment vertical="center"/>
    </xf>
    <xf numFmtId="165" fontId="11" fillId="4" borderId="95" xfId="0" applyNumberFormat="1" applyFont="1" applyFill="1" applyBorder="1" applyAlignment="1">
      <alignment vertical="center"/>
    </xf>
    <xf numFmtId="169" fontId="16" fillId="0" borderId="0" xfId="0" applyNumberFormat="1" applyFont="1" applyBorder="1"/>
    <xf numFmtId="169" fontId="0" fillId="0" borderId="0" xfId="0" applyNumberFormat="1" applyBorder="1"/>
    <xf numFmtId="0" fontId="18" fillId="0" borderId="14" xfId="5" applyFont="1" applyBorder="1" applyAlignment="1">
      <alignment horizontal="left" vertical="top"/>
    </xf>
    <xf numFmtId="3" fontId="18" fillId="0" borderId="14" xfId="7" applyNumberFormat="1" applyFont="1" applyBorder="1" applyAlignment="1">
      <alignment horizontal="right" vertical="top"/>
    </xf>
    <xf numFmtId="0" fontId="17" fillId="0" borderId="14" xfId="5" applyFont="1" applyBorder="1" applyAlignment="1">
      <alignment horizontal="left" vertical="top" indent="1"/>
    </xf>
    <xf numFmtId="3" fontId="17" fillId="0" borderId="14" xfId="7" applyNumberFormat="1" applyFont="1" applyBorder="1" applyAlignment="1">
      <alignment horizontal="right" vertical="top"/>
    </xf>
    <xf numFmtId="3" fontId="17" fillId="0" borderId="14" xfId="5" applyNumberFormat="1" applyFont="1" applyBorder="1" applyAlignment="1">
      <alignment horizontal="right" vertical="top"/>
    </xf>
    <xf numFmtId="0" fontId="18" fillId="0" borderId="14" xfId="5" applyFont="1" applyBorder="1" applyAlignment="1">
      <alignment vertical="top"/>
    </xf>
    <xf numFmtId="0" fontId="17" fillId="0" borderId="49" xfId="5" applyFont="1" applyBorder="1" applyAlignment="1">
      <alignment horizontal="left" vertical="top" indent="1"/>
    </xf>
    <xf numFmtId="3" fontId="17" fillId="0" borderId="49" xfId="7" applyNumberFormat="1" applyFont="1" applyBorder="1" applyAlignment="1">
      <alignment horizontal="right" vertical="top"/>
    </xf>
    <xf numFmtId="3" fontId="17" fillId="0" borderId="49" xfId="5" applyNumberFormat="1" applyFont="1" applyBorder="1" applyAlignment="1">
      <alignment horizontal="right" vertical="top"/>
    </xf>
    <xf numFmtId="0" fontId="18" fillId="0" borderId="25" xfId="5" applyFont="1" applyBorder="1" applyAlignment="1">
      <alignment vertical="top"/>
    </xf>
    <xf numFmtId="169" fontId="0" fillId="0" borderId="14" xfId="0" applyNumberFormat="1" applyBorder="1"/>
    <xf numFmtId="169" fontId="16" fillId="0" borderId="14" xfId="0" applyNumberFormat="1" applyFont="1" applyBorder="1"/>
    <xf numFmtId="169" fontId="0" fillId="0" borderId="49" xfId="0" applyNumberFormat="1" applyBorder="1"/>
    <xf numFmtId="169" fontId="16" fillId="0" borderId="25" xfId="0" applyNumberFormat="1" applyFont="1" applyBorder="1"/>
    <xf numFmtId="0" fontId="9" fillId="5" borderId="11" xfId="0" applyFont="1" applyFill="1" applyBorder="1" applyAlignment="1">
      <alignment horizontal="center" vertical="center"/>
    </xf>
    <xf numFmtId="0" fontId="19" fillId="0" borderId="0" xfId="13" applyFont="1" applyBorder="1" applyAlignment="1">
      <alignment vertical="center"/>
    </xf>
    <xf numFmtId="3" fontId="9" fillId="8" borderId="60" xfId="0" applyNumberFormat="1" applyFont="1" applyFill="1" applyBorder="1" applyAlignment="1">
      <alignment vertical="top"/>
    </xf>
    <xf numFmtId="3" fontId="10" fillId="0" borderId="61" xfId="0" applyNumberFormat="1" applyFont="1" applyBorder="1" applyAlignment="1">
      <alignment vertical="top"/>
    </xf>
    <xf numFmtId="3" fontId="9" fillId="8" borderId="61" xfId="0" applyNumberFormat="1" applyFont="1" applyFill="1" applyBorder="1" applyAlignment="1">
      <alignment vertical="top"/>
    </xf>
    <xf numFmtId="3" fontId="10" fillId="0" borderId="62" xfId="0" applyNumberFormat="1" applyFont="1" applyBorder="1" applyAlignment="1">
      <alignment vertical="top"/>
    </xf>
    <xf numFmtId="0" fontId="20" fillId="0" borderId="0" xfId="13" applyFont="1" applyBorder="1" applyAlignment="1">
      <alignment horizontal="left" vertical="top" wrapText="1"/>
    </xf>
    <xf numFmtId="166" fontId="20" fillId="0" borderId="0" xfId="13" applyNumberFormat="1" applyFont="1" applyBorder="1" applyAlignment="1">
      <alignment horizontal="right" vertical="top"/>
    </xf>
    <xf numFmtId="165" fontId="16" fillId="0" borderId="0" xfId="0" applyNumberFormat="1" applyFont="1" applyBorder="1" applyAlignment="1"/>
    <xf numFmtId="165" fontId="0" fillId="0" borderId="0" xfId="0" applyNumberFormat="1" applyFont="1" applyBorder="1" applyAlignment="1"/>
    <xf numFmtId="3" fontId="0" fillId="9" borderId="0" xfId="0" applyNumberFormat="1" applyFill="1" applyBorder="1" applyAlignment="1"/>
    <xf numFmtId="0" fontId="2" fillId="0" borderId="0" xfId="1" applyFont="1" applyFill="1" applyBorder="1" applyAlignment="1"/>
    <xf numFmtId="3" fontId="2" fillId="0" borderId="0" xfId="1" applyNumberFormat="1" applyFont="1" applyBorder="1" applyAlignment="1"/>
    <xf numFmtId="0" fontId="9" fillId="5" borderId="11" xfId="0" applyFont="1" applyFill="1" applyBorder="1" applyAlignment="1">
      <alignment horizontal="center" vertical="center"/>
    </xf>
    <xf numFmtId="0" fontId="9" fillId="5" borderId="103" xfId="0" applyFont="1" applyFill="1" applyBorder="1" applyAlignment="1">
      <alignment horizontal="center" vertical="center" wrapText="1"/>
    </xf>
    <xf numFmtId="0" fontId="12" fillId="5" borderId="95" xfId="5" applyFont="1" applyFill="1" applyBorder="1" applyAlignment="1">
      <alignment horizontal="center" wrapText="1"/>
    </xf>
    <xf numFmtId="1" fontId="10" fillId="0" borderId="0" xfId="0" quotePrefix="1" applyNumberFormat="1" applyFont="1"/>
    <xf numFmtId="0" fontId="0" fillId="0" borderId="107" xfId="0" applyNumberFormat="1" applyBorder="1"/>
    <xf numFmtId="3" fontId="9" fillId="4" borderId="111" xfId="0" applyNumberFormat="1" applyFont="1" applyFill="1" applyBorder="1" applyAlignment="1">
      <alignment horizontal="center" vertical="center" wrapText="1"/>
    </xf>
    <xf numFmtId="3" fontId="11" fillId="4" borderId="52" xfId="5" applyNumberFormat="1" applyFont="1" applyFill="1" applyBorder="1" applyAlignment="1">
      <alignment horizontal="right" vertical="center"/>
    </xf>
    <xf numFmtId="3" fontId="11" fillId="4" borderId="53" xfId="5" applyNumberFormat="1" applyFont="1" applyFill="1" applyBorder="1" applyAlignment="1">
      <alignment horizontal="right" vertical="center"/>
    </xf>
    <xf numFmtId="3" fontId="11" fillId="4" borderId="54" xfId="5" applyNumberFormat="1" applyFont="1" applyFill="1" applyBorder="1" applyAlignment="1">
      <alignment horizontal="right" vertical="center"/>
    </xf>
    <xf numFmtId="0" fontId="12" fillId="5" borderId="102" xfId="5" applyFont="1" applyFill="1" applyBorder="1" applyAlignment="1">
      <alignment horizontal="center" wrapText="1"/>
    </xf>
    <xf numFmtId="3" fontId="9" fillId="4" borderId="113" xfId="0" applyNumberFormat="1" applyFont="1" applyFill="1" applyBorder="1" applyAlignment="1">
      <alignment horizontal="center" vertical="center" wrapText="1"/>
    </xf>
    <xf numFmtId="3" fontId="11" fillId="4" borderId="114" xfId="5" applyNumberFormat="1" applyFont="1" applyFill="1" applyBorder="1" applyAlignment="1">
      <alignment horizontal="right" vertical="center"/>
    </xf>
    <xf numFmtId="3" fontId="11" fillId="4" borderId="115" xfId="5" applyNumberFormat="1" applyFont="1" applyFill="1" applyBorder="1" applyAlignment="1">
      <alignment horizontal="right" vertical="center"/>
    </xf>
    <xf numFmtId="3" fontId="11" fillId="4" borderId="116" xfId="5" applyNumberFormat="1" applyFont="1" applyFill="1" applyBorder="1" applyAlignment="1">
      <alignment horizontal="right" vertical="center"/>
    </xf>
    <xf numFmtId="3" fontId="9" fillId="4" borderId="117" xfId="0" applyNumberFormat="1" applyFont="1" applyFill="1" applyBorder="1" applyAlignment="1">
      <alignment horizontal="center" vertical="center" wrapText="1"/>
    </xf>
    <xf numFmtId="3" fontId="11" fillId="4" borderId="118" xfId="5" applyNumberFormat="1" applyFont="1" applyFill="1" applyBorder="1" applyAlignment="1">
      <alignment horizontal="right" vertical="center"/>
    </xf>
    <xf numFmtId="3" fontId="11" fillId="4" borderId="119" xfId="5" applyNumberFormat="1" applyFont="1" applyFill="1" applyBorder="1" applyAlignment="1">
      <alignment horizontal="right" vertical="center"/>
    </xf>
    <xf numFmtId="3" fontId="11" fillId="4" borderId="120" xfId="5" applyNumberFormat="1" applyFont="1" applyFill="1" applyBorder="1" applyAlignment="1">
      <alignment horizontal="right" vertical="center"/>
    </xf>
    <xf numFmtId="0" fontId="11" fillId="5" borderId="95" xfId="5" applyFont="1" applyFill="1" applyBorder="1" applyAlignment="1">
      <alignment horizontal="center" vertical="center" wrapText="1"/>
    </xf>
    <xf numFmtId="3" fontId="10" fillId="0" borderId="45" xfId="0" applyNumberFormat="1" applyFont="1" applyFill="1" applyBorder="1"/>
    <xf numFmtId="3" fontId="11" fillId="0" borderId="45" xfId="9" applyNumberFormat="1" applyFont="1" applyFill="1" applyBorder="1" applyAlignment="1">
      <alignment horizontal="right" vertical="top"/>
    </xf>
    <xf numFmtId="3" fontId="10" fillId="0" borderId="14" xfId="8" applyNumberFormat="1" applyFont="1" applyBorder="1"/>
    <xf numFmtId="3" fontId="10" fillId="0" borderId="14" xfId="0" applyNumberFormat="1" applyFont="1" applyBorder="1"/>
    <xf numFmtId="3" fontId="12" fillId="0" borderId="0" xfId="0" applyNumberFormat="1" applyFont="1" applyBorder="1" applyAlignment="1">
      <alignment wrapText="1"/>
    </xf>
    <xf numFmtId="3" fontId="14" fillId="0" borderId="0" xfId="0" applyNumberFormat="1" applyFont="1" applyBorder="1" applyAlignment="1">
      <alignment wrapText="1"/>
    </xf>
    <xf numFmtId="165" fontId="13" fillId="2" borderId="0" xfId="0" applyNumberFormat="1" applyFont="1" applyFill="1" applyBorder="1" applyAlignment="1"/>
    <xf numFmtId="165" fontId="14" fillId="2" borderId="41" xfId="0" applyNumberFormat="1" applyFont="1" applyFill="1" applyBorder="1" applyAlignment="1"/>
    <xf numFmtId="165" fontId="14" fillId="2" borderId="15" xfId="0" applyNumberFormat="1" applyFont="1" applyFill="1" applyBorder="1" applyAlignment="1"/>
    <xf numFmtId="165" fontId="14" fillId="2" borderId="49" xfId="0" applyNumberFormat="1" applyFont="1" applyFill="1" applyBorder="1" applyAlignment="1"/>
    <xf numFmtId="3" fontId="9" fillId="4" borderId="25" xfId="0" applyNumberFormat="1" applyFont="1" applyFill="1" applyBorder="1" applyAlignment="1">
      <alignment horizontal="center" vertical="center" wrapText="1"/>
    </xf>
    <xf numFmtId="165" fontId="13" fillId="4" borderId="25" xfId="0" applyNumberFormat="1" applyFont="1" applyFill="1" applyBorder="1" applyAlignment="1">
      <alignment vertical="center"/>
    </xf>
    <xf numFmtId="1" fontId="12" fillId="5" borderId="95" xfId="0" applyNumberFormat="1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/>
    </xf>
    <xf numFmtId="165" fontId="9" fillId="4" borderId="95" xfId="0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left"/>
    </xf>
    <xf numFmtId="0" fontId="9" fillId="5" borderId="95" xfId="0" applyFont="1" applyFill="1" applyBorder="1" applyAlignment="1">
      <alignment horizontal="center" vertical="center"/>
    </xf>
    <xf numFmtId="0" fontId="9" fillId="14" borderId="95" xfId="0" applyFont="1" applyFill="1" applyBorder="1" applyAlignment="1">
      <alignment horizontal="center" vertical="center"/>
    </xf>
    <xf numFmtId="169" fontId="10" fillId="0" borderId="0" xfId="0" applyNumberFormat="1" applyFont="1" applyAlignment="1">
      <alignment vertical="center"/>
    </xf>
    <xf numFmtId="165" fontId="10" fillId="0" borderId="0" xfId="0" quotePrefix="1" applyNumberFormat="1" applyFont="1"/>
    <xf numFmtId="3" fontId="11" fillId="4" borderId="95" xfId="5" applyNumberFormat="1" applyFont="1" applyFill="1" applyBorder="1" applyAlignment="1">
      <alignment vertical="center"/>
    </xf>
    <xf numFmtId="3" fontId="12" fillId="0" borderId="95" xfId="5" applyNumberFormat="1" applyFont="1" applyBorder="1" applyAlignment="1">
      <alignment vertical="top"/>
    </xf>
    <xf numFmtId="3" fontId="12" fillId="2" borderId="95" xfId="5" applyNumberFormat="1" applyFont="1" applyFill="1" applyBorder="1" applyAlignment="1">
      <alignment vertical="top"/>
    </xf>
    <xf numFmtId="165" fontId="11" fillId="4" borderId="95" xfId="7" applyNumberFormat="1" applyFont="1" applyFill="1" applyBorder="1" applyAlignment="1">
      <alignment vertical="center"/>
    </xf>
    <xf numFmtId="165" fontId="11" fillId="4" borderId="108" xfId="7" applyNumberFormat="1" applyFont="1" applyFill="1" applyBorder="1" applyAlignment="1">
      <alignment vertical="center"/>
    </xf>
    <xf numFmtId="165" fontId="12" fillId="0" borderId="14" xfId="7" applyNumberFormat="1" applyFont="1" applyBorder="1" applyAlignment="1"/>
    <xf numFmtId="165" fontId="12" fillId="0" borderId="95" xfId="7" applyNumberFormat="1" applyFont="1" applyBorder="1" applyAlignment="1">
      <alignment vertical="top"/>
    </xf>
    <xf numFmtId="165" fontId="12" fillId="0" borderId="108" xfId="7" applyNumberFormat="1" applyFont="1" applyBorder="1" applyAlignment="1">
      <alignment vertical="top"/>
    </xf>
    <xf numFmtId="165" fontId="12" fillId="0" borderId="95" xfId="7" applyNumberFormat="1" applyFont="1" applyBorder="1" applyAlignment="1">
      <alignment horizontal="right" vertical="top"/>
    </xf>
    <xf numFmtId="165" fontId="12" fillId="0" borderId="108" xfId="7" applyNumberFormat="1" applyFont="1" applyBorder="1" applyAlignment="1">
      <alignment horizontal="right" vertical="top"/>
    </xf>
    <xf numFmtId="3" fontId="11" fillId="4" borderId="95" xfId="0" applyNumberFormat="1" applyFont="1" applyFill="1" applyBorder="1" applyAlignment="1">
      <alignment vertical="center"/>
    </xf>
    <xf numFmtId="3" fontId="12" fillId="0" borderId="95" xfId="0" applyNumberFormat="1" applyFont="1" applyBorder="1" applyAlignment="1">
      <alignment horizontal="left" vertical="top" indent="2"/>
    </xf>
    <xf numFmtId="3" fontId="12" fillId="0" borderId="95" xfId="0" applyNumberFormat="1" applyFont="1" applyBorder="1" applyAlignment="1">
      <alignment vertical="top"/>
    </xf>
    <xf numFmtId="165" fontId="12" fillId="0" borderId="95" xfId="0" applyNumberFormat="1" applyFont="1" applyBorder="1" applyAlignment="1">
      <alignment vertical="top"/>
    </xf>
    <xf numFmtId="1" fontId="12" fillId="5" borderId="108" xfId="0" applyNumberFormat="1" applyFont="1" applyFill="1" applyBorder="1" applyAlignment="1">
      <alignment horizontal="center" vertical="center" wrapText="1"/>
    </xf>
    <xf numFmtId="3" fontId="13" fillId="4" borderId="25" xfId="0" applyNumberFormat="1" applyFont="1" applyFill="1" applyBorder="1" applyAlignment="1">
      <alignment vertical="center"/>
    </xf>
    <xf numFmtId="3" fontId="14" fillId="0" borderId="31" xfId="0" applyNumberFormat="1" applyFont="1" applyBorder="1" applyAlignment="1">
      <alignment horizontal="left" wrapText="1" indent="2"/>
    </xf>
    <xf numFmtId="3" fontId="12" fillId="0" borderId="14" xfId="0" applyNumberFormat="1" applyFont="1" applyBorder="1" applyAlignment="1">
      <alignment wrapText="1"/>
    </xf>
    <xf numFmtId="3" fontId="12" fillId="2" borderId="14" xfId="0" applyNumberFormat="1" applyFont="1" applyFill="1" applyBorder="1" applyAlignment="1">
      <alignment wrapText="1"/>
    </xf>
    <xf numFmtId="3" fontId="14" fillId="0" borderId="14" xfId="0" applyNumberFormat="1" applyFont="1" applyBorder="1" applyAlignment="1">
      <alignment wrapText="1"/>
    </xf>
    <xf numFmtId="0" fontId="9" fillId="4" borderId="95" xfId="0" applyFont="1" applyFill="1" applyBorder="1" applyAlignment="1">
      <alignment horizontal="center" vertical="center" wrapText="1"/>
    </xf>
    <xf numFmtId="165" fontId="10" fillId="0" borderId="14" xfId="0" applyNumberFormat="1" applyFont="1" applyBorder="1" applyAlignment="1">
      <alignment wrapText="1"/>
    </xf>
    <xf numFmtId="165" fontId="10" fillId="0" borderId="28" xfId="0" applyNumberFormat="1" applyFont="1" applyBorder="1" applyAlignment="1">
      <alignment wrapText="1"/>
    </xf>
    <xf numFmtId="169" fontId="0" fillId="0" borderId="0" xfId="0" applyNumberFormat="1"/>
    <xf numFmtId="165" fontId="10" fillId="2" borderId="14" xfId="0" applyNumberFormat="1" applyFont="1" applyFill="1" applyBorder="1" applyAlignment="1">
      <alignment vertical="center"/>
    </xf>
    <xf numFmtId="165" fontId="10" fillId="2" borderId="49" xfId="0" applyNumberFormat="1" applyFont="1" applyFill="1" applyBorder="1" applyAlignment="1">
      <alignment vertical="top"/>
    </xf>
    <xf numFmtId="3" fontId="0" fillId="2" borderId="125" xfId="0" applyNumberFormat="1" applyFill="1" applyBorder="1" applyAlignment="1"/>
    <xf numFmtId="0" fontId="2" fillId="0" borderId="0" xfId="14" applyFont="1" applyBorder="1" applyAlignment="1">
      <alignment vertical="center"/>
    </xf>
    <xf numFmtId="0" fontId="17" fillId="0" borderId="0" xfId="14" applyFont="1" applyBorder="1" applyAlignment="1">
      <alignment wrapText="1"/>
    </xf>
    <xf numFmtId="0" fontId="2" fillId="0" borderId="0" xfId="14" applyBorder="1"/>
    <xf numFmtId="0" fontId="17" fillId="0" borderId="0" xfId="14" applyFont="1" applyBorder="1" applyAlignment="1">
      <alignment horizontal="center" wrapText="1"/>
    </xf>
    <xf numFmtId="0" fontId="17" fillId="0" borderId="0" xfId="14" applyFont="1" applyBorder="1" applyAlignment="1">
      <alignment horizontal="left" vertical="top" wrapText="1"/>
    </xf>
    <xf numFmtId="166" fontId="17" fillId="0" borderId="0" xfId="14" applyNumberFormat="1" applyFont="1" applyBorder="1" applyAlignment="1">
      <alignment horizontal="right" vertical="top"/>
    </xf>
    <xf numFmtId="0" fontId="9" fillId="0" borderId="0" xfId="0" applyFont="1" applyBorder="1"/>
    <xf numFmtId="0" fontId="2" fillId="0" borderId="0" xfId="15" applyFont="1" applyBorder="1" applyAlignment="1">
      <alignment vertical="center"/>
    </xf>
    <xf numFmtId="0" fontId="17" fillId="0" borderId="0" xfId="15" applyFont="1" applyBorder="1" applyAlignment="1">
      <alignment horizontal="center" wrapText="1"/>
    </xf>
    <xf numFmtId="0" fontId="17" fillId="0" borderId="0" xfId="15" applyFont="1" applyBorder="1" applyAlignment="1">
      <alignment horizontal="left" vertical="top" wrapText="1"/>
    </xf>
    <xf numFmtId="166" fontId="17" fillId="0" borderId="0" xfId="15" applyNumberFormat="1" applyFont="1" applyBorder="1" applyAlignment="1">
      <alignment horizontal="right" vertical="top"/>
    </xf>
    <xf numFmtId="0" fontId="9" fillId="5" borderId="11" xfId="0" applyFont="1" applyFill="1" applyBorder="1" applyAlignment="1">
      <alignment horizontal="center" vertical="center"/>
    </xf>
    <xf numFmtId="0" fontId="9" fillId="5" borderId="95" xfId="0" applyFont="1" applyFill="1" applyBorder="1" applyAlignment="1">
      <alignment horizontal="center" vertical="center"/>
    </xf>
    <xf numFmtId="0" fontId="9" fillId="14" borderId="95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3" fontId="12" fillId="0" borderId="0" xfId="5" applyNumberFormat="1" applyFont="1" applyBorder="1" applyAlignment="1">
      <alignment horizontal="right"/>
    </xf>
    <xf numFmtId="3" fontId="11" fillId="4" borderId="15" xfId="5" applyNumberFormat="1" applyFont="1" applyFill="1" applyBorder="1" applyAlignment="1">
      <alignment vertical="center"/>
    </xf>
    <xf numFmtId="165" fontId="11" fillId="4" borderId="15" xfId="7" applyNumberFormat="1" applyFont="1" applyFill="1" applyBorder="1" applyAlignment="1">
      <alignment vertical="center"/>
    </xf>
    <xf numFmtId="165" fontId="11" fillId="4" borderId="127" xfId="7" applyNumberFormat="1" applyFont="1" applyFill="1" applyBorder="1" applyAlignment="1">
      <alignment vertical="center"/>
    </xf>
    <xf numFmtId="3" fontId="11" fillId="4" borderId="15" xfId="0" applyNumberFormat="1" applyFont="1" applyFill="1" applyBorder="1" applyAlignment="1">
      <alignment vertical="center"/>
    </xf>
    <xf numFmtId="0" fontId="9" fillId="5" borderId="11" xfId="0" applyFont="1" applyFill="1" applyBorder="1" applyAlignment="1">
      <alignment horizontal="center" vertical="center"/>
    </xf>
    <xf numFmtId="0" fontId="9" fillId="5" borderId="103" xfId="0" applyFont="1" applyFill="1" applyBorder="1" applyAlignment="1">
      <alignment horizontal="center" vertical="center" wrapText="1"/>
    </xf>
    <xf numFmtId="3" fontId="12" fillId="0" borderId="0" xfId="0" applyNumberFormat="1" applyFont="1" applyBorder="1" applyAlignment="1"/>
    <xf numFmtId="3" fontId="11" fillId="4" borderId="41" xfId="0" applyNumberFormat="1" applyFont="1" applyFill="1" applyBorder="1" applyAlignment="1">
      <alignment vertical="center"/>
    </xf>
    <xf numFmtId="1" fontId="9" fillId="5" borderId="127" xfId="0" applyNumberFormat="1" applyFont="1" applyFill="1" applyBorder="1" applyAlignment="1">
      <alignment horizontal="center" vertical="center" wrapText="1"/>
    </xf>
    <xf numFmtId="165" fontId="11" fillId="4" borderId="0" xfId="0" applyNumberFormat="1" applyFont="1" applyFill="1" applyBorder="1" applyAlignment="1">
      <alignment vertical="center"/>
    </xf>
    <xf numFmtId="3" fontId="9" fillId="4" borderId="38" xfId="0" applyNumberFormat="1" applyFont="1" applyFill="1" applyBorder="1" applyAlignment="1">
      <alignment horizontal="center" vertical="center" wrapText="1"/>
    </xf>
    <xf numFmtId="165" fontId="11" fillId="4" borderId="22" xfId="0" applyNumberFormat="1" applyFont="1" applyFill="1" applyBorder="1" applyAlignment="1">
      <alignment vertical="center"/>
    </xf>
    <xf numFmtId="0" fontId="18" fillId="0" borderId="25" xfId="5" applyFont="1" applyBorder="1" applyAlignment="1">
      <alignment horizontal="left" vertical="top"/>
    </xf>
    <xf numFmtId="0" fontId="10" fillId="0" borderId="0" xfId="0" applyFont="1" applyFill="1" applyBorder="1"/>
    <xf numFmtId="3" fontId="11" fillId="2" borderId="14" xfId="7" applyNumberFormat="1" applyFont="1" applyFill="1" applyBorder="1" applyAlignment="1">
      <alignment horizontal="right" vertical="top"/>
    </xf>
    <xf numFmtId="3" fontId="12" fillId="2" borderId="14" xfId="7" applyNumberFormat="1" applyFont="1" applyFill="1" applyBorder="1" applyAlignment="1">
      <alignment horizontal="right" vertical="top"/>
    </xf>
    <xf numFmtId="0" fontId="0" fillId="4" borderId="0" xfId="0" applyFill="1"/>
    <xf numFmtId="0" fontId="9" fillId="5" borderId="103" xfId="0" applyFont="1" applyFill="1" applyBorder="1" applyAlignment="1">
      <alignment horizontal="center" vertical="center"/>
    </xf>
    <xf numFmtId="0" fontId="22" fillId="0" borderId="121" xfId="0" applyFont="1" applyBorder="1" applyAlignment="1">
      <alignment vertical="top" indent="1"/>
    </xf>
    <xf numFmtId="0" fontId="22" fillId="0" borderId="15" xfId="0" applyFont="1" applyBorder="1" applyAlignment="1">
      <alignment vertical="top" indent="1"/>
    </xf>
    <xf numFmtId="0" fontId="23" fillId="0" borderId="121" xfId="0" applyFont="1" applyBorder="1" applyAlignment="1">
      <alignment vertical="top" wrapText="1" indent="1"/>
    </xf>
    <xf numFmtId="0" fontId="23" fillId="0" borderId="121" xfId="0" applyFont="1" applyBorder="1" applyAlignment="1">
      <alignment vertical="top" indent="1"/>
    </xf>
    <xf numFmtId="3" fontId="13" fillId="4" borderId="14" xfId="0" applyNumberFormat="1" applyFont="1" applyFill="1" applyBorder="1" applyAlignment="1">
      <alignment vertical="center" wrapText="1"/>
    </xf>
    <xf numFmtId="3" fontId="14" fillId="2" borderId="14" xfId="0" applyNumberFormat="1" applyFont="1" applyFill="1" applyBorder="1" applyAlignment="1">
      <alignment wrapText="1"/>
    </xf>
    <xf numFmtId="0" fontId="2" fillId="0" borderId="0" xfId="17" applyFont="1" applyBorder="1" applyAlignment="1">
      <alignment vertical="center"/>
    </xf>
    <xf numFmtId="0" fontId="17" fillId="0" borderId="0" xfId="17" applyFont="1" applyBorder="1" applyAlignment="1">
      <alignment vertical="top"/>
    </xf>
    <xf numFmtId="0" fontId="17" fillId="0" borderId="0" xfId="17" applyFont="1" applyBorder="1" applyAlignment="1">
      <alignment horizontal="center"/>
    </xf>
    <xf numFmtId="0" fontId="17" fillId="0" borderId="0" xfId="17" applyFont="1" applyBorder="1" applyAlignment="1">
      <alignment horizontal="left" vertical="top"/>
    </xf>
    <xf numFmtId="166" fontId="17" fillId="0" borderId="0" xfId="17" applyNumberFormat="1" applyFont="1" applyBorder="1" applyAlignment="1">
      <alignment horizontal="right" vertical="top"/>
    </xf>
    <xf numFmtId="0" fontId="9" fillId="5" borderId="95" xfId="0" applyFont="1" applyFill="1" applyBorder="1" applyAlignment="1">
      <alignment horizontal="center" vertical="center"/>
    </xf>
    <xf numFmtId="0" fontId="9" fillId="14" borderId="95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9" fillId="5" borderId="103" xfId="0" applyFont="1" applyFill="1" applyBorder="1" applyAlignment="1">
      <alignment horizontal="center" vertical="center" wrapText="1"/>
    </xf>
    <xf numFmtId="0" fontId="10" fillId="6" borderId="103" xfId="0" applyFont="1" applyFill="1" applyBorder="1" applyAlignment="1">
      <alignment horizontal="center" vertical="center" wrapText="1"/>
    </xf>
    <xf numFmtId="3" fontId="10" fillId="2" borderId="49" xfId="0" applyNumberFormat="1" applyFont="1" applyFill="1" applyBorder="1" applyAlignment="1">
      <alignment vertical="top"/>
    </xf>
    <xf numFmtId="3" fontId="9" fillId="0" borderId="121" xfId="0" applyNumberFormat="1" applyFont="1" applyBorder="1" applyAlignment="1">
      <alignment wrapText="1"/>
    </xf>
    <xf numFmtId="3" fontId="9" fillId="4" borderId="121" xfId="0" applyNumberFormat="1" applyFont="1" applyFill="1" applyBorder="1" applyAlignment="1">
      <alignment wrapText="1"/>
    </xf>
    <xf numFmtId="3" fontId="10" fillId="2" borderId="41" xfId="0" applyNumberFormat="1" applyFont="1" applyFill="1" applyBorder="1" applyAlignment="1">
      <alignment wrapText="1"/>
    </xf>
    <xf numFmtId="3" fontId="10" fillId="0" borderId="41" xfId="0" applyNumberFormat="1" applyFont="1" applyBorder="1" applyAlignment="1">
      <alignment wrapText="1"/>
    </xf>
    <xf numFmtId="3" fontId="9" fillId="0" borderId="121" xfId="0" applyNumberFormat="1" applyFont="1" applyBorder="1" applyAlignment="1">
      <alignment vertical="center"/>
    </xf>
    <xf numFmtId="3" fontId="12" fillId="0" borderId="41" xfId="2" applyNumberFormat="1" applyFont="1" applyFill="1" applyBorder="1" applyAlignment="1" applyProtection="1"/>
    <xf numFmtId="3" fontId="12" fillId="0" borderId="49" xfId="2" applyNumberFormat="1" applyFont="1" applyFill="1" applyBorder="1" applyAlignment="1" applyProtection="1"/>
    <xf numFmtId="3" fontId="12" fillId="0" borderId="49" xfId="0" applyNumberFormat="1" applyFont="1" applyBorder="1" applyAlignment="1">
      <alignment vertical="top"/>
    </xf>
    <xf numFmtId="0" fontId="12" fillId="5" borderId="103" xfId="5" applyFont="1" applyFill="1" applyBorder="1" applyAlignment="1">
      <alignment horizontal="center" wrapText="1"/>
    </xf>
    <xf numFmtId="3" fontId="12" fillId="0" borderId="14" xfId="5" applyNumberFormat="1" applyFont="1" applyBorder="1" applyAlignment="1">
      <alignment horizontal="right"/>
    </xf>
    <xf numFmtId="165" fontId="12" fillId="0" borderId="14" xfId="5" applyNumberFormat="1" applyFont="1" applyBorder="1" applyAlignment="1">
      <alignment horizontal="right"/>
    </xf>
    <xf numFmtId="3" fontId="11" fillId="4" borderId="103" xfId="5" applyNumberFormat="1" applyFont="1" applyFill="1" applyBorder="1" applyAlignment="1">
      <alignment vertical="center"/>
    </xf>
    <xf numFmtId="3" fontId="12" fillId="0" borderId="103" xfId="5" applyNumberFormat="1" applyFont="1" applyBorder="1" applyAlignment="1">
      <alignment vertical="top"/>
    </xf>
    <xf numFmtId="3" fontId="12" fillId="2" borderId="103" xfId="5" applyNumberFormat="1" applyFont="1" applyFill="1" applyBorder="1" applyAlignment="1">
      <alignment vertical="top"/>
    </xf>
    <xf numFmtId="165" fontId="12" fillId="0" borderId="103" xfId="7" applyNumberFormat="1" applyFont="1" applyBorder="1" applyAlignment="1">
      <alignment vertical="top"/>
    </xf>
    <xf numFmtId="165" fontId="12" fillId="0" borderId="103" xfId="7" applyNumberFormat="1" applyFont="1" applyBorder="1" applyAlignment="1">
      <alignment horizontal="right" vertical="top"/>
    </xf>
    <xf numFmtId="165" fontId="11" fillId="4" borderId="103" xfId="7" applyNumberFormat="1" applyFont="1" applyFill="1" applyBorder="1" applyAlignment="1">
      <alignment vertical="center"/>
    </xf>
    <xf numFmtId="3" fontId="11" fillId="4" borderId="103" xfId="0" applyNumberFormat="1" applyFont="1" applyFill="1" applyBorder="1" applyAlignment="1">
      <alignment vertical="center"/>
    </xf>
    <xf numFmtId="3" fontId="12" fillId="0" borderId="103" xfId="0" applyNumberFormat="1" applyFont="1" applyBorder="1" applyAlignment="1">
      <alignment vertical="top"/>
    </xf>
    <xf numFmtId="165" fontId="11" fillId="4" borderId="103" xfId="0" applyNumberFormat="1" applyFont="1" applyFill="1" applyBorder="1" applyAlignment="1">
      <alignment vertical="center"/>
    </xf>
    <xf numFmtId="165" fontId="12" fillId="0" borderId="103" xfId="0" applyNumberFormat="1" applyFont="1" applyBorder="1" applyAlignment="1">
      <alignment vertical="top"/>
    </xf>
    <xf numFmtId="3" fontId="12" fillId="0" borderId="14" xfId="11" applyNumberFormat="1" applyFont="1" applyBorder="1" applyAlignment="1">
      <alignment horizontal="right" vertical="top"/>
    </xf>
    <xf numFmtId="3" fontId="11" fillId="4" borderId="14" xfId="11" applyNumberFormat="1" applyFont="1" applyFill="1" applyBorder="1" applyAlignment="1">
      <alignment horizontal="right" vertical="center"/>
    </xf>
    <xf numFmtId="165" fontId="9" fillId="4" borderId="103" xfId="0" applyNumberFormat="1" applyFont="1" applyFill="1" applyBorder="1" applyAlignment="1">
      <alignment vertical="center" wrapText="1"/>
    </xf>
    <xf numFmtId="165" fontId="10" fillId="0" borderId="103" xfId="0" applyNumberFormat="1" applyFont="1" applyBorder="1" applyAlignment="1">
      <alignment wrapText="1"/>
    </xf>
    <xf numFmtId="165" fontId="10" fillId="0" borderId="41" xfId="0" applyNumberFormat="1" applyFont="1" applyBorder="1" applyAlignment="1">
      <alignment wrapText="1"/>
    </xf>
    <xf numFmtId="165" fontId="12" fillId="0" borderId="41" xfId="2" applyNumberFormat="1" applyFont="1" applyFill="1" applyBorder="1" applyAlignment="1" applyProtection="1"/>
    <xf numFmtId="1" fontId="9" fillId="5" borderId="103" xfId="0" applyNumberFormat="1" applyFont="1" applyFill="1" applyBorder="1" applyAlignment="1">
      <alignment horizontal="center" vertical="center"/>
    </xf>
    <xf numFmtId="165" fontId="9" fillId="4" borderId="121" xfId="0" applyNumberFormat="1" applyFont="1" applyFill="1" applyBorder="1" applyAlignment="1">
      <alignment vertical="center"/>
    </xf>
    <xf numFmtId="165" fontId="10" fillId="2" borderId="121" xfId="0" applyNumberFormat="1" applyFont="1" applyFill="1" applyBorder="1"/>
    <xf numFmtId="1" fontId="10" fillId="5" borderId="103" xfId="0" applyNumberFormat="1" applyFont="1" applyFill="1" applyBorder="1" applyAlignment="1">
      <alignment horizontal="center" vertical="center" wrapText="1"/>
    </xf>
    <xf numFmtId="3" fontId="11" fillId="4" borderId="103" xfId="5" applyNumberFormat="1" applyFont="1" applyFill="1" applyBorder="1" applyAlignment="1">
      <alignment horizontal="right" vertical="center"/>
    </xf>
    <xf numFmtId="3" fontId="12" fillId="0" borderId="41" xfId="0" applyNumberFormat="1" applyFont="1" applyBorder="1" applyAlignment="1"/>
    <xf numFmtId="165" fontId="11" fillId="4" borderId="41" xfId="0" applyNumberFormat="1" applyFont="1" applyFill="1" applyBorder="1" applyAlignment="1">
      <alignment vertical="center"/>
    </xf>
    <xf numFmtId="165" fontId="12" fillId="2" borderId="41" xfId="0" applyNumberFormat="1" applyFont="1" applyFill="1" applyBorder="1" applyAlignment="1"/>
    <xf numFmtId="165" fontId="9" fillId="4" borderId="13" xfId="0" applyNumberFormat="1" applyFont="1" applyFill="1" applyBorder="1" applyAlignment="1">
      <alignment horizontal="right" vertical="center"/>
    </xf>
    <xf numFmtId="165" fontId="10" fillId="0" borderId="14" xfId="0" applyNumberFormat="1" applyFont="1" applyBorder="1" applyAlignment="1">
      <alignment horizontal="right"/>
    </xf>
    <xf numFmtId="165" fontId="10" fillId="0" borderId="49" xfId="0" applyNumberFormat="1" applyFont="1" applyBorder="1" applyAlignment="1">
      <alignment horizontal="right"/>
    </xf>
    <xf numFmtId="165" fontId="9" fillId="4" borderId="41" xfId="0" applyNumberFormat="1" applyFont="1" applyFill="1" applyBorder="1" applyAlignment="1">
      <alignment horizontal="right" vertical="center"/>
    </xf>
    <xf numFmtId="165" fontId="10" fillId="0" borderId="49" xfId="0" applyNumberFormat="1" applyFont="1" applyBorder="1" applyAlignment="1">
      <alignment horizontal="right" vertical="center"/>
    </xf>
    <xf numFmtId="3" fontId="9" fillId="4" borderId="0" xfId="0" applyNumberFormat="1" applyFont="1" applyFill="1" applyBorder="1" applyAlignment="1">
      <alignment horizontal="left" vertical="center" wrapText="1"/>
    </xf>
    <xf numFmtId="3" fontId="12" fillId="0" borderId="45" xfId="9" applyNumberFormat="1" applyFont="1" applyBorder="1" applyAlignment="1">
      <alignment horizontal="right" vertical="top"/>
    </xf>
    <xf numFmtId="3" fontId="11" fillId="0" borderId="13" xfId="9" applyNumberFormat="1" applyFont="1" applyFill="1" applyBorder="1" applyAlignment="1">
      <alignment horizontal="right" vertical="top"/>
    </xf>
    <xf numFmtId="167" fontId="13" fillId="0" borderId="28" xfId="8" applyNumberFormat="1" applyFont="1" applyFill="1" applyBorder="1"/>
    <xf numFmtId="3" fontId="12" fillId="0" borderId="0" xfId="0" applyNumberFormat="1" applyFont="1" applyFill="1" applyBorder="1" applyAlignment="1">
      <alignment wrapText="1"/>
    </xf>
    <xf numFmtId="3" fontId="14" fillId="0" borderId="0" xfId="0" applyNumberFormat="1" applyFont="1" applyFill="1" applyBorder="1" applyAlignment="1">
      <alignment wrapText="1"/>
    </xf>
    <xf numFmtId="0" fontId="10" fillId="0" borderId="0" xfId="0" applyFont="1" applyFill="1"/>
    <xf numFmtId="3" fontId="11" fillId="0" borderId="22" xfId="5" applyNumberFormat="1" applyFont="1" applyBorder="1" applyAlignment="1">
      <alignment horizontal="center" vertical="center" wrapText="1"/>
    </xf>
    <xf numFmtId="3" fontId="11" fillId="0" borderId="121" xfId="5" applyNumberFormat="1" applyFont="1" applyBorder="1" applyAlignment="1">
      <alignment vertical="center"/>
    </xf>
    <xf numFmtId="3" fontId="11" fillId="0" borderId="22" xfId="5" applyNumberFormat="1" applyFont="1" applyBorder="1" applyAlignment="1">
      <alignment horizontal="center" vertical="center"/>
    </xf>
    <xf numFmtId="3" fontId="11" fillId="0" borderId="121" xfId="6" applyNumberFormat="1" applyFont="1" applyBorder="1" applyAlignment="1">
      <alignment vertical="center"/>
    </xf>
    <xf numFmtId="3" fontId="11" fillId="0" borderId="126" xfId="5" applyNumberFormat="1" applyFont="1" applyBorder="1" applyAlignment="1">
      <alignment vertical="center"/>
    </xf>
    <xf numFmtId="3" fontId="10" fillId="0" borderId="41" xfId="0" applyNumberFormat="1" applyFont="1" applyBorder="1" applyAlignment="1">
      <alignment horizontal="left" wrapText="1" indent="2"/>
    </xf>
    <xf numFmtId="3" fontId="9" fillId="4" borderId="22" xfId="0" applyNumberFormat="1" applyFont="1" applyFill="1" applyBorder="1" applyAlignment="1">
      <alignment vertical="center" wrapText="1"/>
    </xf>
    <xf numFmtId="3" fontId="9" fillId="4" borderId="103" xfId="0" applyNumberFormat="1" applyFont="1" applyFill="1" applyBorder="1" applyAlignment="1">
      <alignment horizontal="center" vertical="center" wrapText="1"/>
    </xf>
    <xf numFmtId="3" fontId="10" fillId="0" borderId="103" xfId="0" applyNumberFormat="1" applyFont="1" applyBorder="1" applyAlignment="1">
      <alignment horizontal="left" wrapText="1" indent="2"/>
    </xf>
    <xf numFmtId="0" fontId="9" fillId="2" borderId="0" xfId="0" applyFont="1" applyFill="1" applyBorder="1" applyAlignment="1">
      <alignment horizontal="center" vertical="center" wrapText="1"/>
    </xf>
    <xf numFmtId="0" fontId="18" fillId="0" borderId="41" xfId="5" applyFont="1" applyBorder="1" applyAlignment="1">
      <alignment horizontal="center" vertical="top"/>
    </xf>
    <xf numFmtId="169" fontId="0" fillId="0" borderId="14" xfId="0" applyNumberFormat="1" applyFont="1" applyBorder="1"/>
    <xf numFmtId="169" fontId="0" fillId="0" borderId="49" xfId="0" applyNumberFormat="1" applyFont="1" applyBorder="1"/>
    <xf numFmtId="0" fontId="16" fillId="16" borderId="129" xfId="0" applyFont="1" applyFill="1" applyBorder="1"/>
    <xf numFmtId="0" fontId="0" fillId="0" borderId="0" xfId="0" applyNumberFormat="1"/>
    <xf numFmtId="0" fontId="16" fillId="16" borderId="130" xfId="0" applyFont="1" applyFill="1" applyBorder="1"/>
    <xf numFmtId="0" fontId="9" fillId="5" borderId="103" xfId="0" applyFont="1" applyFill="1" applyBorder="1" applyAlignment="1">
      <alignment horizontal="center" vertical="center"/>
    </xf>
    <xf numFmtId="0" fontId="9" fillId="5" borderId="103" xfId="0" applyFont="1" applyFill="1" applyBorder="1" applyAlignment="1">
      <alignment horizontal="center" vertical="center"/>
    </xf>
    <xf numFmtId="0" fontId="2" fillId="0" borderId="0" xfId="18" applyFont="1" applyBorder="1" applyAlignment="1">
      <alignment horizontal="center" vertical="center"/>
    </xf>
    <xf numFmtId="0" fontId="2" fillId="0" borderId="0" xfId="18" applyBorder="1" applyAlignment="1">
      <alignment horizontal="center" vertical="center"/>
    </xf>
    <xf numFmtId="0" fontId="17" fillId="0" borderId="0" xfId="18" applyFont="1" applyBorder="1" applyAlignment="1">
      <alignment horizontal="center"/>
    </xf>
    <xf numFmtId="170" fontId="17" fillId="0" borderId="0" xfId="18" applyNumberFormat="1" applyFont="1" applyBorder="1" applyAlignment="1">
      <alignment horizontal="right" vertical="top"/>
    </xf>
    <xf numFmtId="0" fontId="10" fillId="2" borderId="0" xfId="0" applyFont="1" applyFill="1" applyBorder="1" applyAlignment="1">
      <alignment vertical="center"/>
    </xf>
    <xf numFmtId="0" fontId="2" fillId="0" borderId="0" xfId="18" applyBorder="1" applyAlignment="1"/>
    <xf numFmtId="0" fontId="24" fillId="0" borderId="121" xfId="0" applyFont="1" applyBorder="1" applyAlignment="1">
      <alignment vertical="top" indent="1"/>
    </xf>
    <xf numFmtId="0" fontId="25" fillId="0" borderId="121" xfId="0" applyFont="1" applyBorder="1" applyAlignment="1">
      <alignment vertical="top" indent="1"/>
    </xf>
    <xf numFmtId="0" fontId="14" fillId="0" borderId="0" xfId="16" applyFont="1" applyBorder="1" applyAlignment="1">
      <alignment vertical="center"/>
    </xf>
    <xf numFmtId="0" fontId="14" fillId="0" borderId="0" xfId="16" applyFont="1" applyBorder="1"/>
    <xf numFmtId="0" fontId="25" fillId="0" borderId="121" xfId="0" applyFont="1" applyBorder="1" applyAlignment="1">
      <alignment vertical="top" wrapText="1" indent="1"/>
    </xf>
    <xf numFmtId="0" fontId="24" fillId="0" borderId="15" xfId="0" applyFont="1" applyBorder="1" applyAlignment="1">
      <alignment vertical="top" indent="1"/>
    </xf>
    <xf numFmtId="0" fontId="25" fillId="0" borderId="121" xfId="0" applyFont="1" applyBorder="1"/>
    <xf numFmtId="3" fontId="9" fillId="0" borderId="121" xfId="0" applyNumberFormat="1" applyFont="1" applyBorder="1"/>
    <xf numFmtId="3" fontId="10" fillId="0" borderId="121" xfId="0" applyNumberFormat="1" applyFont="1" applyBorder="1"/>
    <xf numFmtId="0" fontId="24" fillId="0" borderId="121" xfId="0" applyFont="1" applyBorder="1"/>
    <xf numFmtId="3" fontId="24" fillId="0" borderId="121" xfId="0" applyNumberFormat="1" applyFont="1" applyBorder="1"/>
    <xf numFmtId="0" fontId="11" fillId="0" borderId="0" xfId="16" applyFont="1" applyBorder="1" applyAlignment="1">
      <alignment vertical="center" wrapText="1"/>
    </xf>
    <xf numFmtId="0" fontId="12" fillId="0" borderId="0" xfId="16" applyFont="1" applyBorder="1" applyAlignment="1">
      <alignment horizontal="center" wrapText="1"/>
    </xf>
    <xf numFmtId="0" fontId="12" fillId="0" borderId="0" xfId="16" applyFont="1" applyBorder="1" applyAlignment="1">
      <alignment vertical="top" wrapText="1"/>
    </xf>
    <xf numFmtId="0" fontId="12" fillId="0" borderId="0" xfId="16" applyFont="1" applyBorder="1" applyAlignment="1">
      <alignment horizontal="left" vertical="top" wrapText="1"/>
    </xf>
    <xf numFmtId="166" fontId="12" fillId="0" borderId="0" xfId="16" applyNumberFormat="1" applyFont="1" applyBorder="1" applyAlignment="1">
      <alignment horizontal="right" vertical="top"/>
    </xf>
    <xf numFmtId="3" fontId="10" fillId="0" borderId="15" xfId="0" applyNumberFormat="1" applyFont="1" applyBorder="1"/>
    <xf numFmtId="0" fontId="26" fillId="0" borderId="0" xfId="0" applyFont="1" applyAlignment="1">
      <alignment wrapText="1"/>
    </xf>
    <xf numFmtId="0" fontId="23" fillId="0" borderId="121" xfId="0" applyFont="1" applyBorder="1"/>
    <xf numFmtId="0" fontId="22" fillId="0" borderId="121" xfId="0" applyFont="1" applyBorder="1"/>
    <xf numFmtId="3" fontId="22" fillId="0" borderId="121" xfId="0" applyNumberFormat="1" applyFont="1" applyBorder="1"/>
    <xf numFmtId="0" fontId="10" fillId="0" borderId="121" xfId="0" applyFont="1" applyBorder="1"/>
    <xf numFmtId="3" fontId="22" fillId="0" borderId="15" xfId="0" applyNumberFormat="1" applyFont="1" applyBorder="1"/>
    <xf numFmtId="0" fontId="27" fillId="0" borderId="0" xfId="0" applyFont="1" applyAlignment="1">
      <alignment wrapText="1"/>
    </xf>
    <xf numFmtId="0" fontId="9" fillId="0" borderId="121" xfId="0" applyFont="1" applyBorder="1"/>
    <xf numFmtId="171" fontId="17" fillId="0" borderId="0" xfId="19" applyNumberFormat="1" applyFont="1" applyBorder="1" applyAlignment="1">
      <alignment horizontal="right" vertical="top"/>
    </xf>
    <xf numFmtId="0" fontId="2" fillId="0" borderId="0" xfId="20" applyFont="1" applyBorder="1" applyAlignment="1">
      <alignment vertical="center"/>
    </xf>
    <xf numFmtId="0" fontId="15" fillId="0" borderId="0" xfId="21" applyFont="1" applyBorder="1" applyAlignment="1">
      <alignment vertical="center" wrapText="1"/>
    </xf>
    <xf numFmtId="0" fontId="2" fillId="0" borderId="0" xfId="21" applyFont="1" applyBorder="1" applyAlignment="1">
      <alignment vertical="center"/>
    </xf>
    <xf numFmtId="0" fontId="17" fillId="0" borderId="0" xfId="21" applyFont="1" applyBorder="1" applyAlignment="1"/>
    <xf numFmtId="166" fontId="17" fillId="0" borderId="0" xfId="21" applyNumberFormat="1" applyFont="1" applyBorder="1" applyAlignment="1">
      <alignment horizontal="right" vertical="top"/>
    </xf>
    <xf numFmtId="0" fontId="17" fillId="0" borderId="0" xfId="21" applyFont="1" applyBorder="1" applyAlignment="1">
      <alignment wrapText="1"/>
    </xf>
    <xf numFmtId="0" fontId="17" fillId="0" borderId="0" xfId="21" applyFont="1" applyBorder="1" applyAlignment="1">
      <alignment horizontal="center" wrapText="1"/>
    </xf>
    <xf numFmtId="0" fontId="17" fillId="0" borderId="0" xfId="21" applyFont="1" applyBorder="1" applyAlignment="1">
      <alignment vertical="top" wrapText="1"/>
    </xf>
    <xf numFmtId="0" fontId="17" fillId="0" borderId="0" xfId="21" applyFont="1" applyBorder="1" applyAlignment="1">
      <alignment horizontal="left" vertical="top" wrapText="1"/>
    </xf>
    <xf numFmtId="0" fontId="2" fillId="0" borderId="0" xfId="21" applyFont="1" applyBorder="1" applyAlignment="1">
      <alignment horizontal="center" vertical="center"/>
    </xf>
    <xf numFmtId="0" fontId="2" fillId="0" borderId="0" xfId="21" applyBorder="1" applyAlignment="1"/>
    <xf numFmtId="0" fontId="17" fillId="0" borderId="0" xfId="21" applyFont="1" applyBorder="1" applyAlignment="1">
      <alignment horizontal="center"/>
    </xf>
    <xf numFmtId="0" fontId="17" fillId="0" borderId="0" xfId="21" applyFont="1" applyBorder="1" applyAlignment="1">
      <alignment horizontal="left" vertical="top"/>
    </xf>
    <xf numFmtId="0" fontId="2" fillId="0" borderId="0" xfId="21" applyBorder="1" applyAlignment="1">
      <alignment horizontal="center" vertical="center"/>
    </xf>
    <xf numFmtId="0" fontId="12" fillId="0" borderId="0" xfId="16" applyFont="1" applyBorder="1" applyAlignment="1"/>
    <xf numFmtId="0" fontId="12" fillId="0" borderId="0" xfId="16" applyFont="1" applyBorder="1" applyAlignment="1">
      <alignment wrapText="1"/>
    </xf>
    <xf numFmtId="0" fontId="15" fillId="0" borderId="0" xfId="22" applyFont="1" applyBorder="1" applyAlignment="1">
      <alignment vertical="center" wrapText="1"/>
    </xf>
    <xf numFmtId="0" fontId="2" fillId="0" borderId="0" xfId="22" applyFont="1" applyBorder="1" applyAlignment="1">
      <alignment vertical="center"/>
    </xf>
    <xf numFmtId="0" fontId="2" fillId="0" borderId="0" xfId="22" applyBorder="1"/>
    <xf numFmtId="0" fontId="17" fillId="0" borderId="0" xfId="22" applyFont="1" applyBorder="1" applyAlignment="1"/>
    <xf numFmtId="0" fontId="17" fillId="0" borderId="0" xfId="22" applyFont="1" applyBorder="1" applyAlignment="1">
      <alignment horizontal="left" vertical="top" wrapText="1"/>
    </xf>
    <xf numFmtId="0" fontId="2" fillId="0" borderId="0" xfId="23" applyFont="1" applyBorder="1" applyAlignment="1">
      <alignment vertical="center"/>
    </xf>
    <xf numFmtId="0" fontId="17" fillId="0" borderId="0" xfId="23" applyFont="1" applyBorder="1" applyAlignment="1">
      <alignment horizontal="left" vertical="top" wrapText="1"/>
    </xf>
    <xf numFmtId="0" fontId="17" fillId="0" borderId="0" xfId="23" applyFont="1" applyBorder="1" applyAlignment="1">
      <alignment vertical="top" wrapText="1"/>
    </xf>
    <xf numFmtId="166" fontId="17" fillId="0" borderId="0" xfId="23" applyNumberFormat="1" applyFont="1" applyBorder="1" applyAlignment="1">
      <alignment horizontal="right" vertical="top"/>
    </xf>
    <xf numFmtId="0" fontId="2" fillId="0" borderId="0" xfId="24" applyFont="1" applyBorder="1" applyAlignment="1">
      <alignment horizontal="center" vertical="center"/>
    </xf>
    <xf numFmtId="0" fontId="30" fillId="0" borderId="0" xfId="0" applyFont="1"/>
    <xf numFmtId="0" fontId="2" fillId="0" borderId="0" xfId="24" applyAlignment="1"/>
    <xf numFmtId="169" fontId="9" fillId="2" borderId="0" xfId="0" applyNumberFormat="1" applyFont="1" applyFill="1" applyAlignment="1">
      <alignment vertical="center"/>
    </xf>
    <xf numFmtId="0" fontId="9" fillId="5" borderId="103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9" fillId="5" borderId="103" xfId="0" applyFont="1" applyFill="1" applyBorder="1" applyAlignment="1">
      <alignment horizontal="center" vertical="center" wrapText="1"/>
    </xf>
    <xf numFmtId="169" fontId="10" fillId="2" borderId="0" xfId="0" applyNumberFormat="1" applyFont="1" applyFill="1" applyBorder="1"/>
    <xf numFmtId="169" fontId="9" fillId="4" borderId="45" xfId="0" applyNumberFormat="1" applyFont="1" applyFill="1" applyBorder="1" applyAlignment="1">
      <alignment vertical="center"/>
    </xf>
    <xf numFmtId="169" fontId="9" fillId="4" borderId="14" xfId="0" applyNumberFormat="1" applyFont="1" applyFill="1" applyBorder="1" applyAlignment="1">
      <alignment vertical="center"/>
    </xf>
    <xf numFmtId="3" fontId="9" fillId="4" borderId="123" xfId="0" applyNumberFormat="1" applyFont="1" applyFill="1" applyBorder="1" applyAlignment="1">
      <alignment vertical="center" wrapText="1"/>
    </xf>
    <xf numFmtId="3" fontId="9" fillId="4" borderId="125" xfId="0" applyNumberFormat="1" applyFont="1" applyFill="1" applyBorder="1" applyAlignment="1">
      <alignment vertical="center" wrapText="1"/>
    </xf>
    <xf numFmtId="3" fontId="9" fillId="4" borderId="61" xfId="0" applyNumberFormat="1" applyFont="1" applyFill="1" applyBorder="1" applyAlignment="1">
      <alignment vertical="center" wrapText="1"/>
    </xf>
    <xf numFmtId="3" fontId="9" fillId="4" borderId="97" xfId="0" applyNumberFormat="1" applyFont="1" applyFill="1" applyBorder="1" applyAlignment="1">
      <alignment vertical="center" wrapText="1"/>
    </xf>
    <xf numFmtId="3" fontId="9" fillId="4" borderId="131" xfId="0" applyNumberFormat="1" applyFont="1" applyFill="1" applyBorder="1" applyAlignment="1">
      <alignment vertical="center" wrapText="1"/>
    </xf>
    <xf numFmtId="3" fontId="9" fillId="4" borderId="132" xfId="0" applyNumberFormat="1" applyFont="1" applyFill="1" applyBorder="1" applyAlignment="1">
      <alignment vertical="center" wrapText="1"/>
    </xf>
    <xf numFmtId="3" fontId="9" fillId="4" borderId="108" xfId="0" applyNumberFormat="1" applyFont="1" applyFill="1" applyBorder="1" applyAlignment="1">
      <alignment vertical="center" wrapText="1"/>
    </xf>
    <xf numFmtId="3" fontId="9" fillId="4" borderId="109" xfId="0" applyNumberFormat="1" applyFont="1" applyFill="1" applyBorder="1" applyAlignment="1">
      <alignment vertical="center" wrapText="1"/>
    </xf>
    <xf numFmtId="3" fontId="9" fillId="4" borderId="126" xfId="0" applyNumberFormat="1" applyFont="1" applyFill="1" applyBorder="1" applyAlignment="1">
      <alignment vertical="center" wrapText="1"/>
    </xf>
    <xf numFmtId="3" fontId="9" fillId="4" borderId="0" xfId="0" applyNumberFormat="1" applyFont="1" applyFill="1" applyBorder="1" applyAlignment="1">
      <alignment vertical="center" wrapText="1"/>
    </xf>
    <xf numFmtId="3" fontId="10" fillId="17" borderId="14" xfId="0" applyNumberFormat="1" applyFont="1" applyFill="1" applyBorder="1" applyAlignment="1">
      <alignment vertical="top"/>
    </xf>
    <xf numFmtId="0" fontId="9" fillId="0" borderId="9" xfId="0" applyFont="1" applyBorder="1" applyAlignment="1">
      <alignment vertical="center"/>
    </xf>
    <xf numFmtId="3" fontId="11" fillId="4" borderId="133" xfId="5" applyNumberFormat="1" applyFont="1" applyFill="1" applyBorder="1" applyAlignment="1">
      <alignment vertical="center"/>
    </xf>
    <xf numFmtId="165" fontId="11" fillId="4" borderId="133" xfId="7" applyNumberFormat="1" applyFont="1" applyFill="1" applyBorder="1" applyAlignment="1">
      <alignment vertical="center"/>
    </xf>
    <xf numFmtId="3" fontId="11" fillId="4" borderId="133" xfId="0" applyNumberFormat="1" applyFont="1" applyFill="1" applyBorder="1" applyAlignment="1">
      <alignment vertical="center"/>
    </xf>
    <xf numFmtId="165" fontId="11" fillId="4" borderId="133" xfId="0" applyNumberFormat="1" applyFont="1" applyFill="1" applyBorder="1" applyAlignment="1">
      <alignment vertical="center"/>
    </xf>
    <xf numFmtId="3" fontId="11" fillId="0" borderId="133" xfId="0" applyNumberFormat="1" applyFont="1" applyBorder="1" applyAlignment="1">
      <alignment vertical="top"/>
    </xf>
    <xf numFmtId="165" fontId="11" fillId="0" borderId="133" xfId="0" applyNumberFormat="1" applyFont="1" applyBorder="1" applyAlignment="1">
      <alignment vertical="top"/>
    </xf>
    <xf numFmtId="0" fontId="13" fillId="5" borderId="133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/>
    </xf>
    <xf numFmtId="0" fontId="13" fillId="5" borderId="127" xfId="0" applyFont="1" applyFill="1" applyBorder="1" applyAlignment="1">
      <alignment horizontal="center" vertical="center"/>
    </xf>
    <xf numFmtId="1" fontId="12" fillId="5" borderId="112" xfId="0" applyNumberFormat="1" applyFont="1" applyFill="1" applyBorder="1" applyAlignment="1">
      <alignment horizontal="center" vertical="center" wrapText="1"/>
    </xf>
    <xf numFmtId="1" fontId="12" fillId="5" borderId="123" xfId="0" applyNumberFormat="1" applyFont="1" applyFill="1" applyBorder="1" applyAlignment="1">
      <alignment horizontal="center" vertical="center" wrapText="1"/>
    </xf>
    <xf numFmtId="0" fontId="9" fillId="5" borderId="133" xfId="0" applyFont="1" applyFill="1" applyBorder="1" applyAlignment="1">
      <alignment horizontal="center" vertical="center"/>
    </xf>
    <xf numFmtId="0" fontId="9" fillId="14" borderId="133" xfId="0" applyFont="1" applyFill="1" applyBorder="1" applyAlignment="1">
      <alignment horizontal="center" vertical="center"/>
    </xf>
    <xf numFmtId="0" fontId="9" fillId="14" borderId="126" xfId="0" applyFont="1" applyFill="1" applyBorder="1" applyAlignment="1">
      <alignment vertical="center"/>
    </xf>
    <xf numFmtId="0" fontId="9" fillId="14" borderId="0" xfId="0" applyFont="1" applyFill="1" applyBorder="1" applyAlignment="1">
      <alignment vertical="center"/>
    </xf>
    <xf numFmtId="1" fontId="10" fillId="5" borderId="133" xfId="0" applyNumberFormat="1" applyFont="1" applyFill="1" applyBorder="1" applyAlignment="1">
      <alignment horizontal="center" vertical="center" wrapText="1"/>
    </xf>
    <xf numFmtId="0" fontId="9" fillId="2" borderId="133" xfId="0" applyFont="1" applyFill="1" applyBorder="1" applyAlignment="1">
      <alignment horizontal="center" vertical="center"/>
    </xf>
    <xf numFmtId="1" fontId="9" fillId="5" borderId="133" xfId="0" applyNumberFormat="1" applyFont="1" applyFill="1" applyBorder="1" applyAlignment="1">
      <alignment horizontal="center" vertical="center" wrapText="1"/>
    </xf>
    <xf numFmtId="0" fontId="12" fillId="5" borderId="134" xfId="5" applyFont="1" applyFill="1" applyBorder="1" applyAlignment="1">
      <alignment horizontal="center" wrapText="1"/>
    </xf>
    <xf numFmtId="0" fontId="12" fillId="5" borderId="135" xfId="5" applyFont="1" applyFill="1" applyBorder="1" applyAlignment="1">
      <alignment horizontal="center" wrapText="1"/>
    </xf>
    <xf numFmtId="0" fontId="12" fillId="5" borderId="59" xfId="5" applyFont="1" applyFill="1" applyBorder="1" applyAlignment="1">
      <alignment horizontal="center" wrapText="1"/>
    </xf>
    <xf numFmtId="0" fontId="11" fillId="5" borderId="133" xfId="5" applyFont="1" applyFill="1" applyBorder="1" applyAlignment="1">
      <alignment horizontal="center" vertical="center" wrapText="1"/>
    </xf>
    <xf numFmtId="3" fontId="18" fillId="0" borderId="25" xfId="7" applyNumberFormat="1" applyFont="1" applyBorder="1" applyAlignment="1">
      <alignment horizontal="right" vertical="top"/>
    </xf>
    <xf numFmtId="0" fontId="10" fillId="0" borderId="0" xfId="0" applyFont="1" applyFill="1" applyAlignment="1">
      <alignment vertical="center"/>
    </xf>
    <xf numFmtId="0" fontId="9" fillId="5" borderId="103" xfId="0" applyFont="1" applyFill="1" applyBorder="1" applyAlignment="1">
      <alignment horizontal="center" vertical="center"/>
    </xf>
    <xf numFmtId="0" fontId="9" fillId="5" borderId="103" xfId="0" applyFont="1" applyFill="1" applyBorder="1" applyAlignment="1">
      <alignment horizontal="center" vertical="center"/>
    </xf>
    <xf numFmtId="0" fontId="32" fillId="0" borderId="136" xfId="0" applyFont="1" applyBorder="1"/>
    <xf numFmtId="169" fontId="0" fillId="0" borderId="137" xfId="0" applyNumberFormat="1" applyBorder="1"/>
    <xf numFmtId="169" fontId="0" fillId="0" borderId="138" xfId="0" applyNumberFormat="1" applyBorder="1"/>
    <xf numFmtId="0" fontId="33" fillId="0" borderId="22" xfId="0" applyFont="1" applyBorder="1" applyAlignment="1">
      <alignment horizontal="left" indent="1"/>
    </xf>
    <xf numFmtId="169" fontId="0" fillId="0" borderId="54" xfId="0" applyNumberFormat="1" applyBorder="1"/>
    <xf numFmtId="169" fontId="0" fillId="0" borderId="126" xfId="0" applyNumberFormat="1" applyBorder="1"/>
    <xf numFmtId="0" fontId="32" fillId="0" borderId="22" xfId="0" applyFont="1" applyBorder="1"/>
    <xf numFmtId="0" fontId="33" fillId="0" borderId="20" xfId="0" applyFont="1" applyBorder="1" applyAlignment="1">
      <alignment horizontal="left" indent="1"/>
    </xf>
    <xf numFmtId="169" fontId="0" fillId="0" borderId="133" xfId="0" applyNumberFormat="1" applyBorder="1"/>
    <xf numFmtId="169" fontId="0" fillId="0" borderId="127" xfId="0" applyNumberFormat="1" applyBorder="1"/>
    <xf numFmtId="0" fontId="9" fillId="5" borderId="139" xfId="0" applyFont="1" applyFill="1" applyBorder="1" applyAlignment="1">
      <alignment horizontal="center" vertical="center"/>
    </xf>
    <xf numFmtId="0" fontId="9" fillId="5" borderId="140" xfId="0" applyFont="1" applyFill="1" applyBorder="1" applyAlignment="1">
      <alignment horizontal="center" vertical="center"/>
    </xf>
    <xf numFmtId="165" fontId="11" fillId="4" borderId="141" xfId="5" applyNumberFormat="1" applyFont="1" applyFill="1" applyBorder="1" applyAlignment="1">
      <alignment horizontal="right" vertical="center"/>
    </xf>
    <xf numFmtId="165" fontId="11" fillId="4" borderId="142" xfId="5" applyNumberFormat="1" applyFont="1" applyFill="1" applyBorder="1" applyAlignment="1">
      <alignment horizontal="right" vertical="center"/>
    </xf>
    <xf numFmtId="165" fontId="11" fillId="4" borderId="143" xfId="5" applyNumberFormat="1" applyFont="1" applyFill="1" applyBorder="1" applyAlignment="1">
      <alignment horizontal="right" vertical="center"/>
    </xf>
    <xf numFmtId="3" fontId="9" fillId="4" borderId="98" xfId="0" applyNumberFormat="1" applyFont="1" applyFill="1" applyBorder="1" applyAlignment="1">
      <alignment vertical="center" wrapText="1"/>
    </xf>
    <xf numFmtId="165" fontId="11" fillId="4" borderId="93" xfId="5" applyNumberFormat="1" applyFont="1" applyFill="1" applyBorder="1" applyAlignment="1">
      <alignment horizontal="right" vertical="center"/>
    </xf>
    <xf numFmtId="165" fontId="11" fillId="4" borderId="94" xfId="5" applyNumberFormat="1" applyFont="1" applyFill="1" applyBorder="1" applyAlignment="1">
      <alignment horizontal="right" vertical="center"/>
    </xf>
    <xf numFmtId="165" fontId="11" fillId="4" borderId="95" xfId="5" applyNumberFormat="1" applyFont="1" applyFill="1" applyBorder="1" applyAlignment="1">
      <alignment horizontal="right" vertical="center"/>
    </xf>
    <xf numFmtId="165" fontId="12" fillId="0" borderId="25" xfId="0" applyNumberFormat="1" applyFont="1" applyBorder="1" applyAlignment="1"/>
    <xf numFmtId="165" fontId="12" fillId="0" borderId="63" xfId="0" applyNumberFormat="1" applyFont="1" applyBorder="1" applyAlignment="1"/>
    <xf numFmtId="165" fontId="12" fillId="0" borderId="28" xfId="0" applyNumberFormat="1" applyFont="1" applyBorder="1" applyAlignment="1"/>
    <xf numFmtId="165" fontId="12" fillId="0" borderId="30" xfId="0" applyNumberFormat="1" applyFont="1" applyBorder="1" applyAlignment="1"/>
    <xf numFmtId="3" fontId="9" fillId="4" borderId="144" xfId="0" applyNumberFormat="1" applyFont="1" applyFill="1" applyBorder="1" applyAlignment="1">
      <alignment vertical="center" wrapText="1"/>
    </xf>
    <xf numFmtId="165" fontId="11" fillId="4" borderId="145" xfId="5" applyNumberFormat="1" applyFont="1" applyFill="1" applyBorder="1" applyAlignment="1">
      <alignment horizontal="right" vertical="center"/>
    </xf>
    <xf numFmtId="165" fontId="11" fillId="4" borderId="146" xfId="5" applyNumberFormat="1" applyFont="1" applyFill="1" applyBorder="1" applyAlignment="1">
      <alignment horizontal="right" vertical="center"/>
    </xf>
    <xf numFmtId="165" fontId="11" fillId="4" borderId="147" xfId="5" applyNumberFormat="1" applyFont="1" applyFill="1" applyBorder="1" applyAlignment="1">
      <alignment horizontal="right" vertical="center"/>
    </xf>
    <xf numFmtId="165" fontId="12" fillId="0" borderId="14" xfId="0" applyNumberFormat="1" applyFont="1" applyBorder="1" applyAlignment="1"/>
    <xf numFmtId="165" fontId="12" fillId="0" borderId="61" xfId="0" applyNumberFormat="1" applyFont="1" applyBorder="1" applyAlignment="1"/>
    <xf numFmtId="165" fontId="12" fillId="0" borderId="49" xfId="0" applyNumberFormat="1" applyFont="1" applyBorder="1" applyAlignment="1"/>
    <xf numFmtId="165" fontId="12" fillId="0" borderId="62" xfId="0" applyNumberFormat="1" applyFont="1" applyBorder="1" applyAlignment="1"/>
    <xf numFmtId="0" fontId="12" fillId="5" borderId="147" xfId="5" applyFont="1" applyFill="1" applyBorder="1" applyAlignment="1">
      <alignment horizontal="center" wrapText="1"/>
    </xf>
    <xf numFmtId="3" fontId="9" fillId="4" borderId="148" xfId="0" applyNumberFormat="1" applyFont="1" applyFill="1" applyBorder="1" applyAlignment="1">
      <alignment vertical="center" wrapText="1"/>
    </xf>
    <xf numFmtId="165" fontId="11" fillId="4" borderId="149" xfId="5" applyNumberFormat="1" applyFont="1" applyFill="1" applyBorder="1" applyAlignment="1">
      <alignment horizontal="right" vertical="center"/>
    </xf>
    <xf numFmtId="165" fontId="11" fillId="4" borderId="150" xfId="5" applyNumberFormat="1" applyFont="1" applyFill="1" applyBorder="1" applyAlignment="1">
      <alignment horizontal="right" vertical="center"/>
    </xf>
    <xf numFmtId="165" fontId="11" fillId="4" borderId="151" xfId="5" applyNumberFormat="1" applyFont="1" applyFill="1" applyBorder="1" applyAlignment="1">
      <alignment horizontal="right" vertical="center"/>
    </xf>
    <xf numFmtId="3" fontId="9" fillId="4" borderId="152" xfId="0" applyNumberFormat="1" applyFont="1" applyFill="1" applyBorder="1" applyAlignment="1">
      <alignment vertical="center" wrapText="1"/>
    </xf>
    <xf numFmtId="165" fontId="11" fillId="4" borderId="153" xfId="5" applyNumberFormat="1" applyFont="1" applyFill="1" applyBorder="1" applyAlignment="1">
      <alignment horizontal="right" vertical="center"/>
    </xf>
    <xf numFmtId="165" fontId="11" fillId="4" borderId="154" xfId="5" applyNumberFormat="1" applyFont="1" applyFill="1" applyBorder="1" applyAlignment="1">
      <alignment horizontal="right" vertical="center"/>
    </xf>
    <xf numFmtId="165" fontId="11" fillId="4" borderId="155" xfId="5" applyNumberFormat="1" applyFont="1" applyFill="1" applyBorder="1" applyAlignment="1">
      <alignment horizontal="right" vertical="center"/>
    </xf>
    <xf numFmtId="3" fontId="11" fillId="4" borderId="145" xfId="5" applyNumberFormat="1" applyFont="1" applyFill="1" applyBorder="1" applyAlignment="1">
      <alignment horizontal="right" vertical="center"/>
    </xf>
    <xf numFmtId="3" fontId="11" fillId="4" borderId="141" xfId="5" applyNumberFormat="1" applyFont="1" applyFill="1" applyBorder="1" applyAlignment="1">
      <alignment horizontal="right" vertical="center"/>
    </xf>
    <xf numFmtId="3" fontId="9" fillId="2" borderId="14" xfId="0" applyNumberFormat="1" applyFont="1" applyFill="1" applyBorder="1" applyAlignment="1">
      <alignment horizontal="right" vertical="center"/>
    </xf>
    <xf numFmtId="3" fontId="11" fillId="4" borderId="14" xfId="0" applyNumberFormat="1" applyFont="1" applyFill="1" applyBorder="1" applyAlignment="1">
      <alignment horizontal="right" vertical="center"/>
    </xf>
    <xf numFmtId="3" fontId="12" fillId="0" borderId="14" xfId="0" applyNumberFormat="1" applyFont="1" applyBorder="1" applyAlignment="1">
      <alignment horizontal="right" vertical="top"/>
    </xf>
    <xf numFmtId="3" fontId="11" fillId="4" borderId="133" xfId="5" applyNumberFormat="1" applyFont="1" applyFill="1" applyBorder="1" applyAlignment="1">
      <alignment horizontal="right" vertical="center"/>
    </xf>
    <xf numFmtId="3" fontId="12" fillId="0" borderId="103" xfId="5" applyNumberFormat="1" applyFont="1" applyBorder="1" applyAlignment="1">
      <alignment horizontal="right" vertical="top"/>
    </xf>
    <xf numFmtId="165" fontId="11" fillId="0" borderId="133" xfId="0" applyNumberFormat="1" applyFont="1" applyBorder="1" applyAlignment="1">
      <alignment horizontal="right" vertical="top"/>
    </xf>
    <xf numFmtId="165" fontId="12" fillId="0" borderId="103" xfId="0" applyNumberFormat="1" applyFont="1" applyBorder="1" applyAlignment="1">
      <alignment horizontal="right" vertical="top"/>
    </xf>
    <xf numFmtId="165" fontId="11" fillId="4" borderId="103" xfId="0" applyNumberFormat="1" applyFont="1" applyFill="1" applyBorder="1" applyAlignment="1">
      <alignment horizontal="right" vertical="center"/>
    </xf>
    <xf numFmtId="165" fontId="11" fillId="4" borderId="133" xfId="0" applyNumberFormat="1" applyFont="1" applyFill="1" applyBorder="1" applyAlignment="1">
      <alignment horizontal="right" vertical="center"/>
    </xf>
    <xf numFmtId="3" fontId="9" fillId="0" borderId="45" xfId="0" applyNumberFormat="1" applyFont="1" applyFill="1" applyBorder="1"/>
    <xf numFmtId="165" fontId="9" fillId="2" borderId="13" xfId="0" applyNumberFormat="1" applyFont="1" applyFill="1" applyBorder="1" applyAlignment="1">
      <alignment horizontal="right" vertical="center"/>
    </xf>
    <xf numFmtId="165" fontId="10" fillId="2" borderId="14" xfId="0" applyNumberFormat="1" applyFont="1" applyFill="1" applyBorder="1" applyAlignment="1">
      <alignment horizontal="right" vertical="top"/>
    </xf>
    <xf numFmtId="165" fontId="9" fillId="2" borderId="14" xfId="0" applyNumberFormat="1" applyFont="1" applyFill="1" applyBorder="1" applyAlignment="1">
      <alignment horizontal="right" vertical="center"/>
    </xf>
    <xf numFmtId="165" fontId="10" fillId="2" borderId="16" xfId="0" applyNumberFormat="1" applyFont="1" applyFill="1" applyBorder="1" applyAlignment="1">
      <alignment horizontal="right" vertical="top"/>
    </xf>
    <xf numFmtId="0" fontId="9" fillId="5" borderId="11" xfId="0" applyFont="1" applyFill="1" applyBorder="1" applyAlignment="1">
      <alignment horizontal="center" vertical="center"/>
    </xf>
    <xf numFmtId="3" fontId="9" fillId="8" borderId="13" xfId="0" applyNumberFormat="1" applyFont="1" applyFill="1" applyBorder="1" applyAlignment="1">
      <alignment horizontal="right" vertical="top"/>
    </xf>
    <xf numFmtId="3" fontId="10" fillId="17" borderId="14" xfId="0" applyNumberFormat="1" applyFont="1" applyFill="1" applyBorder="1" applyAlignment="1">
      <alignment horizontal="right" vertical="top"/>
    </xf>
    <xf numFmtId="3" fontId="10" fillId="0" borderId="14" xfId="0" applyNumberFormat="1" applyFont="1" applyBorder="1" applyAlignment="1">
      <alignment horizontal="right" vertical="top"/>
    </xf>
    <xf numFmtId="3" fontId="10" fillId="0" borderId="49" xfId="0" applyNumberFormat="1" applyFont="1" applyBorder="1" applyAlignment="1">
      <alignment horizontal="right" vertical="top"/>
    </xf>
    <xf numFmtId="0" fontId="9" fillId="5" borderId="11" xfId="0" applyFont="1" applyFill="1" applyBorder="1" applyAlignment="1">
      <alignment horizontal="center" vertical="center"/>
    </xf>
    <xf numFmtId="0" fontId="9" fillId="5" borderId="103" xfId="0" applyFont="1" applyFill="1" applyBorder="1" applyAlignment="1">
      <alignment horizontal="center" vertical="center"/>
    </xf>
    <xf numFmtId="3" fontId="11" fillId="4" borderId="103" xfId="0" applyNumberFormat="1" applyFont="1" applyFill="1" applyBorder="1" applyAlignment="1">
      <alignment horizontal="right" vertical="center"/>
    </xf>
    <xf numFmtId="3" fontId="12" fillId="0" borderId="103" xfId="0" applyNumberFormat="1" applyFont="1" applyBorder="1" applyAlignment="1">
      <alignment horizontal="right" vertical="top"/>
    </xf>
    <xf numFmtId="3" fontId="11" fillId="4" borderId="133" xfId="0" applyNumberFormat="1" applyFont="1" applyFill="1" applyBorder="1" applyAlignment="1">
      <alignment horizontal="right" vertical="center"/>
    </xf>
    <xf numFmtId="169" fontId="9" fillId="0" borderId="14" xfId="0" applyNumberFormat="1" applyFont="1" applyBorder="1" applyAlignment="1">
      <alignment horizontal="right"/>
    </xf>
    <xf numFmtId="0" fontId="9" fillId="5" borderId="103" xfId="0" applyFont="1" applyFill="1" applyBorder="1" applyAlignment="1">
      <alignment horizontal="center" vertical="center" wrapText="1"/>
    </xf>
    <xf numFmtId="0" fontId="12" fillId="5" borderId="158" xfId="5" applyFont="1" applyFill="1" applyBorder="1" applyAlignment="1">
      <alignment horizontal="center" wrapText="1"/>
    </xf>
    <xf numFmtId="0" fontId="12" fillId="5" borderId="159" xfId="5" applyFont="1" applyFill="1" applyBorder="1" applyAlignment="1">
      <alignment horizontal="center" wrapText="1"/>
    </xf>
    <xf numFmtId="0" fontId="12" fillId="5" borderId="160" xfId="5" applyFont="1" applyFill="1" applyBorder="1" applyAlignment="1">
      <alignment horizontal="center" wrapText="1"/>
    </xf>
    <xf numFmtId="0" fontId="12" fillId="5" borderId="161" xfId="5" applyFont="1" applyFill="1" applyBorder="1" applyAlignment="1">
      <alignment horizontal="center" wrapText="1"/>
    </xf>
    <xf numFmtId="0" fontId="11" fillId="5" borderId="161" xfId="5" applyFont="1" applyFill="1" applyBorder="1" applyAlignment="1">
      <alignment horizontal="center" vertical="center" wrapText="1"/>
    </xf>
    <xf numFmtId="0" fontId="11" fillId="5" borderId="143" xfId="5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/>
    </xf>
    <xf numFmtId="0" fontId="9" fillId="5" borderId="103" xfId="0" applyFont="1" applyFill="1" applyBorder="1" applyAlignment="1">
      <alignment horizontal="center" vertical="center"/>
    </xf>
    <xf numFmtId="0" fontId="9" fillId="5" borderId="161" xfId="0" applyFont="1" applyFill="1" applyBorder="1" applyAlignment="1">
      <alignment horizontal="center" vertical="center" wrapText="1"/>
    </xf>
    <xf numFmtId="169" fontId="0" fillId="0" borderId="126" xfId="0" applyNumberFormat="1" applyBorder="1" applyAlignment="1">
      <alignment horizontal="right"/>
    </xf>
    <xf numFmtId="169" fontId="0" fillId="0" borderId="127" xfId="0" applyNumberFormat="1" applyBorder="1" applyAlignment="1">
      <alignment horizontal="right"/>
    </xf>
    <xf numFmtId="0" fontId="9" fillId="0" borderId="0" xfId="0" applyFont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/>
    </xf>
    <xf numFmtId="0" fontId="9" fillId="5" borderId="103" xfId="0" applyFont="1" applyFill="1" applyBorder="1" applyAlignment="1">
      <alignment horizontal="center" vertical="center"/>
    </xf>
    <xf numFmtId="3" fontId="2" fillId="0" borderId="0" xfId="21" applyNumberFormat="1" applyFont="1" applyBorder="1" applyAlignment="1">
      <alignment vertical="center"/>
    </xf>
    <xf numFmtId="165" fontId="10" fillId="0" borderId="0" xfId="0" applyNumberFormat="1" applyFont="1" applyBorder="1" applyAlignment="1">
      <alignment wrapText="1"/>
    </xf>
    <xf numFmtId="169" fontId="10" fillId="0" borderId="14" xfId="0" applyNumberFormat="1" applyFont="1" applyBorder="1" applyAlignment="1">
      <alignment horizontal="right"/>
    </xf>
    <xf numFmtId="169" fontId="9" fillId="2" borderId="14" xfId="0" applyNumberFormat="1" applyFont="1" applyFill="1" applyBorder="1" applyAlignment="1">
      <alignment horizontal="right" vertical="center"/>
    </xf>
    <xf numFmtId="169" fontId="10" fillId="0" borderId="28" xfId="0" applyNumberFormat="1" applyFont="1" applyBorder="1" applyAlignment="1">
      <alignment horizontal="right"/>
    </xf>
    <xf numFmtId="169" fontId="9" fillId="4" borderId="13" xfId="0" applyNumberFormat="1" applyFont="1" applyFill="1" applyBorder="1" applyAlignment="1">
      <alignment horizontal="right" vertical="center"/>
    </xf>
    <xf numFmtId="169" fontId="10" fillId="0" borderId="49" xfId="0" applyNumberFormat="1" applyFont="1" applyBorder="1" applyAlignment="1">
      <alignment horizontal="right"/>
    </xf>
    <xf numFmtId="0" fontId="9" fillId="5" borderId="103" xfId="0" applyFont="1" applyFill="1" applyBorder="1" applyAlignment="1">
      <alignment horizontal="center" vertical="center"/>
    </xf>
    <xf numFmtId="165" fontId="9" fillId="4" borderId="51" xfId="0" applyNumberFormat="1" applyFont="1" applyFill="1" applyBorder="1" applyAlignment="1">
      <alignment horizontal="right" vertical="center"/>
    </xf>
    <xf numFmtId="165" fontId="10" fillId="2" borderId="51" xfId="0" applyNumberFormat="1" applyFont="1" applyFill="1" applyBorder="1" applyAlignment="1">
      <alignment horizontal="right"/>
    </xf>
    <xf numFmtId="165" fontId="10" fillId="2" borderId="15" xfId="0" applyNumberFormat="1" applyFont="1" applyFill="1" applyBorder="1" applyAlignment="1">
      <alignment horizontal="right"/>
    </xf>
    <xf numFmtId="165" fontId="9" fillId="4" borderId="121" xfId="0" applyNumberFormat="1" applyFont="1" applyFill="1" applyBorder="1" applyAlignment="1">
      <alignment horizontal="right" vertical="center"/>
    </xf>
    <xf numFmtId="165" fontId="10" fillId="2" borderId="121" xfId="0" applyNumberFormat="1" applyFont="1" applyFill="1" applyBorder="1" applyAlignment="1">
      <alignment horizontal="right"/>
    </xf>
    <xf numFmtId="0" fontId="9" fillId="5" borderId="11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/>
    </xf>
    <xf numFmtId="0" fontId="9" fillId="5" borderId="103" xfId="0" applyFont="1" applyFill="1" applyBorder="1" applyAlignment="1">
      <alignment horizontal="center" vertical="center"/>
    </xf>
    <xf numFmtId="2" fontId="2" fillId="0" borderId="0" xfId="21" applyNumberFormat="1" applyFont="1" applyBorder="1" applyAlignment="1">
      <alignment horizontal="right" vertical="center"/>
    </xf>
    <xf numFmtId="2" fontId="10" fillId="0" borderId="0" xfId="0" applyNumberFormat="1" applyFont="1" applyBorder="1" applyAlignment="1">
      <alignment horizontal="right"/>
    </xf>
    <xf numFmtId="165" fontId="13" fillId="4" borderId="0" xfId="8" applyNumberFormat="1" applyFont="1" applyFill="1" applyBorder="1" applyAlignment="1">
      <alignment vertical="center"/>
    </xf>
    <xf numFmtId="168" fontId="13" fillId="4" borderId="0" xfId="8" applyNumberFormat="1" applyFont="1" applyFill="1" applyBorder="1" applyAlignment="1">
      <alignment vertical="center"/>
    </xf>
    <xf numFmtId="0" fontId="11" fillId="49" borderId="180" xfId="0" applyFont="1" applyFill="1" applyBorder="1" applyAlignment="1">
      <alignment horizontal="center" vertical="center" wrapText="1"/>
    </xf>
    <xf numFmtId="0" fontId="11" fillId="49" borderId="181" xfId="0" quotePrefix="1" applyFont="1" applyFill="1" applyBorder="1" applyAlignment="1">
      <alignment horizontal="center" vertical="center" wrapText="1"/>
    </xf>
    <xf numFmtId="0" fontId="13" fillId="14" borderId="181" xfId="0" applyFont="1" applyFill="1" applyBorder="1" applyAlignment="1">
      <alignment horizontal="center" vertical="center" wrapText="1"/>
    </xf>
    <xf numFmtId="0" fontId="13" fillId="14" borderId="179" xfId="0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5" fontId="12" fillId="0" borderId="121" xfId="1" applyNumberFormat="1" applyFont="1" applyBorder="1"/>
    <xf numFmtId="165" fontId="12" fillId="0" borderId="121" xfId="1" applyNumberFormat="1" applyFont="1" applyBorder="1" applyAlignment="1">
      <alignment horizontal="right"/>
    </xf>
    <xf numFmtId="165" fontId="12" fillId="0" borderId="126" xfId="1" applyNumberFormat="1" applyFont="1" applyBorder="1" applyAlignment="1">
      <alignment horizontal="right"/>
    </xf>
    <xf numFmtId="0" fontId="14" fillId="0" borderId="22" xfId="1" applyFont="1" applyBorder="1" applyAlignment="1">
      <alignment horizontal="left"/>
    </xf>
    <xf numFmtId="165" fontId="12" fillId="0" borderId="0" xfId="1" applyNumberFormat="1" applyFont="1"/>
    <xf numFmtId="0" fontId="14" fillId="2" borderId="22" xfId="1" quotePrefix="1" applyFont="1" applyFill="1" applyBorder="1" applyAlignment="1">
      <alignment horizontal="left"/>
    </xf>
    <xf numFmtId="165" fontId="12" fillId="2" borderId="121" xfId="1" applyNumberFormat="1" applyFont="1" applyFill="1" applyBorder="1"/>
    <xf numFmtId="165" fontId="12" fillId="2" borderId="182" xfId="1" applyNumberFormat="1" applyFont="1" applyFill="1" applyBorder="1"/>
    <xf numFmtId="165" fontId="14" fillId="2" borderId="0" xfId="67" applyNumberFormat="1" applyFont="1" applyFill="1" applyAlignment="1">
      <alignment horizontal="left"/>
    </xf>
    <xf numFmtId="173" fontId="14" fillId="2" borderId="0" xfId="68" applyNumberFormat="1" applyFont="1" applyFill="1"/>
    <xf numFmtId="3" fontId="12" fillId="0" borderId="0" xfId="1" applyNumberFormat="1" applyFont="1"/>
    <xf numFmtId="0" fontId="12" fillId="0" borderId="0" xfId="1" applyFont="1" applyAlignment="1">
      <alignment horizontal="left"/>
    </xf>
    <xf numFmtId="0" fontId="14" fillId="0" borderId="0" xfId="1" applyFont="1"/>
    <xf numFmtId="0" fontId="11" fillId="50" borderId="20" xfId="0" applyFont="1" applyFill="1" applyBorder="1" applyAlignment="1">
      <alignment horizontal="center" vertical="center" wrapText="1"/>
    </xf>
    <xf numFmtId="0" fontId="11" fillId="50" borderId="182" xfId="0" applyFont="1" applyFill="1" applyBorder="1" applyAlignment="1">
      <alignment horizontal="center" vertical="center" wrapText="1"/>
    </xf>
    <xf numFmtId="0" fontId="11" fillId="50" borderId="184" xfId="0" applyFont="1" applyFill="1" applyBorder="1" applyAlignment="1">
      <alignment horizontal="center" vertical="center" wrapText="1"/>
    </xf>
    <xf numFmtId="0" fontId="11" fillId="50" borderId="155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vertical="center"/>
    </xf>
    <xf numFmtId="165" fontId="12" fillId="2" borderId="121" xfId="0" applyNumberFormat="1" applyFont="1" applyFill="1" applyBorder="1" applyAlignment="1">
      <alignment vertical="center"/>
    </xf>
    <xf numFmtId="165" fontId="12" fillId="2" borderId="126" xfId="0" applyNumberFormat="1" applyFont="1" applyFill="1" applyBorder="1" applyAlignment="1">
      <alignment vertical="center"/>
    </xf>
    <xf numFmtId="165" fontId="12" fillId="2" borderId="22" xfId="0" applyNumberFormat="1" applyFont="1" applyFill="1" applyBorder="1" applyAlignment="1">
      <alignment vertical="center"/>
    </xf>
    <xf numFmtId="165" fontId="14" fillId="2" borderId="121" xfId="0" applyNumberFormat="1" applyFont="1" applyFill="1" applyBorder="1" applyAlignment="1">
      <alignment horizontal="right" vertical="center"/>
    </xf>
    <xf numFmtId="0" fontId="14" fillId="2" borderId="185" xfId="0" applyFont="1" applyFill="1" applyBorder="1" applyAlignment="1">
      <alignment vertical="center"/>
    </xf>
    <xf numFmtId="165" fontId="12" fillId="2" borderId="182" xfId="0" applyNumberFormat="1" applyFont="1" applyFill="1" applyBorder="1" applyAlignment="1">
      <alignment vertical="center"/>
    </xf>
    <xf numFmtId="165" fontId="12" fillId="2" borderId="184" xfId="0" applyNumberFormat="1" applyFont="1" applyFill="1" applyBorder="1" applyAlignment="1">
      <alignment vertical="center"/>
    </xf>
    <xf numFmtId="0" fontId="11" fillId="2" borderId="183" xfId="0" applyFont="1" applyFill="1" applyBorder="1" applyAlignment="1">
      <alignment horizontal="left" vertical="center" wrapText="1"/>
    </xf>
    <xf numFmtId="165" fontId="13" fillId="2" borderId="155" xfId="0" applyNumberFormat="1" applyFont="1" applyFill="1" applyBorder="1" applyAlignment="1">
      <alignment vertical="center"/>
    </xf>
    <xf numFmtId="165" fontId="13" fillId="2" borderId="55" xfId="0" applyNumberFormat="1" applyFont="1" applyFill="1" applyBorder="1" applyAlignment="1">
      <alignment vertical="center"/>
    </xf>
    <xf numFmtId="165" fontId="12" fillId="2" borderId="0" xfId="0" applyNumberFormat="1" applyFont="1" applyFill="1" applyAlignment="1">
      <alignment horizontal="left"/>
    </xf>
    <xf numFmtId="3" fontId="13" fillId="2" borderId="0" xfId="0" applyNumberFormat="1" applyFont="1" applyFill="1"/>
    <xf numFmtId="165" fontId="12" fillId="2" borderId="0" xfId="0" applyNumberFormat="1" applyFont="1" applyFill="1" applyAlignment="1">
      <alignment vertical="center"/>
    </xf>
    <xf numFmtId="165" fontId="13" fillId="2" borderId="0" xfId="0" applyNumberFormat="1" applyFont="1" applyFill="1"/>
    <xf numFmtId="0" fontId="14" fillId="2" borderId="0" xfId="0" applyFont="1" applyFill="1" applyAlignment="1">
      <alignment vertical="center" wrapText="1"/>
    </xf>
    <xf numFmtId="0" fontId="14" fillId="2" borderId="0" xfId="1" applyFont="1" applyFill="1" applyAlignment="1">
      <alignment horizontal="justify" vertical="justify" wrapText="1"/>
    </xf>
    <xf numFmtId="0" fontId="13" fillId="2" borderId="0" xfId="67" applyFont="1" applyFill="1" applyAlignment="1">
      <alignment horizontal="centerContinuous" vertical="top"/>
    </xf>
    <xf numFmtId="0" fontId="13" fillId="51" borderId="187" xfId="67" applyFont="1" applyFill="1" applyBorder="1" applyAlignment="1">
      <alignment horizontal="center"/>
    </xf>
    <xf numFmtId="0" fontId="13" fillId="51" borderId="190" xfId="67" applyFont="1" applyFill="1" applyBorder="1" applyAlignment="1">
      <alignment vertical="center"/>
    </xf>
    <xf numFmtId="0" fontId="14" fillId="2" borderId="191" xfId="67" applyFont="1" applyFill="1" applyBorder="1" applyAlignment="1">
      <alignment vertical="center"/>
    </xf>
    <xf numFmtId="0" fontId="13" fillId="2" borderId="0" xfId="67" applyFont="1" applyFill="1" applyAlignment="1">
      <alignment vertical="center"/>
    </xf>
    <xf numFmtId="0" fontId="14" fillId="2" borderId="141" xfId="67" applyFont="1" applyFill="1" applyBorder="1" applyAlignment="1">
      <alignment vertical="center"/>
    </xf>
    <xf numFmtId="0" fontId="14" fillId="2" borderId="142" xfId="67" applyFont="1" applyFill="1" applyBorder="1" applyAlignment="1">
      <alignment vertical="center"/>
    </xf>
    <xf numFmtId="0" fontId="14" fillId="2" borderId="191" xfId="67" applyFont="1" applyFill="1" applyBorder="1" applyAlignment="1">
      <alignment horizontal="centerContinuous" vertical="center"/>
    </xf>
    <xf numFmtId="0" fontId="14" fillId="2" borderId="0" xfId="67" applyFont="1" applyFill="1" applyAlignment="1">
      <alignment vertical="center"/>
    </xf>
    <xf numFmtId="165" fontId="12" fillId="2" borderId="142" xfId="67" applyNumberFormat="1" applyFont="1" applyFill="1" applyBorder="1" applyAlignment="1">
      <alignment vertical="center"/>
    </xf>
    <xf numFmtId="0" fontId="14" fillId="2" borderId="191" xfId="67" applyFont="1" applyFill="1" applyBorder="1" applyAlignment="1">
      <alignment horizontal="center" vertical="center"/>
    </xf>
    <xf numFmtId="0" fontId="14" fillId="2" borderId="0" xfId="67" applyFont="1" applyFill="1" applyAlignment="1">
      <alignment vertical="center" wrapText="1"/>
    </xf>
    <xf numFmtId="0" fontId="14" fillId="2" borderId="180" xfId="67" applyFont="1" applyFill="1" applyBorder="1" applyAlignment="1">
      <alignment horizontal="center" vertical="center"/>
    </xf>
    <xf numFmtId="165" fontId="12" fillId="2" borderId="192" xfId="67" applyNumberFormat="1" applyFont="1" applyFill="1" applyBorder="1" applyAlignment="1">
      <alignment vertical="center"/>
    </xf>
    <xf numFmtId="0" fontId="14" fillId="2" borderId="0" xfId="67" applyFont="1" applyFill="1" applyAlignment="1">
      <alignment horizontal="centerContinuous" vertical="center"/>
    </xf>
    <xf numFmtId="0" fontId="13" fillId="2" borderId="193" xfId="67" applyFont="1" applyFill="1" applyBorder="1" applyAlignment="1">
      <alignment vertical="center"/>
    </xf>
    <xf numFmtId="174" fontId="49" fillId="2" borderId="142" xfId="67" applyNumberFormat="1" applyFont="1" applyFill="1" applyBorder="1" applyAlignment="1">
      <alignment vertical="center"/>
    </xf>
    <xf numFmtId="0" fontId="14" fillId="2" borderId="126" xfId="67" applyFont="1" applyFill="1" applyBorder="1" applyAlignment="1">
      <alignment vertical="center"/>
    </xf>
    <xf numFmtId="0" fontId="14" fillId="2" borderId="185" xfId="67" applyFont="1" applyFill="1" applyBorder="1" applyAlignment="1">
      <alignment horizontal="center" vertical="center"/>
    </xf>
    <xf numFmtId="0" fontId="14" fillId="2" borderId="184" xfId="67" applyFont="1" applyFill="1" applyBorder="1" applyAlignment="1">
      <alignment vertical="center"/>
    </xf>
    <xf numFmtId="0" fontId="13" fillId="2" borderId="0" xfId="67" applyFont="1" applyFill="1" applyAlignment="1">
      <alignment horizontal="centerContinuous" vertical="center"/>
    </xf>
    <xf numFmtId="0" fontId="13" fillId="2" borderId="126" xfId="67" applyFont="1" applyFill="1" applyBorder="1" applyAlignment="1">
      <alignment vertical="center"/>
    </xf>
    <xf numFmtId="0" fontId="14" fillId="2" borderId="126" xfId="67" applyFont="1" applyFill="1" applyBorder="1" applyAlignment="1">
      <alignment vertical="center" wrapText="1"/>
    </xf>
    <xf numFmtId="165" fontId="12" fillId="2" borderId="126" xfId="67" applyNumberFormat="1" applyFont="1" applyFill="1" applyBorder="1" applyAlignment="1">
      <alignment vertical="center"/>
    </xf>
    <xf numFmtId="0" fontId="14" fillId="2" borderId="189" xfId="67" applyFont="1" applyFill="1" applyBorder="1" applyAlignment="1">
      <alignment horizontal="centerContinuous" vertical="center"/>
    </xf>
    <xf numFmtId="0" fontId="13" fillId="2" borderId="188" xfId="67" applyFont="1" applyFill="1" applyBorder="1" applyAlignment="1">
      <alignment vertical="center"/>
    </xf>
    <xf numFmtId="165" fontId="11" fillId="2" borderId="194" xfId="67" applyNumberFormat="1" applyFont="1" applyFill="1" applyBorder="1" applyAlignment="1">
      <alignment vertical="center"/>
    </xf>
    <xf numFmtId="165" fontId="11" fillId="2" borderId="188" xfId="67" applyNumberFormat="1" applyFont="1" applyFill="1" applyBorder="1" applyAlignment="1">
      <alignment vertical="center"/>
    </xf>
    <xf numFmtId="0" fontId="14" fillId="2" borderId="195" xfId="67" applyFont="1" applyFill="1" applyBorder="1" applyAlignment="1">
      <alignment horizontal="centerContinuous" vertical="center"/>
    </xf>
    <xf numFmtId="0" fontId="14" fillId="2" borderId="194" xfId="67" applyFont="1" applyFill="1" applyBorder="1" applyAlignment="1">
      <alignment vertical="center"/>
    </xf>
    <xf numFmtId="165" fontId="12" fillId="2" borderId="194" xfId="67" applyNumberFormat="1" applyFont="1" applyFill="1" applyBorder="1" applyAlignment="1">
      <alignment vertical="center"/>
    </xf>
    <xf numFmtId="0" fontId="14" fillId="2" borderId="180" xfId="67" applyFont="1" applyFill="1" applyBorder="1" applyAlignment="1">
      <alignment horizontal="centerContinuous" vertical="center"/>
    </xf>
    <xf numFmtId="0" fontId="13" fillId="2" borderId="189" xfId="67" applyFont="1" applyFill="1" applyBorder="1" applyAlignment="1">
      <alignment vertical="center" wrapText="1"/>
    </xf>
    <xf numFmtId="0" fontId="14" fillId="2" borderId="0" xfId="69" applyFont="1" applyFill="1"/>
    <xf numFmtId="0" fontId="14" fillId="0" borderId="0" xfId="69" applyFont="1"/>
    <xf numFmtId="0" fontId="13" fillId="51" borderId="194" xfId="69" applyFont="1" applyFill="1" applyBorder="1" applyAlignment="1">
      <alignment horizontal="center" vertical="center"/>
    </xf>
    <xf numFmtId="0" fontId="14" fillId="2" borderId="197" xfId="67" applyFont="1" applyFill="1" applyBorder="1" applyAlignment="1">
      <alignment vertical="center"/>
    </xf>
    <xf numFmtId="0" fontId="14" fillId="2" borderId="198" xfId="67" applyFont="1" applyFill="1" applyBorder="1" applyAlignment="1">
      <alignment vertical="center"/>
    </xf>
    <xf numFmtId="165" fontId="12" fillId="2" borderId="141" xfId="67" applyNumberFormat="1" applyFont="1" applyFill="1" applyBorder="1" applyAlignment="1">
      <alignment vertical="center"/>
    </xf>
    <xf numFmtId="0" fontId="14" fillId="2" borderId="0" xfId="67" applyFont="1" applyFill="1" applyAlignment="1">
      <alignment horizontal="justify" vertical="center" wrapText="1"/>
    </xf>
    <xf numFmtId="0" fontId="14" fillId="2" borderId="0" xfId="67" applyFont="1" applyFill="1" applyAlignment="1">
      <alignment horizontal="center" vertical="center"/>
    </xf>
    <xf numFmtId="165" fontId="12" fillId="2" borderId="199" xfId="67" applyNumberFormat="1" applyFont="1" applyFill="1" applyBorder="1" applyAlignment="1">
      <alignment vertical="center"/>
    </xf>
    <xf numFmtId="165" fontId="12" fillId="2" borderId="200" xfId="67" applyNumberFormat="1" applyFont="1" applyFill="1" applyBorder="1" applyAlignment="1">
      <alignment vertical="center"/>
    </xf>
    <xf numFmtId="0" fontId="13" fillId="2" borderId="0" xfId="67" applyFont="1" applyFill="1" applyAlignment="1">
      <alignment horizontal="center" vertical="center"/>
    </xf>
    <xf numFmtId="0" fontId="14" fillId="2" borderId="189" xfId="67" applyFont="1" applyFill="1" applyBorder="1" applyAlignment="1">
      <alignment horizontal="center" vertical="center"/>
    </xf>
    <xf numFmtId="165" fontId="11" fillId="2" borderId="201" xfId="67" applyNumberFormat="1" applyFont="1" applyFill="1" applyBorder="1" applyAlignment="1">
      <alignment vertical="center"/>
    </xf>
    <xf numFmtId="165" fontId="11" fillId="2" borderId="202" xfId="67" applyNumberFormat="1" applyFont="1" applyFill="1" applyBorder="1" applyAlignment="1">
      <alignment vertical="center"/>
    </xf>
    <xf numFmtId="0" fontId="14" fillId="2" borderId="203" xfId="67" applyFont="1" applyFill="1" applyBorder="1" applyAlignment="1">
      <alignment horizontal="center" vertical="center"/>
    </xf>
    <xf numFmtId="0" fontId="14" fillId="2" borderId="204" xfId="67" applyFont="1" applyFill="1" applyBorder="1" applyAlignment="1">
      <alignment vertical="center"/>
    </xf>
    <xf numFmtId="165" fontId="12" fillId="2" borderId="205" xfId="67" applyNumberFormat="1" applyFont="1" applyFill="1" applyBorder="1" applyAlignment="1">
      <alignment vertical="center"/>
    </xf>
    <xf numFmtId="165" fontId="12" fillId="2" borderId="206" xfId="67" applyNumberFormat="1" applyFont="1" applyFill="1" applyBorder="1" applyAlignment="1">
      <alignment vertical="center"/>
    </xf>
    <xf numFmtId="0" fontId="13" fillId="2" borderId="207" xfId="67" applyFont="1" applyFill="1" applyBorder="1" applyAlignment="1">
      <alignment vertical="center" wrapText="1"/>
    </xf>
    <xf numFmtId="0" fontId="24" fillId="2" borderId="0" xfId="67" applyFont="1" applyFill="1"/>
    <xf numFmtId="0" fontId="14" fillId="2" borderId="0" xfId="67" applyFont="1" applyFill="1"/>
    <xf numFmtId="173" fontId="14" fillId="2" borderId="0" xfId="70" applyNumberFormat="1" applyFont="1" applyFill="1"/>
    <xf numFmtId="0" fontId="14" fillId="2" borderId="0" xfId="67" applyFont="1" applyFill="1" applyAlignment="1">
      <alignment horizontal="left"/>
    </xf>
    <xf numFmtId="0" fontId="10" fillId="2" borderId="0" xfId="67" applyFont="1" applyFill="1" applyAlignment="1">
      <alignment horizontal="left"/>
    </xf>
    <xf numFmtId="0" fontId="10" fillId="2" borderId="0" xfId="67" applyFont="1" applyFill="1"/>
    <xf numFmtId="0" fontId="10" fillId="0" borderId="211" xfId="0" applyFont="1" applyBorder="1" applyAlignment="1">
      <alignment horizontal="center"/>
    </xf>
    <xf numFmtId="3" fontId="10" fillId="0" borderId="126" xfId="0" applyNumberFormat="1" applyFont="1" applyBorder="1"/>
    <xf numFmtId="1" fontId="10" fillId="0" borderId="0" xfId="0" applyNumberFormat="1" applyFont="1"/>
    <xf numFmtId="0" fontId="10" fillId="0" borderId="22" xfId="0" applyFont="1" applyBorder="1" applyAlignment="1">
      <alignment horizontal="center"/>
    </xf>
    <xf numFmtId="0" fontId="10" fillId="4" borderId="121" xfId="0" applyFont="1" applyFill="1" applyBorder="1"/>
    <xf numFmtId="0" fontId="10" fillId="4" borderId="126" xfId="0" applyFont="1" applyFill="1" applyBorder="1"/>
    <xf numFmtId="169" fontId="10" fillId="0" borderId="121" xfId="0" applyNumberFormat="1" applyFont="1" applyBorder="1"/>
    <xf numFmtId="169" fontId="10" fillId="0" borderId="126" xfId="0" applyNumberFormat="1" applyFont="1" applyBorder="1"/>
    <xf numFmtId="0" fontId="9" fillId="0" borderId="212" xfId="0" applyFont="1" applyBorder="1" applyAlignment="1">
      <alignment horizontal="center"/>
    </xf>
    <xf numFmtId="0" fontId="10" fillId="2" borderId="22" xfId="0" applyFont="1" applyFill="1" applyBorder="1" applyAlignment="1">
      <alignment horizontal="center"/>
    </xf>
    <xf numFmtId="1" fontId="14" fillId="2" borderId="22" xfId="0" applyNumberFormat="1" applyFont="1" applyFill="1" applyBorder="1" applyAlignment="1">
      <alignment horizontal="center"/>
    </xf>
    <xf numFmtId="3" fontId="10" fillId="2" borderId="121" xfId="0" applyNumberFormat="1" applyFont="1" applyFill="1" applyBorder="1"/>
    <xf numFmtId="3" fontId="10" fillId="2" borderId="126" xfId="0" applyNumberFormat="1" applyFont="1" applyFill="1" applyBorder="1"/>
    <xf numFmtId="0" fontId="9" fillId="2" borderId="25" xfId="0" applyFont="1" applyFill="1" applyBorder="1" applyAlignment="1">
      <alignment horizontal="center" vertical="center"/>
    </xf>
    <xf numFmtId="169" fontId="10" fillId="0" borderId="67" xfId="0" applyNumberFormat="1" applyFont="1" applyBorder="1"/>
    <xf numFmtId="0" fontId="10" fillId="2" borderId="214" xfId="0" applyFont="1" applyFill="1" applyBorder="1" applyAlignment="1">
      <alignment horizontal="left" indent="2"/>
    </xf>
    <xf numFmtId="169" fontId="10" fillId="2" borderId="214" xfId="0" applyNumberFormat="1" applyFont="1" applyFill="1" applyBorder="1"/>
    <xf numFmtId="0" fontId="9" fillId="5" borderId="209" xfId="0" applyFont="1" applyFill="1" applyBorder="1" applyAlignment="1">
      <alignment horizontal="center" vertical="center"/>
    </xf>
    <xf numFmtId="169" fontId="9" fillId="2" borderId="25" xfId="0" applyNumberFormat="1" applyFont="1" applyFill="1" applyBorder="1" applyAlignment="1">
      <alignment vertical="center"/>
    </xf>
    <xf numFmtId="169" fontId="9" fillId="2" borderId="63" xfId="0" applyNumberFormat="1" applyFont="1" applyFill="1" applyBorder="1" applyAlignment="1">
      <alignment vertical="center"/>
    </xf>
    <xf numFmtId="0" fontId="10" fillId="2" borderId="14" xfId="0" applyFont="1" applyFill="1" applyBorder="1" applyAlignment="1">
      <alignment horizontal="left" vertical="center"/>
    </xf>
    <xf numFmtId="169" fontId="10" fillId="2" borderId="14" xfId="0" applyNumberFormat="1" applyFont="1" applyFill="1" applyBorder="1" applyAlignment="1">
      <alignment vertical="center"/>
    </xf>
    <xf numFmtId="169" fontId="10" fillId="2" borderId="61" xfId="0" applyNumberFormat="1" applyFont="1" applyFill="1" applyBorder="1" applyAlignment="1">
      <alignment vertical="center"/>
    </xf>
    <xf numFmtId="0" fontId="10" fillId="2" borderId="49" xfId="0" applyFont="1" applyFill="1" applyBorder="1" applyAlignment="1">
      <alignment horizontal="left" vertical="center"/>
    </xf>
    <xf numFmtId="169" fontId="10" fillId="2" borderId="49" xfId="0" applyNumberFormat="1" applyFont="1" applyFill="1" applyBorder="1" applyAlignment="1">
      <alignment vertical="center"/>
    </xf>
    <xf numFmtId="169" fontId="10" fillId="2" borderId="62" xfId="0" applyNumberFormat="1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14" xfId="0" applyFont="1" applyFill="1" applyBorder="1" applyAlignment="1">
      <alignment horizontal="left" indent="1"/>
    </xf>
    <xf numFmtId="0" fontId="16" fillId="0" borderId="0" xfId="0" applyFont="1"/>
    <xf numFmtId="0" fontId="10" fillId="2" borderId="14" xfId="0" applyFont="1" applyFill="1" applyBorder="1" applyAlignment="1">
      <alignment horizontal="left" indent="2"/>
    </xf>
    <xf numFmtId="0" fontId="9" fillId="2" borderId="14" xfId="0" applyFont="1" applyFill="1" applyBorder="1" applyAlignment="1">
      <alignment horizontal="left"/>
    </xf>
    <xf numFmtId="0" fontId="10" fillId="2" borderId="49" xfId="0" applyFont="1" applyFill="1" applyBorder="1" applyAlignment="1">
      <alignment horizontal="left" indent="2"/>
    </xf>
    <xf numFmtId="0" fontId="10" fillId="2" borderId="0" xfId="0" applyFont="1" applyFill="1" applyAlignment="1">
      <alignment horizontal="left" indent="2"/>
    </xf>
    <xf numFmtId="0" fontId="10" fillId="2" borderId="184" xfId="0" applyFont="1" applyFill="1" applyBorder="1" applyAlignment="1">
      <alignment horizontal="left" indent="2"/>
    </xf>
    <xf numFmtId="0" fontId="9" fillId="2" borderId="13" xfId="0" applyFont="1" applyFill="1" applyBorder="1" applyAlignment="1">
      <alignment horizontal="left" vertical="center" wrapText="1"/>
    </xf>
    <xf numFmtId="169" fontId="9" fillId="2" borderId="13" xfId="0" applyNumberFormat="1" applyFont="1" applyFill="1" applyBorder="1" applyAlignment="1">
      <alignment horizontal="right" vertical="center"/>
    </xf>
    <xf numFmtId="169" fontId="10" fillId="2" borderId="14" xfId="0" applyNumberFormat="1" applyFont="1" applyFill="1" applyBorder="1" applyAlignment="1">
      <alignment horizontal="right" vertical="center"/>
    </xf>
    <xf numFmtId="169" fontId="10" fillId="2" borderId="49" xfId="0" applyNumberFormat="1" applyFont="1" applyFill="1" applyBorder="1" applyAlignment="1">
      <alignment horizontal="right" vertical="center"/>
    </xf>
    <xf numFmtId="0" fontId="9" fillId="5" borderId="121" xfId="0" applyFont="1" applyFill="1" applyBorder="1" applyAlignment="1">
      <alignment horizontal="center" vertical="center"/>
    </xf>
    <xf numFmtId="3" fontId="10" fillId="0" borderId="64" xfId="0" applyNumberFormat="1" applyFont="1" applyBorder="1" applyAlignment="1">
      <alignment vertical="top" wrapText="1"/>
    </xf>
    <xf numFmtId="165" fontId="12" fillId="0" borderId="25" xfId="2" applyNumberFormat="1" applyFont="1" applyBorder="1"/>
    <xf numFmtId="3" fontId="10" fillId="0" borderId="65" xfId="0" applyNumberFormat="1" applyFont="1" applyBorder="1" applyAlignment="1">
      <alignment vertical="top" wrapText="1"/>
    </xf>
    <xf numFmtId="165" fontId="12" fillId="0" borderId="14" xfId="2" applyNumberFormat="1" applyFont="1" applyBorder="1"/>
    <xf numFmtId="3" fontId="10" fillId="0" borderId="66" xfId="0" applyNumberFormat="1" applyFont="1" applyBorder="1" applyAlignment="1">
      <alignment vertical="top" wrapText="1"/>
    </xf>
    <xf numFmtId="165" fontId="12" fillId="0" borderId="49" xfId="2" applyNumberFormat="1" applyFont="1" applyBorder="1"/>
    <xf numFmtId="3" fontId="10" fillId="0" borderId="215" xfId="0" applyNumberFormat="1" applyFont="1" applyBorder="1"/>
    <xf numFmtId="0" fontId="9" fillId="14" borderId="209" xfId="0" applyFont="1" applyFill="1" applyBorder="1" applyAlignment="1">
      <alignment horizontal="center" vertical="center"/>
    </xf>
    <xf numFmtId="2" fontId="9" fillId="2" borderId="25" xfId="0" applyNumberFormat="1" applyFont="1" applyFill="1" applyBorder="1" applyAlignment="1">
      <alignment vertical="center"/>
    </xf>
    <xf numFmtId="2" fontId="9" fillId="2" borderId="63" xfId="0" applyNumberFormat="1" applyFont="1" applyFill="1" applyBorder="1" applyAlignment="1">
      <alignment vertical="center"/>
    </xf>
    <xf numFmtId="0" fontId="0" fillId="2" borderId="0" xfId="0" applyFill="1"/>
    <xf numFmtId="2" fontId="10" fillId="0" borderId="14" xfId="0" applyNumberFormat="1" applyFont="1" applyBorder="1"/>
    <xf numFmtId="2" fontId="10" fillId="0" borderId="61" xfId="0" applyNumberFormat="1" applyFont="1" applyBorder="1"/>
    <xf numFmtId="2" fontId="9" fillId="2" borderId="14" xfId="0" applyNumberFormat="1" applyFont="1" applyFill="1" applyBorder="1" applyAlignment="1">
      <alignment vertical="center"/>
    </xf>
    <xf numFmtId="2" fontId="9" fillId="2" borderId="61" xfId="0" applyNumberFormat="1" applyFont="1" applyFill="1" applyBorder="1" applyAlignment="1">
      <alignment vertical="center"/>
    </xf>
    <xf numFmtId="2" fontId="10" fillId="0" borderId="49" xfId="0" applyNumberFormat="1" applyFont="1" applyBorder="1"/>
    <xf numFmtId="2" fontId="10" fillId="0" borderId="62" xfId="0" applyNumberFormat="1" applyFont="1" applyBorder="1"/>
    <xf numFmtId="0" fontId="10" fillId="0" borderId="0" xfId="0" applyFont="1" applyAlignment="1">
      <alignment horizontal="left" indent="2"/>
    </xf>
    <xf numFmtId="2" fontId="10" fillId="2" borderId="14" xfId="0" applyNumberFormat="1" applyFont="1" applyFill="1" applyBorder="1" applyAlignment="1">
      <alignment vertical="center"/>
    </xf>
    <xf numFmtId="2" fontId="10" fillId="2" borderId="61" xfId="0" applyNumberFormat="1" applyFont="1" applyFill="1" applyBorder="1" applyAlignment="1">
      <alignment vertical="center"/>
    </xf>
    <xf numFmtId="2" fontId="10" fillId="2" borderId="49" xfId="0" applyNumberFormat="1" applyFont="1" applyFill="1" applyBorder="1" applyAlignment="1">
      <alignment vertical="center"/>
    </xf>
    <xf numFmtId="2" fontId="10" fillId="2" borderId="62" xfId="0" applyNumberFormat="1" applyFont="1" applyFill="1" applyBorder="1" applyAlignment="1">
      <alignment vertical="center"/>
    </xf>
    <xf numFmtId="2" fontId="10" fillId="2" borderId="25" xfId="0" applyNumberFormat="1" applyFont="1" applyFill="1" applyBorder="1" applyAlignment="1">
      <alignment vertical="center"/>
    </xf>
    <xf numFmtId="2" fontId="9" fillId="2" borderId="13" xfId="0" applyNumberFormat="1" applyFont="1" applyFill="1" applyBorder="1" applyAlignment="1">
      <alignment horizontal="right" vertical="center"/>
    </xf>
    <xf numFmtId="2" fontId="10" fillId="2" borderId="14" xfId="0" applyNumberFormat="1" applyFont="1" applyFill="1" applyBorder="1" applyAlignment="1">
      <alignment horizontal="right" vertical="center"/>
    </xf>
    <xf numFmtId="2" fontId="9" fillId="2" borderId="14" xfId="0" applyNumberFormat="1" applyFont="1" applyFill="1" applyBorder="1" applyAlignment="1">
      <alignment horizontal="right" vertical="center"/>
    </xf>
    <xf numFmtId="2" fontId="10" fillId="2" borderId="49" xfId="0" applyNumberFormat="1" applyFont="1" applyFill="1" applyBorder="1" applyAlignment="1">
      <alignment horizontal="right" vertical="center"/>
    </xf>
    <xf numFmtId="2" fontId="0" fillId="2" borderId="0" xfId="0" applyNumberFormat="1" applyFill="1"/>
    <xf numFmtId="4" fontId="9" fillId="4" borderId="13" xfId="0" applyNumberFormat="1" applyFont="1" applyFill="1" applyBorder="1" applyAlignment="1">
      <alignment vertical="center"/>
    </xf>
    <xf numFmtId="4" fontId="12" fillId="0" borderId="25" xfId="2" applyNumberFormat="1" applyFont="1" applyBorder="1"/>
    <xf numFmtId="4" fontId="12" fillId="0" borderId="14" xfId="2" applyNumberFormat="1" applyFont="1" applyBorder="1"/>
    <xf numFmtId="4" fontId="12" fillId="0" borderId="49" xfId="2" applyNumberFormat="1" applyFont="1" applyBorder="1"/>
    <xf numFmtId="4" fontId="10" fillId="0" borderId="14" xfId="0" applyNumberFormat="1" applyFont="1" applyBorder="1"/>
    <xf numFmtId="4" fontId="10" fillId="0" borderId="49" xfId="0" applyNumberFormat="1" applyFont="1" applyBorder="1"/>
    <xf numFmtId="4" fontId="9" fillId="4" borderId="131" xfId="0" applyNumberFormat="1" applyFont="1" applyFill="1" applyBorder="1" applyAlignment="1">
      <alignment vertical="center"/>
    </xf>
    <xf numFmtId="4" fontId="10" fillId="0" borderId="61" xfId="0" applyNumberFormat="1" applyFont="1" applyBorder="1"/>
    <xf numFmtId="4" fontId="10" fillId="0" borderId="62" xfId="0" applyNumberFormat="1" applyFont="1" applyBorder="1"/>
    <xf numFmtId="4" fontId="9" fillId="4" borderId="25" xfId="0" applyNumberFormat="1" applyFont="1" applyFill="1" applyBorder="1" applyAlignment="1">
      <alignment vertical="center"/>
    </xf>
    <xf numFmtId="4" fontId="9" fillId="4" borderId="63" xfId="0" applyNumberFormat="1" applyFont="1" applyFill="1" applyBorder="1" applyAlignment="1">
      <alignment vertical="center"/>
    </xf>
    <xf numFmtId="4" fontId="10" fillId="0" borderId="49" xfId="0" applyNumberFormat="1" applyFont="1" applyBorder="1" applyAlignment="1">
      <alignment vertical="center"/>
    </xf>
    <xf numFmtId="4" fontId="10" fillId="0" borderId="62" xfId="0" applyNumberFormat="1" applyFont="1" applyBorder="1" applyAlignment="1">
      <alignment vertical="center"/>
    </xf>
    <xf numFmtId="2" fontId="0" fillId="0" borderId="0" xfId="0" applyNumberFormat="1"/>
    <xf numFmtId="0" fontId="9" fillId="2" borderId="0" xfId="0" applyFont="1" applyFill="1" applyAlignment="1">
      <alignment vertical="center" wrapText="1"/>
    </xf>
    <xf numFmtId="3" fontId="10" fillId="2" borderId="64" xfId="0" applyNumberFormat="1" applyFont="1" applyFill="1" applyBorder="1" applyAlignment="1">
      <alignment vertical="top" wrapText="1"/>
    </xf>
    <xf numFmtId="0" fontId="14" fillId="2" borderId="0" xfId="1" quotePrefix="1" applyFont="1" applyFill="1" applyBorder="1" applyAlignment="1">
      <alignment horizontal="left"/>
    </xf>
    <xf numFmtId="165" fontId="12" fillId="2" borderId="0" xfId="1" applyNumberFormat="1" applyFont="1" applyFill="1" applyBorder="1"/>
    <xf numFmtId="0" fontId="14" fillId="2" borderId="185" xfId="1" quotePrefix="1" applyFont="1" applyFill="1" applyBorder="1" applyAlignment="1">
      <alignment horizontal="left"/>
    </xf>
    <xf numFmtId="0" fontId="14" fillId="2" borderId="22" xfId="1" quotePrefix="1" applyNumberFormat="1" applyFont="1" applyFill="1" applyBorder="1" applyAlignment="1">
      <alignment horizontal="left"/>
    </xf>
    <xf numFmtId="165" fontId="12" fillId="2" borderId="143" xfId="0" applyNumberFormat="1" applyFont="1" applyFill="1" applyBorder="1" applyAlignment="1">
      <alignment vertical="center"/>
    </xf>
    <xf numFmtId="165" fontId="12" fillId="2" borderId="15" xfId="0" applyNumberFormat="1" applyFont="1" applyFill="1" applyBorder="1" applyAlignment="1">
      <alignment vertical="center"/>
    </xf>
    <xf numFmtId="165" fontId="70" fillId="2" borderId="245" xfId="0" applyNumberFormat="1" applyFont="1" applyFill="1" applyBorder="1"/>
    <xf numFmtId="0" fontId="11" fillId="51" borderId="247" xfId="67" applyFont="1" applyFill="1" applyBorder="1" applyAlignment="1">
      <alignment horizontal="center" vertical="center"/>
    </xf>
    <xf numFmtId="0" fontId="50" fillId="51" borderId="228" xfId="0" applyFont="1" applyFill="1" applyBorder="1" applyAlignment="1">
      <alignment horizontal="center" vertical="center"/>
    </xf>
    <xf numFmtId="0" fontId="2" fillId="2" borderId="246" xfId="0" applyFont="1" applyFill="1" applyBorder="1"/>
    <xf numFmtId="165" fontId="70" fillId="2" borderId="248" xfId="0" applyNumberFormat="1" applyFont="1" applyFill="1" applyBorder="1"/>
    <xf numFmtId="165" fontId="51" fillId="2" borderId="249" xfId="0" applyNumberFormat="1" applyFont="1" applyFill="1" applyBorder="1"/>
    <xf numFmtId="165" fontId="70" fillId="2" borderId="249" xfId="0" applyNumberFormat="1" applyFont="1" applyFill="1" applyBorder="1"/>
    <xf numFmtId="3" fontId="10" fillId="0" borderId="250" xfId="0" applyNumberFormat="1" applyFont="1" applyBorder="1"/>
    <xf numFmtId="3" fontId="10" fillId="0" borderId="251" xfId="0" applyNumberFormat="1" applyFont="1" applyBorder="1"/>
    <xf numFmtId="3" fontId="10" fillId="0" borderId="252" xfId="0" applyNumberFormat="1" applyFont="1" applyBorder="1"/>
    <xf numFmtId="4" fontId="10" fillId="0" borderId="0" xfId="0" applyNumberFormat="1" applyFont="1"/>
    <xf numFmtId="3" fontId="10" fillId="0" borderId="230" xfId="0" applyNumberFormat="1" applyFont="1" applyBorder="1"/>
    <xf numFmtId="165" fontId="12" fillId="0" borderId="0" xfId="1" applyNumberFormat="1" applyFont="1" applyBorder="1"/>
    <xf numFmtId="3" fontId="9" fillId="2" borderId="0" xfId="0" applyNumberFormat="1" applyFont="1" applyFill="1" applyBorder="1" applyAlignment="1">
      <alignment vertical="center"/>
    </xf>
    <xf numFmtId="169" fontId="10" fillId="0" borderId="244" xfId="0" applyNumberFormat="1" applyFont="1" applyBorder="1"/>
    <xf numFmtId="169" fontId="10" fillId="0" borderId="250" xfId="0" applyNumberFormat="1" applyFont="1" applyBorder="1"/>
    <xf numFmtId="169" fontId="10" fillId="0" borderId="0" xfId="0" applyNumberFormat="1" applyFont="1" applyBorder="1"/>
    <xf numFmtId="169" fontId="9" fillId="0" borderId="252" xfId="0" applyNumberFormat="1" applyFont="1" applyBorder="1"/>
    <xf numFmtId="165" fontId="10" fillId="0" borderId="0" xfId="0" applyNumberFormat="1" applyFont="1" applyBorder="1"/>
    <xf numFmtId="0" fontId="10" fillId="2" borderId="211" xfId="0" applyFont="1" applyFill="1" applyBorder="1" applyAlignment="1">
      <alignment horizontal="center"/>
    </xf>
    <xf numFmtId="3" fontId="14" fillId="2" borderId="250" xfId="0" applyNumberFormat="1" applyFont="1" applyFill="1" applyBorder="1"/>
    <xf numFmtId="3" fontId="10" fillId="2" borderId="250" xfId="0" applyNumberFormat="1" applyFont="1" applyFill="1" applyBorder="1"/>
    <xf numFmtId="169" fontId="10" fillId="2" borderId="250" xfId="0" applyNumberFormat="1" applyFont="1" applyFill="1" applyBorder="1"/>
    <xf numFmtId="169" fontId="10" fillId="2" borderId="251" xfId="0" applyNumberFormat="1" applyFont="1" applyFill="1" applyBorder="1"/>
    <xf numFmtId="0" fontId="10" fillId="2" borderId="67" xfId="0" applyFont="1" applyFill="1" applyBorder="1"/>
    <xf numFmtId="0" fontId="10" fillId="0" borderId="67" xfId="0" applyFont="1" applyBorder="1"/>
    <xf numFmtId="3" fontId="10" fillId="2" borderId="251" xfId="0" applyNumberFormat="1" applyFont="1" applyFill="1" applyBorder="1"/>
    <xf numFmtId="165" fontId="13" fillId="2" borderId="0" xfId="0" applyNumberFormat="1" applyFont="1" applyFill="1" applyBorder="1" applyAlignment="1">
      <alignment vertical="center"/>
    </xf>
    <xf numFmtId="165" fontId="11" fillId="2" borderId="15" xfId="0" applyNumberFormat="1" applyFont="1" applyFill="1" applyBorder="1" applyAlignment="1">
      <alignment vertical="center"/>
    </xf>
    <xf numFmtId="165" fontId="11" fillId="2" borderId="253" xfId="0" applyNumberFormat="1" applyFont="1" applyFill="1" applyBorder="1" applyAlignment="1">
      <alignment vertical="center"/>
    </xf>
    <xf numFmtId="165" fontId="12" fillId="2" borderId="251" xfId="0" applyNumberFormat="1" applyFont="1" applyFill="1" applyBorder="1" applyAlignment="1">
      <alignment vertical="center"/>
    </xf>
    <xf numFmtId="165" fontId="70" fillId="2" borderId="251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165" fontId="51" fillId="2" borderId="188" xfId="0" applyNumberFormat="1" applyFont="1" applyFill="1" applyBorder="1" applyAlignment="1">
      <alignment vertical="center"/>
    </xf>
    <xf numFmtId="0" fontId="51" fillId="50" borderId="188" xfId="0" applyFont="1" applyFill="1" applyBorder="1" applyAlignment="1">
      <alignment horizontal="center" vertical="center" wrapText="1"/>
    </xf>
    <xf numFmtId="165" fontId="50" fillId="2" borderId="0" xfId="0" applyNumberFormat="1" applyFont="1" applyFill="1" applyBorder="1" applyAlignment="1">
      <alignment vertical="center"/>
    </xf>
    <xf numFmtId="0" fontId="11" fillId="2" borderId="185" xfId="0" applyFont="1" applyFill="1" applyBorder="1" applyAlignment="1">
      <alignment horizontal="left" vertical="center" wrapText="1"/>
    </xf>
    <xf numFmtId="165" fontId="14" fillId="2" borderId="15" xfId="0" applyNumberFormat="1" applyFont="1" applyFill="1" applyBorder="1" applyAlignment="1">
      <alignment horizontal="right" vertical="center"/>
    </xf>
    <xf numFmtId="165" fontId="14" fillId="2" borderId="143" xfId="0" applyNumberFormat="1" applyFont="1" applyFill="1" applyBorder="1" applyAlignment="1">
      <alignment horizontal="right" vertical="center"/>
    </xf>
    <xf numFmtId="165" fontId="12" fillId="2" borderId="253" xfId="0" applyNumberFormat="1" applyFont="1" applyFill="1" applyBorder="1" applyAlignment="1">
      <alignment vertical="center"/>
    </xf>
    <xf numFmtId="0" fontId="12" fillId="2" borderId="211" xfId="0" applyFont="1" applyFill="1" applyBorder="1" applyAlignment="1">
      <alignment vertical="center"/>
    </xf>
    <xf numFmtId="0" fontId="51" fillId="50" borderId="188" xfId="0" applyFont="1" applyFill="1" applyBorder="1" applyAlignment="1">
      <alignment horizontal="center" vertical="center"/>
    </xf>
    <xf numFmtId="165" fontId="70" fillId="2" borderId="251" xfId="0" applyNumberFormat="1" applyFont="1" applyFill="1" applyBorder="1" applyAlignment="1">
      <alignment vertical="center"/>
    </xf>
    <xf numFmtId="165" fontId="50" fillId="2" borderId="188" xfId="0" applyNumberFormat="1" applyFont="1" applyFill="1" applyBorder="1" applyAlignment="1">
      <alignment vertical="center"/>
    </xf>
    <xf numFmtId="165" fontId="70" fillId="2" borderId="0" xfId="0" applyNumberFormat="1" applyFont="1" applyFill="1" applyBorder="1" applyAlignment="1">
      <alignment vertical="center"/>
    </xf>
    <xf numFmtId="0" fontId="51" fillId="2" borderId="0" xfId="0" applyFont="1" applyFill="1" applyBorder="1" applyAlignment="1">
      <alignment horizontal="center" vertical="center"/>
    </xf>
    <xf numFmtId="0" fontId="9" fillId="9" borderId="67" xfId="0" applyFont="1" applyFill="1" applyBorder="1" applyAlignment="1">
      <alignment horizontal="left" indent="2"/>
    </xf>
    <xf numFmtId="0" fontId="10" fillId="2" borderId="0" xfId="0" applyFont="1" applyFill="1"/>
    <xf numFmtId="169" fontId="10" fillId="2" borderId="0" xfId="0" applyNumberFormat="1" applyFont="1" applyFill="1" applyBorder="1"/>
    <xf numFmtId="0" fontId="6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77" fillId="2" borderId="1" xfId="0" applyFont="1" applyFill="1" applyBorder="1" applyAlignment="1">
      <alignment vertical="top" wrapText="1"/>
    </xf>
    <xf numFmtId="169" fontId="10" fillId="2" borderId="45" xfId="0" applyNumberFormat="1" applyFont="1" applyFill="1" applyBorder="1" applyAlignment="1">
      <alignment vertical="center"/>
    </xf>
    <xf numFmtId="0" fontId="16" fillId="2" borderId="0" xfId="0" applyFont="1" applyFill="1" applyBorder="1"/>
    <xf numFmtId="0" fontId="10" fillId="2" borderId="0" xfId="0" applyFont="1" applyFill="1" applyBorder="1" applyAlignment="1">
      <alignment horizontal="left" indent="2"/>
    </xf>
    <xf numFmtId="0" fontId="9" fillId="2" borderId="0" xfId="0" applyFont="1" applyFill="1" applyBorder="1" applyAlignment="1">
      <alignment vertical="center" textRotation="90"/>
    </xf>
    <xf numFmtId="0" fontId="0" fillId="2" borderId="0" xfId="0" applyFill="1" applyBorder="1"/>
    <xf numFmtId="0" fontId="9" fillId="2" borderId="0" xfId="0" applyFont="1" applyFill="1" applyBorder="1" applyAlignment="1">
      <alignment vertical="center" wrapText="1"/>
    </xf>
    <xf numFmtId="169" fontId="9" fillId="2" borderId="0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9" fillId="11" borderId="67" xfId="0" applyFont="1" applyFill="1" applyBorder="1" applyAlignment="1">
      <alignment vertical="center"/>
    </xf>
    <xf numFmtId="0" fontId="9" fillId="2" borderId="15" xfId="0" applyFont="1" applyFill="1" applyBorder="1" applyAlignment="1">
      <alignment horizontal="center" vertical="center"/>
    </xf>
    <xf numFmtId="2" fontId="10" fillId="2" borderId="15" xfId="0" applyNumberFormat="1" applyFont="1" applyFill="1" applyBorder="1" applyAlignment="1">
      <alignment vertical="center"/>
    </xf>
    <xf numFmtId="2" fontId="9" fillId="2" borderId="11" xfId="0" applyNumberFormat="1" applyFont="1" applyFill="1" applyBorder="1" applyAlignment="1">
      <alignment vertical="center"/>
    </xf>
    <xf numFmtId="0" fontId="9" fillId="11" borderId="219" xfId="0" applyFont="1" applyFill="1" applyBorder="1" applyAlignment="1">
      <alignment vertical="center"/>
    </xf>
    <xf numFmtId="0" fontId="16" fillId="2" borderId="0" xfId="0" applyFont="1" applyFill="1" applyAlignment="1">
      <alignment wrapText="1"/>
    </xf>
    <xf numFmtId="3" fontId="11" fillId="4" borderId="64" xfId="6" applyNumberFormat="1" applyFont="1" applyFill="1" applyBorder="1" applyAlignment="1">
      <alignment horizontal="center" vertical="center" wrapText="1"/>
    </xf>
    <xf numFmtId="0" fontId="9" fillId="0" borderId="244" xfId="0" applyFont="1" applyBorder="1"/>
    <xf numFmtId="3" fontId="9" fillId="0" borderId="162" xfId="0" applyNumberFormat="1" applyFont="1" applyBorder="1"/>
    <xf numFmtId="3" fontId="9" fillId="0" borderId="162" xfId="0" applyNumberFormat="1" applyFont="1" applyBorder="1" applyAlignment="1">
      <alignment horizontal="right"/>
    </xf>
    <xf numFmtId="3" fontId="9" fillId="0" borderId="163" xfId="0" applyNumberFormat="1" applyFont="1" applyBorder="1"/>
    <xf numFmtId="3" fontId="9" fillId="0" borderId="163" xfId="0" applyNumberFormat="1" applyFont="1" applyBorder="1" applyAlignment="1">
      <alignment horizontal="right"/>
    </xf>
    <xf numFmtId="0" fontId="10" fillId="0" borderId="121" xfId="0" applyFont="1" applyBorder="1" applyAlignment="1">
      <alignment horizontal="left" indent="1"/>
    </xf>
    <xf numFmtId="3" fontId="10" fillId="0" borderId="163" xfId="0" applyNumberFormat="1" applyFont="1" applyBorder="1"/>
    <xf numFmtId="3" fontId="10" fillId="0" borderId="163" xfId="0" applyNumberFormat="1" applyFont="1" applyBorder="1" applyAlignment="1">
      <alignment horizontal="right"/>
    </xf>
    <xf numFmtId="0" fontId="10" fillId="0" borderId="15" xfId="0" applyFont="1" applyBorder="1" applyAlignment="1">
      <alignment horizontal="left" indent="1"/>
    </xf>
    <xf numFmtId="3" fontId="10" fillId="0" borderId="164" xfId="0" applyNumberFormat="1" applyFont="1" applyBorder="1"/>
    <xf numFmtId="3" fontId="10" fillId="0" borderId="164" xfId="0" applyNumberFormat="1" applyFont="1" applyBorder="1" applyAlignment="1">
      <alignment horizontal="right"/>
    </xf>
    <xf numFmtId="0" fontId="9" fillId="0" borderId="243" xfId="0" applyFont="1" applyBorder="1"/>
    <xf numFmtId="0" fontId="9" fillId="0" borderId="211" xfId="0" applyFont="1" applyBorder="1"/>
    <xf numFmtId="0" fontId="10" fillId="0" borderId="211" xfId="0" applyFont="1" applyBorder="1" applyAlignment="1">
      <alignment horizontal="left" indent="1"/>
    </xf>
    <xf numFmtId="0" fontId="10" fillId="0" borderId="185" xfId="0" applyFont="1" applyBorder="1" applyAlignment="1">
      <alignment horizontal="left" indent="1"/>
    </xf>
    <xf numFmtId="0" fontId="9" fillId="0" borderId="162" xfId="0" applyFont="1" applyBorder="1"/>
    <xf numFmtId="0" fontId="9" fillId="0" borderId="163" xfId="0" applyFont="1" applyBorder="1"/>
    <xf numFmtId="0" fontId="10" fillId="0" borderId="163" xfId="0" applyFont="1" applyBorder="1" applyAlignment="1">
      <alignment horizontal="left" indent="1"/>
    </xf>
    <xf numFmtId="0" fontId="10" fillId="0" borderId="164" xfId="0" applyFont="1" applyBorder="1" applyAlignment="1">
      <alignment horizontal="left" indent="1"/>
    </xf>
    <xf numFmtId="169" fontId="10" fillId="0" borderId="137" xfId="0" applyNumberFormat="1" applyFont="1" applyBorder="1"/>
    <xf numFmtId="169" fontId="10" fillId="0" borderId="138" xfId="0" applyNumberFormat="1" applyFont="1" applyBorder="1"/>
    <xf numFmtId="169" fontId="10" fillId="0" borderId="54" xfId="0" applyNumberFormat="1" applyFont="1" applyBorder="1"/>
    <xf numFmtId="169" fontId="10" fillId="0" borderId="54" xfId="0" applyNumberFormat="1" applyFont="1" applyBorder="1" applyAlignment="1">
      <alignment horizontal="right"/>
    </xf>
    <xf numFmtId="169" fontId="10" fillId="0" borderId="133" xfId="0" applyNumberFormat="1" applyFont="1" applyBorder="1"/>
    <xf numFmtId="169" fontId="10" fillId="0" borderId="127" xfId="0" applyNumberFormat="1" applyFont="1" applyBorder="1"/>
    <xf numFmtId="169" fontId="10" fillId="0" borderId="133" xfId="0" applyNumberFormat="1" applyFont="1" applyBorder="1" applyAlignment="1">
      <alignment horizontal="right"/>
    </xf>
    <xf numFmtId="169" fontId="10" fillId="0" borderId="15" xfId="0" applyNumberFormat="1" applyFont="1" applyBorder="1"/>
    <xf numFmtId="0" fontId="9" fillId="0" borderId="136" xfId="0" applyFont="1" applyBorder="1"/>
    <xf numFmtId="0" fontId="10" fillId="0" borderId="22" xfId="0" applyFont="1" applyBorder="1" applyAlignment="1">
      <alignment horizontal="left" indent="1"/>
    </xf>
    <xf numFmtId="0" fontId="9" fillId="0" borderId="22" xfId="0" applyFont="1" applyBorder="1"/>
    <xf numFmtId="0" fontId="10" fillId="0" borderId="20" xfId="0" applyFont="1" applyBorder="1" applyAlignment="1">
      <alignment horizontal="left" indent="1"/>
    </xf>
    <xf numFmtId="0" fontId="9" fillId="0" borderId="121" xfId="0" applyNumberFormat="1" applyFont="1" applyBorder="1"/>
    <xf numFmtId="3" fontId="10" fillId="0" borderId="121" xfId="0" applyNumberFormat="1" applyFont="1" applyBorder="1" applyAlignment="1">
      <alignment horizontal="right"/>
    </xf>
    <xf numFmtId="0" fontId="10" fillId="0" borderId="121" xfId="0" applyNumberFormat="1" applyFont="1" applyBorder="1"/>
    <xf numFmtId="0" fontId="10" fillId="0" borderId="15" xfId="0" applyNumberFormat="1" applyFont="1" applyBorder="1"/>
    <xf numFmtId="3" fontId="10" fillId="0" borderId="15" xfId="0" applyNumberFormat="1" applyFont="1" applyBorder="1" applyAlignment="1">
      <alignment horizontal="right"/>
    </xf>
    <xf numFmtId="3" fontId="9" fillId="0" borderId="244" xfId="0" applyNumberFormat="1" applyFont="1" applyBorder="1"/>
    <xf numFmtId="0" fontId="9" fillId="0" borderId="244" xfId="0" applyNumberFormat="1" applyFont="1" applyBorder="1"/>
    <xf numFmtId="0" fontId="9" fillId="0" borderId="0" xfId="0" applyFont="1" applyBorder="1" applyAlignment="1">
      <alignment vertical="center"/>
    </xf>
    <xf numFmtId="0" fontId="9" fillId="0" borderId="9" xfId="0" applyFont="1" applyBorder="1" applyAlignment="1">
      <alignment horizontal="left" vertical="center"/>
    </xf>
    <xf numFmtId="0" fontId="11" fillId="5" borderId="95" xfId="0" applyNumberFormat="1" applyFont="1" applyFill="1" applyBorder="1" applyAlignment="1">
      <alignment horizontal="center" vertical="center"/>
    </xf>
    <xf numFmtId="0" fontId="11" fillId="5" borderId="121" xfId="0" applyNumberFormat="1" applyFont="1" applyFill="1" applyBorder="1" applyAlignment="1">
      <alignment horizontal="center" vertical="center"/>
    </xf>
    <xf numFmtId="0" fontId="11" fillId="5" borderId="133" xfId="0" applyNumberFormat="1" applyFont="1" applyFill="1" applyBorder="1" applyAlignment="1">
      <alignment horizontal="center" vertical="center"/>
    </xf>
    <xf numFmtId="0" fontId="11" fillId="5" borderId="121" xfId="7" applyFont="1" applyFill="1" applyBorder="1" applyAlignment="1">
      <alignment horizontal="center" vertical="center" wrapText="1"/>
    </xf>
    <xf numFmtId="0" fontId="11" fillId="5" borderId="133" xfId="7" applyFont="1" applyFill="1" applyBorder="1" applyAlignment="1">
      <alignment horizontal="center" vertical="center" wrapText="1"/>
    </xf>
    <xf numFmtId="0" fontId="11" fillId="5" borderId="95" xfId="5" applyNumberFormat="1" applyFont="1" applyFill="1" applyBorder="1" applyAlignment="1">
      <alignment horizontal="center" vertical="center"/>
    </xf>
    <xf numFmtId="0" fontId="11" fillId="5" borderId="133" xfId="5" applyNumberFormat="1" applyFont="1" applyFill="1" applyBorder="1" applyAlignment="1">
      <alignment horizontal="center" vertical="center"/>
    </xf>
    <xf numFmtId="0" fontId="11" fillId="5" borderId="137" xfId="5" applyNumberFormat="1" applyFont="1" applyFill="1" applyBorder="1" applyAlignment="1">
      <alignment horizontal="center" vertical="center"/>
    </xf>
    <xf numFmtId="0" fontId="11" fillId="5" borderId="103" xfId="5" applyFont="1" applyFill="1" applyBorder="1" applyAlignment="1">
      <alignment horizontal="center" wrapText="1"/>
    </xf>
    <xf numFmtId="0" fontId="11" fillId="5" borderId="133" xfId="5" applyFont="1" applyFill="1" applyBorder="1" applyAlignment="1">
      <alignment horizontal="center" wrapText="1"/>
    </xf>
    <xf numFmtId="0" fontId="11" fillId="5" borderId="11" xfId="5" applyFont="1" applyFill="1" applyBorder="1" applyAlignment="1">
      <alignment horizontal="center" wrapText="1"/>
    </xf>
    <xf numFmtId="0" fontId="9" fillId="0" borderId="11" xfId="0" applyFont="1" applyBorder="1"/>
    <xf numFmtId="0" fontId="9" fillId="4" borderId="10" xfId="0" applyFont="1" applyFill="1" applyBorder="1" applyAlignment="1"/>
    <xf numFmtId="0" fontId="9" fillId="0" borderId="103" xfId="0" applyFont="1" applyBorder="1" applyAlignment="1">
      <alignment horizontal="center" vertical="center"/>
    </xf>
    <xf numFmtId="0" fontId="9" fillId="4" borderId="12" xfId="0" applyFont="1" applyFill="1" applyBorder="1" applyAlignment="1"/>
    <xf numFmtId="0" fontId="9" fillId="0" borderId="15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2" fontId="9" fillId="5" borderId="11" xfId="0" applyNumberFormat="1" applyFont="1" applyFill="1" applyBorder="1" applyAlignment="1">
      <alignment horizontal="center" vertical="center" wrapText="1"/>
    </xf>
    <xf numFmtId="3" fontId="12" fillId="2" borderId="14" xfId="3" applyNumberFormat="1" applyFont="1" applyFill="1" applyBorder="1" applyAlignment="1">
      <alignment horizontal="left" vertical="top" indent="1"/>
    </xf>
    <xf numFmtId="3" fontId="12" fillId="2" borderId="14" xfId="3" applyNumberFormat="1" applyFont="1" applyFill="1" applyBorder="1" applyAlignment="1">
      <alignment vertical="top"/>
    </xf>
    <xf numFmtId="3" fontId="10" fillId="2" borderId="61" xfId="0" applyNumberFormat="1" applyFont="1" applyFill="1" applyBorder="1" applyAlignment="1">
      <alignment vertical="top"/>
    </xf>
    <xf numFmtId="0" fontId="9" fillId="7" borderId="11" xfId="0" applyFont="1" applyFill="1" applyBorder="1" applyAlignment="1">
      <alignment horizontal="center" vertical="center" wrapText="1"/>
    </xf>
    <xf numFmtId="0" fontId="9" fillId="7" borderId="95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6" borderId="103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vertical="top" wrapText="1"/>
    </xf>
    <xf numFmtId="0" fontId="28" fillId="2" borderId="254" xfId="0" applyFont="1" applyFill="1" applyBorder="1" applyAlignment="1">
      <alignment vertical="top" wrapText="1"/>
    </xf>
    <xf numFmtId="0" fontId="6" fillId="2" borderId="254" xfId="0" applyFont="1" applyFill="1" applyBorder="1" applyAlignment="1">
      <alignment horizontal="center"/>
    </xf>
    <xf numFmtId="0" fontId="77" fillId="2" borderId="255" xfId="0" applyFont="1" applyFill="1" applyBorder="1" applyAlignment="1">
      <alignment vertical="top" wrapText="1"/>
    </xf>
    <xf numFmtId="0" fontId="6" fillId="2" borderId="255" xfId="0" applyFont="1" applyFill="1" applyBorder="1" applyAlignment="1">
      <alignment horizontal="center"/>
    </xf>
    <xf numFmtId="0" fontId="6" fillId="2" borderId="255" xfId="0" applyFont="1" applyFill="1" applyBorder="1"/>
    <xf numFmtId="3" fontId="9" fillId="14" borderId="217" xfId="0" applyNumberFormat="1" applyFont="1" applyFill="1" applyBorder="1" applyAlignment="1">
      <alignment horizontal="center" vertical="center" wrapText="1"/>
    </xf>
    <xf numFmtId="3" fontId="9" fillId="14" borderId="218" xfId="0" applyNumberFormat="1" applyFont="1" applyFill="1" applyBorder="1" applyAlignment="1">
      <alignment horizontal="center" vertical="center" wrapText="1"/>
    </xf>
    <xf numFmtId="0" fontId="9" fillId="14" borderId="208" xfId="0" applyFont="1" applyFill="1" applyBorder="1" applyAlignment="1">
      <alignment horizontal="center" vertical="center"/>
    </xf>
    <xf numFmtId="0" fontId="9" fillId="14" borderId="209" xfId="0" applyFont="1" applyFill="1" applyBorder="1" applyAlignment="1">
      <alignment horizontal="center" vertical="center" wrapText="1"/>
    </xf>
    <xf numFmtId="0" fontId="9" fillId="14" borderId="210" xfId="0" applyFont="1" applyFill="1" applyBorder="1" applyAlignment="1">
      <alignment horizontal="center" vertical="center"/>
    </xf>
    <xf numFmtId="0" fontId="9" fillId="5" borderId="209" xfId="0" applyFont="1" applyFill="1" applyBorder="1" applyAlignment="1">
      <alignment horizontal="center" vertical="center"/>
    </xf>
    <xf numFmtId="169" fontId="10" fillId="2" borderId="252" xfId="0" applyNumberFormat="1" applyFont="1" applyFill="1" applyBorder="1"/>
    <xf numFmtId="169" fontId="10" fillId="2" borderId="253" xfId="0" applyNumberFormat="1" applyFont="1" applyFill="1" applyBorder="1"/>
    <xf numFmtId="3" fontId="10" fillId="0" borderId="14" xfId="0" applyNumberFormat="1" applyFont="1" applyFill="1" applyBorder="1"/>
    <xf numFmtId="3" fontId="12" fillId="0" borderId="14" xfId="9" applyNumberFormat="1" applyFont="1" applyBorder="1" applyAlignment="1">
      <alignment horizontal="right" vertical="top"/>
    </xf>
    <xf numFmtId="3" fontId="22" fillId="0" borderId="250" xfId="0" applyNumberFormat="1" applyFont="1" applyBorder="1"/>
    <xf numFmtId="3" fontId="22" fillId="0" borderId="252" xfId="0" applyNumberFormat="1" applyFont="1" applyBorder="1"/>
    <xf numFmtId="0" fontId="16" fillId="16" borderId="0" xfId="0" applyFont="1" applyFill="1" applyBorder="1"/>
    <xf numFmtId="0" fontId="16" fillId="16" borderId="0" xfId="0" applyNumberFormat="1" applyFont="1" applyFill="1" applyBorder="1"/>
    <xf numFmtId="0" fontId="10" fillId="0" borderId="0" xfId="0" quotePrefix="1" applyFont="1"/>
    <xf numFmtId="0" fontId="12" fillId="0" borderId="14" xfId="0" applyFont="1" applyBorder="1" applyAlignment="1">
      <alignment wrapText="1"/>
    </xf>
    <xf numFmtId="0" fontId="10" fillId="0" borderId="0" xfId="0" applyNumberFormat="1" applyFont="1"/>
    <xf numFmtId="0" fontId="9" fillId="5" borderId="1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2" fontId="9" fillId="9" borderId="25" xfId="0" applyNumberFormat="1" applyFont="1" applyFill="1" applyBorder="1" applyAlignment="1">
      <alignment vertical="center"/>
    </xf>
    <xf numFmtId="2" fontId="9" fillId="9" borderId="11" xfId="0" applyNumberFormat="1" applyFont="1" applyFill="1" applyBorder="1" applyAlignment="1">
      <alignment vertical="center"/>
    </xf>
    <xf numFmtId="2" fontId="10" fillId="2" borderId="25" xfId="0" applyNumberFormat="1" applyFont="1" applyFill="1" applyBorder="1" applyAlignment="1">
      <alignment horizontal="right" vertical="center"/>
    </xf>
    <xf numFmtId="169" fontId="9" fillId="9" borderId="13" xfId="0" applyNumberFormat="1" applyFont="1" applyFill="1" applyBorder="1" applyAlignment="1">
      <alignment horizontal="right" vertical="center"/>
    </xf>
    <xf numFmtId="169" fontId="10" fillId="9" borderId="49" xfId="0" applyNumberFormat="1" applyFont="1" applyFill="1" applyBorder="1"/>
    <xf numFmtId="169" fontId="10" fillId="9" borderId="14" xfId="0" applyNumberFormat="1" applyFont="1" applyFill="1" applyBorder="1"/>
    <xf numFmtId="165" fontId="9" fillId="9" borderId="13" xfId="0" applyNumberFormat="1" applyFont="1" applyFill="1" applyBorder="1" applyAlignment="1">
      <alignment vertical="center"/>
    </xf>
    <xf numFmtId="165" fontId="10" fillId="9" borderId="14" xfId="0" applyNumberFormat="1" applyFont="1" applyFill="1" applyBorder="1"/>
    <xf numFmtId="165" fontId="12" fillId="2" borderId="15" xfId="1" applyNumberFormat="1" applyFont="1" applyFill="1" applyBorder="1"/>
    <xf numFmtId="165" fontId="12" fillId="0" borderId="259" xfId="1" applyNumberFormat="1" applyFont="1" applyBorder="1"/>
    <xf numFmtId="169" fontId="9" fillId="9" borderId="14" xfId="0" applyNumberFormat="1" applyFont="1" applyFill="1" applyBorder="1" applyAlignment="1">
      <alignment vertical="center"/>
    </xf>
    <xf numFmtId="165" fontId="12" fillId="9" borderId="49" xfId="2" applyNumberFormat="1" applyFont="1" applyFill="1" applyBorder="1"/>
    <xf numFmtId="169" fontId="9" fillId="9" borderId="25" xfId="0" applyNumberFormat="1" applyFont="1" applyFill="1" applyBorder="1" applyAlignment="1">
      <alignment vertical="center"/>
    </xf>
    <xf numFmtId="0" fontId="9" fillId="9" borderId="133" xfId="0" applyFont="1" applyFill="1" applyBorder="1" applyAlignment="1">
      <alignment horizontal="center" vertical="center"/>
    </xf>
    <xf numFmtId="165" fontId="10" fillId="9" borderId="49" xfId="0" applyNumberFormat="1" applyFont="1" applyFill="1" applyBorder="1" applyAlignment="1">
      <alignment vertical="center"/>
    </xf>
    <xf numFmtId="3" fontId="10" fillId="2" borderId="0" xfId="0" applyNumberFormat="1" applyFont="1" applyFill="1" applyBorder="1" applyAlignment="1">
      <alignment vertical="center"/>
    </xf>
    <xf numFmtId="169" fontId="10" fillId="9" borderId="14" xfId="0" applyNumberFormat="1" applyFont="1" applyFill="1" applyBorder="1" applyAlignment="1">
      <alignment vertical="center"/>
    </xf>
    <xf numFmtId="169" fontId="9" fillId="9" borderId="41" xfId="0" applyNumberFormat="1" applyFont="1" applyFill="1" applyBorder="1" applyAlignment="1">
      <alignment vertical="center"/>
    </xf>
    <xf numFmtId="169" fontId="10" fillId="9" borderId="49" xfId="0" applyNumberFormat="1" applyFont="1" applyFill="1" applyBorder="1" applyAlignment="1">
      <alignment vertical="center"/>
    </xf>
    <xf numFmtId="0" fontId="51" fillId="51" borderId="264" xfId="67" applyFont="1" applyFill="1" applyBorder="1" applyAlignment="1" applyProtection="1">
      <alignment horizontal="center" vertical="center"/>
    </xf>
    <xf numFmtId="0" fontId="2" fillId="2" borderId="246" xfId="67" applyFont="1" applyFill="1" applyBorder="1" applyAlignment="1"/>
    <xf numFmtId="165" fontId="70" fillId="2" borderId="246" xfId="67" applyNumberFormat="1" applyFont="1" applyFill="1" applyBorder="1" applyAlignment="1" applyProtection="1"/>
    <xf numFmtId="165" fontId="70" fillId="2" borderId="264" xfId="67" applyNumberFormat="1" applyFont="1" applyFill="1" applyBorder="1" applyAlignment="1" applyProtection="1"/>
    <xf numFmtId="0" fontId="2" fillId="2" borderId="245" xfId="67" applyFont="1" applyFill="1" applyBorder="1" applyAlignment="1"/>
    <xf numFmtId="174" fontId="75" fillId="2" borderId="246" xfId="67" applyNumberFormat="1" applyFont="1" applyFill="1" applyBorder="1" applyAlignment="1" applyProtection="1"/>
    <xf numFmtId="165" fontId="1" fillId="2" borderId="246" xfId="67" applyNumberFormat="1" applyFont="1" applyFill="1" applyBorder="1" applyAlignment="1" applyProtection="1"/>
    <xf numFmtId="165" fontId="70" fillId="2" borderId="251" xfId="67" applyNumberFormat="1" applyFont="1" applyFill="1" applyBorder="1" applyAlignment="1" applyProtection="1"/>
    <xf numFmtId="165" fontId="51" fillId="2" borderId="269" xfId="67" applyNumberFormat="1" applyFont="1" applyFill="1" applyBorder="1" applyAlignment="1" applyProtection="1"/>
    <xf numFmtId="165" fontId="51" fillId="2" borderId="271" xfId="67" applyNumberFormat="1" applyFont="1" applyFill="1" applyBorder="1" applyAlignment="1" applyProtection="1"/>
    <xf numFmtId="165" fontId="70" fillId="2" borderId="269" xfId="67" applyNumberFormat="1" applyFont="1" applyFill="1" applyBorder="1" applyAlignment="1" applyProtection="1"/>
    <xf numFmtId="165" fontId="70" fillId="2" borderId="271" xfId="67" applyNumberFormat="1" applyFont="1" applyFill="1" applyBorder="1" applyAlignment="1" applyProtection="1"/>
    <xf numFmtId="165" fontId="70" fillId="2" borderId="218" xfId="67" applyNumberFormat="1" applyFont="1" applyFill="1" applyBorder="1" applyAlignment="1" applyProtection="1"/>
    <xf numFmtId="165" fontId="9" fillId="9" borderId="41" xfId="0" applyNumberFormat="1" applyFont="1" applyFill="1" applyBorder="1" applyAlignment="1">
      <alignment vertical="center"/>
    </xf>
    <xf numFmtId="165" fontId="10" fillId="9" borderId="49" xfId="0" applyNumberFormat="1" applyFont="1" applyFill="1" applyBorder="1"/>
    <xf numFmtId="165" fontId="12" fillId="9" borderId="14" xfId="2" applyNumberFormat="1" applyFont="1" applyFill="1" applyBorder="1"/>
    <xf numFmtId="3" fontId="10" fillId="0" borderId="122" xfId="0" applyNumberFormat="1" applyFont="1" applyBorder="1"/>
    <xf numFmtId="169" fontId="10" fillId="9" borderId="49" xfId="0" applyNumberFormat="1" applyFont="1" applyFill="1" applyBorder="1" applyAlignment="1">
      <alignment horizontal="right" vertical="center"/>
    </xf>
    <xf numFmtId="165" fontId="12" fillId="9" borderId="25" xfId="2" applyNumberFormat="1" applyFont="1" applyFill="1" applyBorder="1"/>
    <xf numFmtId="0" fontId="10" fillId="0" borderId="283" xfId="0" applyFont="1" applyBorder="1" applyAlignment="1">
      <alignment horizontal="center"/>
    </xf>
    <xf numFmtId="169" fontId="10" fillId="9" borderId="14" xfId="0" applyNumberFormat="1" applyFont="1" applyFill="1" applyBorder="1" applyAlignment="1">
      <alignment horizontal="right" vertical="center"/>
    </xf>
    <xf numFmtId="169" fontId="9" fillId="0" borderId="122" xfId="0" applyNumberFormat="1" applyFont="1" applyBorder="1"/>
    <xf numFmtId="0" fontId="50" fillId="51" borderId="276" xfId="69" applyFont="1" applyFill="1" applyBorder="1" applyAlignment="1" applyProtection="1">
      <alignment horizontal="center" vertical="center"/>
    </xf>
    <xf numFmtId="0" fontId="50" fillId="51" borderId="271" xfId="67" applyFont="1" applyFill="1" applyBorder="1" applyAlignment="1" applyProtection="1">
      <alignment horizontal="center" vertical="center"/>
    </xf>
    <xf numFmtId="165" fontId="70" fillId="2" borderId="245" xfId="67" applyNumberFormat="1" applyFont="1" applyFill="1" applyBorder="1" applyAlignment="1" applyProtection="1"/>
    <xf numFmtId="165" fontId="70" fillId="2" borderId="246" xfId="67" applyNumberFormat="1" applyFont="1" applyFill="1" applyBorder="1" applyAlignment="1" applyProtection="1"/>
    <xf numFmtId="0" fontId="2" fillId="2" borderId="279" xfId="67" applyFont="1" applyFill="1" applyBorder="1" applyAlignment="1"/>
    <xf numFmtId="169" fontId="2" fillId="2" borderId="246" xfId="67" applyNumberFormat="1" applyFont="1" applyFill="1" applyBorder="1" applyAlignment="1"/>
    <xf numFmtId="169" fontId="2" fillId="2" borderId="264" xfId="67" applyNumberFormat="1" applyFont="1" applyFill="1" applyBorder="1" applyAlignment="1"/>
    <xf numFmtId="165" fontId="70" fillId="2" borderId="280" xfId="67" applyNumberFormat="1" applyFont="1" applyFill="1" applyBorder="1" applyAlignment="1" applyProtection="1"/>
    <xf numFmtId="169" fontId="2" fillId="2" borderId="280" xfId="67" applyNumberFormat="1" applyFont="1" applyFill="1" applyBorder="1" applyAlignment="1"/>
    <xf numFmtId="165" fontId="70" fillId="2" borderId="281" xfId="67" applyNumberFormat="1" applyFont="1" applyFill="1" applyBorder="1" applyAlignment="1" applyProtection="1"/>
    <xf numFmtId="169" fontId="2" fillId="2" borderId="281" xfId="67" applyNumberFormat="1" applyFont="1" applyFill="1" applyBorder="1" applyAlignment="1"/>
    <xf numFmtId="169" fontId="2" fillId="0" borderId="246" xfId="67" applyNumberFormat="1" applyFont="1" applyFill="1" applyBorder="1" applyAlignment="1"/>
    <xf numFmtId="165" fontId="70" fillId="2" borderId="282" xfId="67" applyNumberFormat="1" applyFont="1" applyFill="1" applyBorder="1" applyAlignment="1" applyProtection="1"/>
    <xf numFmtId="169" fontId="2" fillId="2" borderId="282" xfId="67" applyNumberFormat="1" applyFont="1" applyFill="1" applyBorder="1" applyAlignment="1"/>
    <xf numFmtId="165" fontId="51" fillId="2" borderId="282" xfId="67" applyNumberFormat="1" applyFont="1" applyFill="1" applyBorder="1" applyAlignment="1" applyProtection="1"/>
    <xf numFmtId="169" fontId="50" fillId="2" borderId="282" xfId="67" applyNumberFormat="1" applyFont="1" applyFill="1" applyBorder="1" applyAlignment="1"/>
    <xf numFmtId="169" fontId="2" fillId="2" borderId="278" xfId="67" applyNumberFormat="1" applyFont="1" applyFill="1" applyBorder="1" applyAlignment="1"/>
    <xf numFmtId="2" fontId="9" fillId="0" borderId="25" xfId="0" applyNumberFormat="1" applyFont="1" applyFill="1" applyBorder="1" applyAlignment="1">
      <alignment vertical="center"/>
    </xf>
    <xf numFmtId="2" fontId="10" fillId="0" borderId="14" xfId="0" applyNumberFormat="1" applyFont="1" applyFill="1" applyBorder="1"/>
    <xf numFmtId="2" fontId="10" fillId="0" borderId="49" xfId="0" applyNumberFormat="1" applyFont="1" applyFill="1" applyBorder="1"/>
    <xf numFmtId="0" fontId="0" fillId="0" borderId="0" xfId="0" applyFill="1"/>
    <xf numFmtId="2" fontId="10" fillId="0" borderId="14" xfId="0" applyNumberFormat="1" applyFont="1" applyFill="1" applyBorder="1" applyAlignment="1">
      <alignment vertical="center"/>
    </xf>
    <xf numFmtId="2" fontId="10" fillId="0" borderId="49" xfId="0" applyNumberFormat="1" applyFont="1" applyFill="1" applyBorder="1" applyAlignment="1">
      <alignment vertical="center"/>
    </xf>
    <xf numFmtId="2" fontId="10" fillId="0" borderId="25" xfId="0" applyNumberFormat="1" applyFont="1" applyFill="1" applyBorder="1" applyAlignment="1">
      <alignment vertical="center"/>
    </xf>
    <xf numFmtId="2" fontId="9" fillId="0" borderId="13" xfId="0" applyNumberFormat="1" applyFont="1" applyFill="1" applyBorder="1" applyAlignment="1">
      <alignment horizontal="right" vertical="center"/>
    </xf>
    <xf numFmtId="2" fontId="10" fillId="0" borderId="14" xfId="0" applyNumberFormat="1" applyFont="1" applyFill="1" applyBorder="1" applyAlignment="1">
      <alignment horizontal="right" vertical="center"/>
    </xf>
    <xf numFmtId="177" fontId="9" fillId="0" borderId="14" xfId="0" applyNumberFormat="1" applyFont="1" applyFill="1" applyBorder="1" applyAlignment="1">
      <alignment horizontal="right" vertical="center"/>
    </xf>
    <xf numFmtId="2" fontId="10" fillId="0" borderId="49" xfId="0" applyNumberFormat="1" applyFont="1" applyFill="1" applyBorder="1" applyAlignment="1">
      <alignment horizontal="right" vertical="center"/>
    </xf>
    <xf numFmtId="0" fontId="16" fillId="0" borderId="0" xfId="0" applyFont="1" applyFill="1" applyAlignment="1">
      <alignment wrapText="1"/>
    </xf>
    <xf numFmtId="4" fontId="10" fillId="0" borderId="14" xfId="0" applyNumberFormat="1" applyFont="1" applyFill="1" applyBorder="1"/>
    <xf numFmtId="4" fontId="10" fillId="0" borderId="49" xfId="0" applyNumberFormat="1" applyFont="1" applyFill="1" applyBorder="1"/>
    <xf numFmtId="4" fontId="10" fillId="0" borderId="49" xfId="0" applyNumberFormat="1" applyFont="1" applyFill="1" applyBorder="1" applyAlignment="1">
      <alignment vertical="center"/>
    </xf>
    <xf numFmtId="2" fontId="9" fillId="0" borderId="14" xfId="0" applyNumberFormat="1" applyFont="1" applyFill="1" applyBorder="1" applyAlignment="1">
      <alignment horizontal="right" vertical="center"/>
    </xf>
    <xf numFmtId="2" fontId="9" fillId="0" borderId="14" xfId="0" applyNumberFormat="1" applyFont="1" applyFill="1" applyBorder="1" applyAlignment="1">
      <alignment vertical="center"/>
    </xf>
    <xf numFmtId="2" fontId="9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/>
    <xf numFmtId="177" fontId="9" fillId="0" borderId="0" xfId="0" applyNumberFormat="1" applyFont="1" applyFill="1" applyBorder="1" applyAlignment="1">
      <alignment vertical="center"/>
    </xf>
    <xf numFmtId="169" fontId="16" fillId="0" borderId="25" xfId="0" applyNumberFormat="1" applyFont="1" applyBorder="1" applyAlignment="1">
      <alignment horizontal="right"/>
    </xf>
    <xf numFmtId="169" fontId="0" fillId="0" borderId="14" xfId="0" applyNumberFormat="1" applyBorder="1" applyAlignment="1">
      <alignment horizontal="right"/>
    </xf>
    <xf numFmtId="169" fontId="0" fillId="0" borderId="49" xfId="0" applyNumberFormat="1" applyBorder="1" applyAlignment="1">
      <alignment horizontal="right"/>
    </xf>
    <xf numFmtId="169" fontId="0" fillId="0" borderId="14" xfId="0" applyNumberFormat="1" applyFont="1" applyBorder="1" applyAlignment="1">
      <alignment horizontal="right"/>
    </xf>
    <xf numFmtId="169" fontId="16" fillId="0" borderId="14" xfId="0" applyNumberFormat="1" applyFont="1" applyBorder="1" applyAlignment="1">
      <alignment horizontal="right"/>
    </xf>
    <xf numFmtId="169" fontId="0" fillId="0" borderId="49" xfId="0" applyNumberFormat="1" applyFont="1" applyBorder="1" applyAlignment="1">
      <alignment horizontal="right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top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6" fillId="4" borderId="5" xfId="0" applyFont="1" applyFill="1" applyBorder="1" applyAlignment="1">
      <alignment horizontal="left" vertical="top" wrapText="1"/>
    </xf>
    <xf numFmtId="0" fontId="6" fillId="4" borderId="3" xfId="0" applyFont="1" applyFill="1" applyBorder="1" applyAlignment="1">
      <alignment vertical="top" wrapText="1"/>
    </xf>
    <xf numFmtId="0" fontId="6" fillId="4" borderId="4" xfId="0" applyFont="1" applyFill="1" applyBorder="1" applyAlignment="1">
      <alignment vertical="top" wrapText="1"/>
    </xf>
    <xf numFmtId="0" fontId="6" fillId="4" borderId="5" xfId="0" applyFont="1" applyFill="1" applyBorder="1" applyAlignment="1">
      <alignment vertical="top" wrapText="1"/>
    </xf>
    <xf numFmtId="0" fontId="29" fillId="2" borderId="1" xfId="0" applyFont="1" applyFill="1" applyBorder="1" applyAlignment="1">
      <alignment vertical="top" wrapText="1"/>
    </xf>
    <xf numFmtId="0" fontId="29" fillId="2" borderId="3" xfId="0" applyFont="1" applyFill="1" applyBorder="1" applyAlignment="1">
      <alignment vertical="top" wrapText="1"/>
    </xf>
    <xf numFmtId="0" fontId="29" fillId="2" borderId="4" xfId="0" applyFont="1" applyFill="1" applyBorder="1" applyAlignment="1">
      <alignment vertical="top" wrapText="1"/>
    </xf>
    <xf numFmtId="0" fontId="29" fillId="2" borderId="5" xfId="0" applyFont="1" applyFill="1" applyBorder="1" applyAlignment="1">
      <alignment vertical="top" wrapText="1"/>
    </xf>
    <xf numFmtId="0" fontId="29" fillId="2" borderId="254" xfId="0" applyFont="1" applyFill="1" applyBorder="1" applyAlignment="1">
      <alignment vertical="top" wrapText="1"/>
    </xf>
    <xf numFmtId="0" fontId="21" fillId="15" borderId="128" xfId="0" applyFont="1" applyFill="1" applyBorder="1" applyAlignment="1">
      <alignment horizontal="center" vertical="center"/>
    </xf>
    <xf numFmtId="0" fontId="29" fillId="2" borderId="3" xfId="0" applyFont="1" applyFill="1" applyBorder="1" applyAlignment="1">
      <alignment horizontal="left" vertical="top" wrapText="1"/>
    </xf>
    <xf numFmtId="0" fontId="29" fillId="2" borderId="4" xfId="0" applyFont="1" applyFill="1" applyBorder="1" applyAlignment="1">
      <alignment horizontal="left" vertical="top" wrapText="1"/>
    </xf>
    <xf numFmtId="0" fontId="29" fillId="2" borderId="5" xfId="0" applyFont="1" applyFill="1" applyBorder="1" applyAlignment="1">
      <alignment horizontal="left" vertical="top" wrapText="1"/>
    </xf>
    <xf numFmtId="0" fontId="21" fillId="76" borderId="11" xfId="0" applyFont="1" applyFill="1" applyBorder="1" applyAlignment="1">
      <alignment horizontal="center" vertical="center"/>
    </xf>
    <xf numFmtId="0" fontId="78" fillId="2" borderId="256" xfId="0" applyFont="1" applyFill="1" applyBorder="1" applyAlignment="1">
      <alignment vertical="top" wrapText="1"/>
    </xf>
    <xf numFmtId="0" fontId="78" fillId="2" borderId="257" xfId="0" applyFont="1" applyFill="1" applyBorder="1" applyAlignment="1">
      <alignment vertical="top" wrapText="1"/>
    </xf>
    <xf numFmtId="0" fontId="78" fillId="2" borderId="258" xfId="0" applyFont="1" applyFill="1" applyBorder="1" applyAlignment="1">
      <alignment vertical="top" wrapText="1"/>
    </xf>
    <xf numFmtId="0" fontId="78" fillId="2" borderId="3" xfId="0" applyFont="1" applyFill="1" applyBorder="1" applyAlignment="1">
      <alignment vertical="top" wrapText="1"/>
    </xf>
    <xf numFmtId="0" fontId="78" fillId="2" borderId="4" xfId="0" applyFont="1" applyFill="1" applyBorder="1" applyAlignment="1">
      <alignment vertical="top" wrapText="1"/>
    </xf>
    <xf numFmtId="0" fontId="78" fillId="2" borderId="5" xfId="0" applyFont="1" applyFill="1" applyBorder="1" applyAlignment="1">
      <alignment vertical="top" wrapText="1"/>
    </xf>
    <xf numFmtId="0" fontId="78" fillId="2" borderId="1" xfId="0" applyFont="1" applyFill="1" applyBorder="1" applyAlignment="1">
      <alignment vertical="top" wrapText="1"/>
    </xf>
    <xf numFmtId="0" fontId="9" fillId="5" borderId="10" xfId="0" applyFont="1" applyFill="1" applyBorder="1" applyAlignment="1">
      <alignment horizontal="center" vertical="center" textRotation="90" wrapText="1"/>
    </xf>
    <xf numFmtId="0" fontId="9" fillId="5" borderId="12" xfId="0" applyFont="1" applyFill="1" applyBorder="1" applyAlignment="1">
      <alignment horizontal="center" vertical="center" textRotation="90" wrapText="1"/>
    </xf>
    <xf numFmtId="0" fontId="9" fillId="5" borderId="15" xfId="0" applyFont="1" applyFill="1" applyBorder="1" applyAlignment="1">
      <alignment horizontal="center" vertical="center" textRotation="90" wrapText="1"/>
    </xf>
    <xf numFmtId="0" fontId="9" fillId="0" borderId="9" xfId="0" applyFont="1" applyBorder="1" applyAlignment="1">
      <alignment horizontal="center" vertical="center"/>
    </xf>
    <xf numFmtId="3" fontId="9" fillId="5" borderId="11" xfId="0" applyNumberFormat="1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10" borderId="11" xfId="0" applyFont="1" applyFill="1" applyBorder="1" applyAlignment="1">
      <alignment horizontal="center" vertical="center" wrapText="1"/>
    </xf>
    <xf numFmtId="3" fontId="9" fillId="5" borderId="244" xfId="0" applyNumberFormat="1" applyFont="1" applyFill="1" applyBorder="1" applyAlignment="1">
      <alignment horizontal="center" vertical="center" wrapText="1"/>
    </xf>
    <xf numFmtId="3" fontId="9" fillId="5" borderId="15" xfId="0" applyNumberFormat="1" applyFont="1" applyFill="1" applyBorder="1" applyAlignment="1">
      <alignment horizontal="center" vertical="center" wrapText="1"/>
    </xf>
    <xf numFmtId="0" fontId="9" fillId="10" borderId="11" xfId="0" applyFont="1" applyFill="1" applyBorder="1" applyAlignment="1">
      <alignment horizontal="center" vertical="center"/>
    </xf>
    <xf numFmtId="3" fontId="9" fillId="5" borderId="17" xfId="0" applyNumberFormat="1" applyFont="1" applyFill="1" applyBorder="1" applyAlignment="1">
      <alignment horizontal="center" vertical="center" wrapText="1"/>
    </xf>
    <xf numFmtId="3" fontId="9" fillId="5" borderId="20" xfId="0" applyNumberFormat="1" applyFont="1" applyFill="1" applyBorder="1" applyAlignment="1">
      <alignment horizontal="center" vertical="center" wrapText="1"/>
    </xf>
    <xf numFmtId="0" fontId="9" fillId="0" borderId="11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9" borderId="108" xfId="0" applyFont="1" applyFill="1" applyBorder="1" applyAlignment="1">
      <alignment horizontal="center" vertical="center"/>
    </xf>
    <xf numFmtId="0" fontId="9" fillId="9" borderId="109" xfId="0" applyFont="1" applyFill="1" applyBorder="1" applyAlignment="1">
      <alignment horizontal="center" vertical="center"/>
    </xf>
    <xf numFmtId="0" fontId="9" fillId="9" borderId="110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9" borderId="108" xfId="0" applyFont="1" applyFill="1" applyBorder="1" applyAlignment="1">
      <alignment horizontal="center"/>
    </xf>
    <xf numFmtId="0" fontId="9" fillId="9" borderId="109" xfId="0" applyFont="1" applyFill="1" applyBorder="1" applyAlignment="1">
      <alignment horizontal="center"/>
    </xf>
    <xf numFmtId="0" fontId="9" fillId="9" borderId="110" xfId="0" applyFont="1" applyFill="1" applyBorder="1" applyAlignment="1">
      <alignment horizontal="center"/>
    </xf>
    <xf numFmtId="0" fontId="9" fillId="0" borderId="123" xfId="0" applyFont="1" applyBorder="1" applyAlignment="1">
      <alignment horizontal="center" vertical="center"/>
    </xf>
    <xf numFmtId="0" fontId="9" fillId="11" borderId="126" xfId="0" applyFont="1" applyFill="1" applyBorder="1" applyAlignment="1">
      <alignment horizontal="center" vertical="center"/>
    </xf>
    <xf numFmtId="0" fontId="9" fillId="11" borderId="0" xfId="0" applyFont="1" applyFill="1" applyBorder="1" applyAlignment="1">
      <alignment horizontal="center" vertical="center"/>
    </xf>
    <xf numFmtId="1" fontId="13" fillId="5" borderId="10" xfId="7" applyNumberFormat="1" applyFont="1" applyFill="1" applyBorder="1" applyAlignment="1">
      <alignment horizontal="center" vertical="center" textRotation="90"/>
    </xf>
    <xf numFmtId="1" fontId="13" fillId="5" borderId="12" xfId="7" applyNumberFormat="1" applyFont="1" applyFill="1" applyBorder="1" applyAlignment="1">
      <alignment horizontal="center" vertical="center" textRotation="90"/>
    </xf>
    <xf numFmtId="1" fontId="13" fillId="5" borderId="15" xfId="7" applyNumberFormat="1" applyFont="1" applyFill="1" applyBorder="1" applyAlignment="1">
      <alignment horizontal="center" vertical="center" textRotation="90"/>
    </xf>
    <xf numFmtId="0" fontId="9" fillId="0" borderId="9" xfId="0" applyFont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9" fillId="5" borderId="19" xfId="0" applyFont="1" applyFill="1" applyBorder="1" applyAlignment="1">
      <alignment horizontal="center" vertical="center" wrapText="1"/>
    </xf>
    <xf numFmtId="0" fontId="9" fillId="12" borderId="10" xfId="0" applyFont="1" applyFill="1" applyBorder="1" applyAlignment="1">
      <alignment horizontal="center" vertical="center" textRotation="90" wrapText="1"/>
    </xf>
    <xf numFmtId="0" fontId="9" fillId="12" borderId="12" xfId="0" applyFont="1" applyFill="1" applyBorder="1" applyAlignment="1">
      <alignment horizontal="center" vertical="center" textRotation="90" wrapText="1"/>
    </xf>
    <xf numFmtId="0" fontId="9" fillId="13" borderId="10" xfId="0" applyFont="1" applyFill="1" applyBorder="1" applyAlignment="1">
      <alignment horizontal="center" vertical="center" textRotation="90" wrapText="1"/>
    </xf>
    <xf numFmtId="0" fontId="9" fillId="13" borderId="12" xfId="0" applyFont="1" applyFill="1" applyBorder="1" applyAlignment="1">
      <alignment horizontal="center" vertical="center" textRotation="90" wrapText="1"/>
    </xf>
    <xf numFmtId="0" fontId="9" fillId="5" borderId="11" xfId="0" applyFont="1" applyFill="1" applyBorder="1" applyAlignment="1">
      <alignment horizontal="center" vertical="center" textRotation="90"/>
    </xf>
    <xf numFmtId="0" fontId="13" fillId="5" borderId="11" xfId="5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wrapText="1"/>
    </xf>
    <xf numFmtId="0" fontId="9" fillId="0" borderId="0" xfId="0" applyFont="1" applyBorder="1" applyAlignment="1">
      <alignment horizontal="center" vertical="center" wrapText="1"/>
    </xf>
    <xf numFmtId="0" fontId="13" fillId="5" borderId="103" xfId="5" applyFont="1" applyFill="1" applyBorder="1" applyAlignment="1">
      <alignment horizontal="center" vertical="center" wrapText="1"/>
    </xf>
    <xf numFmtId="0" fontId="9" fillId="9" borderId="103" xfId="0" applyFont="1" applyFill="1" applyBorder="1" applyAlignment="1">
      <alignment horizontal="center" vertical="center" wrapText="1"/>
    </xf>
    <xf numFmtId="0" fontId="9" fillId="5" borderId="123" xfId="0" applyFont="1" applyFill="1" applyBorder="1" applyAlignment="1">
      <alignment horizontal="center" vertical="center" wrapText="1"/>
    </xf>
    <xf numFmtId="0" fontId="9" fillId="5" borderId="124" xfId="0" applyFont="1" applyFill="1" applyBorder="1" applyAlignment="1">
      <alignment horizontal="center" vertical="center"/>
    </xf>
    <xf numFmtId="0" fontId="9" fillId="5" borderId="122" xfId="0" applyFont="1" applyFill="1" applyBorder="1" applyAlignment="1">
      <alignment horizontal="center" vertical="center"/>
    </xf>
    <xf numFmtId="0" fontId="9" fillId="5" borderId="22" xfId="0" applyFont="1" applyFill="1" applyBorder="1" applyAlignment="1">
      <alignment horizontal="center" vertical="center"/>
    </xf>
    <xf numFmtId="0" fontId="9" fillId="5" borderId="59" xfId="0" applyFont="1" applyFill="1" applyBorder="1" applyAlignment="1">
      <alignment horizontal="center" vertical="center" textRotation="90"/>
    </xf>
    <xf numFmtId="0" fontId="9" fillId="5" borderId="12" xfId="0" applyFont="1" applyFill="1" applyBorder="1" applyAlignment="1">
      <alignment horizontal="center" vertical="center" textRotation="90"/>
    </xf>
    <xf numFmtId="0" fontId="9" fillId="5" borderId="15" xfId="0" applyFont="1" applyFill="1" applyBorder="1" applyAlignment="1">
      <alignment horizontal="center" vertical="center" textRotation="90"/>
    </xf>
    <xf numFmtId="0" fontId="9" fillId="5" borderId="11" xfId="0" applyFont="1" applyFill="1" applyBorder="1" applyAlignment="1">
      <alignment horizontal="center" vertical="center"/>
    </xf>
    <xf numFmtId="3" fontId="11" fillId="4" borderId="11" xfId="5" applyNumberFormat="1" applyFont="1" applyFill="1" applyBorder="1" applyAlignment="1">
      <alignment horizontal="center" vertical="center"/>
    </xf>
    <xf numFmtId="0" fontId="9" fillId="5" borderId="20" xfId="0" applyFont="1" applyFill="1" applyBorder="1" applyAlignment="1">
      <alignment horizontal="center" vertical="center"/>
    </xf>
    <xf numFmtId="0" fontId="9" fillId="5" borderId="112" xfId="0" applyFont="1" applyFill="1" applyBorder="1" applyAlignment="1">
      <alignment horizontal="center" vertical="center" textRotation="90"/>
    </xf>
    <xf numFmtId="0" fontId="9" fillId="5" borderId="121" xfId="0" applyFont="1" applyFill="1" applyBorder="1" applyAlignment="1">
      <alignment horizontal="center" vertical="center" textRotation="90"/>
    </xf>
    <xf numFmtId="3" fontId="11" fillId="4" borderId="11" xfId="7" applyNumberFormat="1" applyFont="1" applyFill="1" applyBorder="1" applyAlignment="1">
      <alignment horizontal="center" vertical="center"/>
    </xf>
    <xf numFmtId="3" fontId="11" fillId="4" borderId="140" xfId="7" applyNumberFormat="1" applyFont="1" applyFill="1" applyBorder="1" applyAlignment="1">
      <alignment horizontal="center" vertical="center"/>
    </xf>
    <xf numFmtId="3" fontId="11" fillId="4" borderId="156" xfId="7" applyNumberFormat="1" applyFont="1" applyFill="1" applyBorder="1" applyAlignment="1">
      <alignment horizontal="center" vertical="center"/>
    </xf>
    <xf numFmtId="3" fontId="11" fillId="4" borderId="157" xfId="7" applyNumberFormat="1" applyFont="1" applyFill="1" applyBorder="1" applyAlignment="1">
      <alignment horizontal="center" vertical="center"/>
    </xf>
    <xf numFmtId="0" fontId="11" fillId="5" borderId="123" xfId="0" applyNumberFormat="1" applyFont="1" applyFill="1" applyBorder="1" applyAlignment="1">
      <alignment horizontal="center" vertical="center" wrapText="1"/>
    </xf>
    <xf numFmtId="0" fontId="11" fillId="5" borderId="124" xfId="0" applyNumberFormat="1" applyFont="1" applyFill="1" applyBorder="1" applyAlignment="1">
      <alignment horizontal="center" vertical="center" wrapText="1"/>
    </xf>
    <xf numFmtId="0" fontId="11" fillId="5" borderId="122" xfId="0" applyNumberFormat="1" applyFont="1" applyFill="1" applyBorder="1" applyAlignment="1">
      <alignment horizontal="center" vertical="center" wrapText="1"/>
    </xf>
    <xf numFmtId="0" fontId="11" fillId="5" borderId="20" xfId="0" applyNumberFormat="1" applyFont="1" applyFill="1" applyBorder="1" applyAlignment="1">
      <alignment horizontal="center" vertical="center" wrapText="1"/>
    </xf>
    <xf numFmtId="0" fontId="9" fillId="5" borderId="121" xfId="0" applyFont="1" applyFill="1" applyBorder="1" applyAlignment="1">
      <alignment horizontal="center" vertical="center" textRotation="90" wrapText="1"/>
    </xf>
    <xf numFmtId="0" fontId="9" fillId="5" borderId="11" xfId="0" applyFont="1" applyFill="1" applyBorder="1" applyAlignment="1">
      <alignment horizontal="center" vertical="center" wrapText="1"/>
    </xf>
    <xf numFmtId="3" fontId="13" fillId="4" borderId="11" xfId="0" applyNumberFormat="1" applyFont="1" applyFill="1" applyBorder="1" applyAlignment="1">
      <alignment horizontal="center" vertical="center"/>
    </xf>
    <xf numFmtId="0" fontId="9" fillId="12" borderId="112" xfId="0" applyFont="1" applyFill="1" applyBorder="1" applyAlignment="1">
      <alignment horizontal="center" vertical="center" textRotation="90" wrapText="1"/>
    </xf>
    <xf numFmtId="0" fontId="0" fillId="0" borderId="121" xfId="0" applyBorder="1"/>
    <xf numFmtId="0" fontId="0" fillId="0" borderId="15" xfId="0" applyBorder="1"/>
    <xf numFmtId="0" fontId="9" fillId="13" borderId="112" xfId="0" applyFont="1" applyFill="1" applyBorder="1" applyAlignment="1">
      <alignment horizontal="center" vertical="center" textRotation="90" wrapText="1"/>
    </xf>
    <xf numFmtId="0" fontId="9" fillId="0" borderId="127" xfId="0" applyFont="1" applyBorder="1" applyAlignment="1">
      <alignment horizontal="center" vertical="center" wrapText="1"/>
    </xf>
    <xf numFmtId="0" fontId="11" fillId="5" borderId="22" xfId="0" applyNumberFormat="1" applyFont="1" applyFill="1" applyBorder="1" applyAlignment="1">
      <alignment horizontal="center" vertical="center" wrapText="1"/>
    </xf>
    <xf numFmtId="0" fontId="11" fillId="5" borderId="103" xfId="0" applyNumberFormat="1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wrapText="1"/>
    </xf>
    <xf numFmtId="0" fontId="9" fillId="13" borderId="13" xfId="0" applyFont="1" applyFill="1" applyBorder="1" applyAlignment="1">
      <alignment horizontal="center" vertical="center" textRotation="90"/>
    </xf>
    <xf numFmtId="0" fontId="9" fillId="13" borderId="45" xfId="0" applyFont="1" applyFill="1" applyBorder="1" applyAlignment="1">
      <alignment horizontal="center" vertical="center" textRotation="90"/>
    </xf>
    <xf numFmtId="0" fontId="9" fillId="13" borderId="14" xfId="0" applyFont="1" applyFill="1" applyBorder="1" applyAlignment="1">
      <alignment horizontal="center" vertical="center" textRotation="90"/>
    </xf>
    <xf numFmtId="0" fontId="9" fillId="13" borderId="49" xfId="0" applyFont="1" applyFill="1" applyBorder="1" applyAlignment="1">
      <alignment horizontal="center" vertical="center" textRotation="90"/>
    </xf>
    <xf numFmtId="0" fontId="13" fillId="5" borderId="58" xfId="0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0" fontId="13" fillId="5" borderId="21" xfId="0" applyFont="1" applyFill="1" applyBorder="1" applyAlignment="1">
      <alignment horizontal="center" vertical="center" wrapText="1"/>
    </xf>
    <xf numFmtId="0" fontId="13" fillId="5" borderId="20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 textRotation="90"/>
    </xf>
    <xf numFmtId="0" fontId="9" fillId="5" borderId="45" xfId="0" applyFont="1" applyFill="1" applyBorder="1" applyAlignment="1">
      <alignment horizontal="center" vertical="center" textRotation="90"/>
    </xf>
    <xf numFmtId="0" fontId="9" fillId="5" borderId="14" xfId="0" applyFont="1" applyFill="1" applyBorder="1" applyAlignment="1">
      <alignment horizontal="center" vertical="center" textRotation="90"/>
    </xf>
    <xf numFmtId="0" fontId="9" fillId="5" borderId="49" xfId="0" applyFont="1" applyFill="1" applyBorder="1" applyAlignment="1">
      <alignment horizontal="center" vertical="center" textRotation="90"/>
    </xf>
    <xf numFmtId="0" fontId="9" fillId="12" borderId="13" xfId="0" applyFont="1" applyFill="1" applyBorder="1" applyAlignment="1">
      <alignment horizontal="center" vertical="center" textRotation="90"/>
    </xf>
    <xf numFmtId="0" fontId="9" fillId="12" borderId="45" xfId="0" applyFont="1" applyFill="1" applyBorder="1" applyAlignment="1">
      <alignment horizontal="center" vertical="center" textRotation="90"/>
    </xf>
    <xf numFmtId="0" fontId="9" fillId="12" borderId="14" xfId="0" applyFont="1" applyFill="1" applyBorder="1" applyAlignment="1">
      <alignment horizontal="center" vertical="center" textRotation="90"/>
    </xf>
    <xf numFmtId="0" fontId="9" fillId="12" borderId="49" xfId="0" applyFont="1" applyFill="1" applyBorder="1" applyAlignment="1">
      <alignment horizontal="center" vertical="center" textRotation="90"/>
    </xf>
    <xf numFmtId="0" fontId="13" fillId="5" borderId="11" xfId="0" applyFont="1" applyFill="1" applyBorder="1" applyAlignment="1">
      <alignment horizontal="center" vertical="center"/>
    </xf>
    <xf numFmtId="0" fontId="13" fillId="5" borderId="11" xfId="0" quotePrefix="1" applyFont="1" applyFill="1" applyBorder="1" applyAlignment="1">
      <alignment horizontal="center" vertical="center"/>
    </xf>
    <xf numFmtId="1" fontId="14" fillId="5" borderId="55" xfId="0" applyNumberFormat="1" applyFont="1" applyFill="1" applyBorder="1" applyAlignment="1">
      <alignment horizontal="center" vertical="center" wrapText="1"/>
    </xf>
    <xf numFmtId="1" fontId="14" fillId="5" borderId="124" xfId="0" applyNumberFormat="1" applyFont="1" applyFill="1" applyBorder="1" applyAlignment="1">
      <alignment horizontal="center" vertical="center"/>
    </xf>
    <xf numFmtId="1" fontId="13" fillId="4" borderId="11" xfId="0" applyNumberFormat="1" applyFont="1" applyFill="1" applyBorder="1" applyAlignment="1">
      <alignment horizontal="center" vertical="center"/>
    </xf>
    <xf numFmtId="1" fontId="14" fillId="5" borderId="108" xfId="0" applyNumberFormat="1" applyFont="1" applyFill="1" applyBorder="1" applyAlignment="1">
      <alignment horizontal="center" vertical="center" wrapText="1"/>
    </xf>
    <xf numFmtId="1" fontId="14" fillId="5" borderId="110" xfId="0" applyNumberFormat="1" applyFont="1" applyFill="1" applyBorder="1" applyAlignment="1">
      <alignment horizontal="center" vertical="center"/>
    </xf>
    <xf numFmtId="1" fontId="14" fillId="5" borderId="56" xfId="0" applyNumberFormat="1" applyFont="1" applyFill="1" applyBorder="1" applyAlignment="1">
      <alignment horizontal="center" vertical="center"/>
    </xf>
    <xf numFmtId="0" fontId="13" fillId="0" borderId="253" xfId="0" applyFont="1" applyBorder="1" applyAlignment="1">
      <alignment horizontal="center" wrapText="1"/>
    </xf>
    <xf numFmtId="0" fontId="9" fillId="5" borderId="55" xfId="0" applyFont="1" applyFill="1" applyBorder="1" applyAlignment="1">
      <alignment horizontal="center" vertical="center"/>
    </xf>
    <xf numFmtId="0" fontId="9" fillId="5" borderId="56" xfId="0" applyFont="1" applyFill="1" applyBorder="1" applyAlignment="1">
      <alignment horizontal="center" vertical="center"/>
    </xf>
    <xf numFmtId="0" fontId="9" fillId="5" borderId="41" xfId="0" applyFont="1" applyFill="1" applyBorder="1" applyAlignment="1">
      <alignment horizontal="center" vertical="center" textRotation="90"/>
    </xf>
    <xf numFmtId="0" fontId="9" fillId="13" borderId="59" xfId="0" applyFont="1" applyFill="1" applyBorder="1" applyAlignment="1">
      <alignment horizontal="center" vertical="center" textRotation="90"/>
    </xf>
    <xf numFmtId="0" fontId="9" fillId="13" borderId="12" xfId="0" applyFont="1" applyFill="1" applyBorder="1" applyAlignment="1">
      <alignment horizontal="center" vertical="center" textRotation="90"/>
    </xf>
    <xf numFmtId="0" fontId="9" fillId="13" borderId="15" xfId="0" applyFont="1" applyFill="1" applyBorder="1" applyAlignment="1">
      <alignment horizontal="center" vertical="center" textRotation="90"/>
    </xf>
    <xf numFmtId="0" fontId="9" fillId="12" borderId="59" xfId="0" applyFont="1" applyFill="1" applyBorder="1" applyAlignment="1">
      <alignment horizontal="center" vertical="center" textRotation="90"/>
    </xf>
    <xf numFmtId="0" fontId="9" fillId="12" borderId="12" xfId="0" applyFont="1" applyFill="1" applyBorder="1" applyAlignment="1">
      <alignment horizontal="center" vertical="center" textRotation="90"/>
    </xf>
    <xf numFmtId="0" fontId="9" fillId="12" borderId="15" xfId="0" applyFont="1" applyFill="1" applyBorder="1" applyAlignment="1">
      <alignment horizontal="center" vertical="center" textRotation="90"/>
    </xf>
    <xf numFmtId="0" fontId="9" fillId="14" borderId="58" xfId="0" applyFont="1" applyFill="1" applyBorder="1" applyAlignment="1">
      <alignment horizontal="center" vertical="center" wrapText="1"/>
    </xf>
    <xf numFmtId="0" fontId="9" fillId="14" borderId="17" xfId="0" applyFont="1" applyFill="1" applyBorder="1" applyAlignment="1">
      <alignment horizontal="center" vertical="center" wrapText="1"/>
    </xf>
    <xf numFmtId="0" fontId="9" fillId="14" borderId="21" xfId="0" applyFont="1" applyFill="1" applyBorder="1" applyAlignment="1">
      <alignment horizontal="center" vertical="center" wrapText="1"/>
    </xf>
    <xf numFmtId="0" fontId="9" fillId="14" borderId="20" xfId="0" applyFont="1" applyFill="1" applyBorder="1" applyAlignment="1">
      <alignment horizontal="center" vertical="center" wrapText="1"/>
    </xf>
    <xf numFmtId="0" fontId="9" fillId="14" borderId="59" xfId="0" applyFont="1" applyFill="1" applyBorder="1" applyAlignment="1">
      <alignment horizontal="center" vertical="center" textRotation="90"/>
    </xf>
    <xf numFmtId="0" fontId="9" fillId="14" borderId="12" xfId="0" applyFont="1" applyFill="1" applyBorder="1" applyAlignment="1">
      <alignment horizontal="center" vertical="center" textRotation="90"/>
    </xf>
    <xf numFmtId="0" fontId="9" fillId="14" borderId="15" xfId="0" applyFont="1" applyFill="1" applyBorder="1" applyAlignment="1">
      <alignment horizontal="center" vertical="center" textRotation="90"/>
    </xf>
    <xf numFmtId="0" fontId="10" fillId="0" borderId="67" xfId="0" applyFont="1" applyFill="1" applyBorder="1" applyAlignment="1">
      <alignment horizontal="left"/>
    </xf>
    <xf numFmtId="0" fontId="9" fillId="14" borderId="11" xfId="0" applyFont="1" applyFill="1" applyBorder="1" applyAlignment="1">
      <alignment horizontal="center" vertical="center"/>
    </xf>
    <xf numFmtId="0" fontId="9" fillId="5" borderId="108" xfId="0" applyFont="1" applyFill="1" applyBorder="1" applyAlignment="1">
      <alignment horizontal="center" vertical="center" wrapText="1"/>
    </xf>
    <xf numFmtId="0" fontId="9" fillId="5" borderId="110" xfId="0" applyFont="1" applyFill="1" applyBorder="1" applyAlignment="1">
      <alignment horizontal="center" vertical="center" wrapText="1"/>
    </xf>
    <xf numFmtId="3" fontId="10" fillId="5" borderId="58" xfId="0" applyNumberFormat="1" applyFont="1" applyFill="1" applyBorder="1" applyAlignment="1">
      <alignment horizontal="center" vertical="center" wrapText="1"/>
    </xf>
    <xf numFmtId="3" fontId="10" fillId="5" borderId="17" xfId="0" applyNumberFormat="1" applyFont="1" applyFill="1" applyBorder="1" applyAlignment="1">
      <alignment horizontal="center" vertical="center" wrapText="1"/>
    </xf>
    <xf numFmtId="3" fontId="10" fillId="5" borderId="21" xfId="0" applyNumberFormat="1" applyFont="1" applyFill="1" applyBorder="1" applyAlignment="1">
      <alignment horizontal="center" vertical="center" wrapText="1"/>
    </xf>
    <xf numFmtId="3" fontId="10" fillId="5" borderId="20" xfId="0" applyNumberFormat="1" applyFont="1" applyFill="1" applyBorder="1" applyAlignment="1">
      <alignment horizontal="center" vertical="center" wrapText="1"/>
    </xf>
    <xf numFmtId="0" fontId="10" fillId="9" borderId="55" xfId="0" applyFont="1" applyFill="1" applyBorder="1" applyAlignment="1">
      <alignment horizontal="center" vertical="center" wrapText="1"/>
    </xf>
    <xf numFmtId="0" fontId="10" fillId="9" borderId="57" xfId="0" applyFont="1" applyFill="1" applyBorder="1" applyAlignment="1">
      <alignment horizontal="center" vertical="center" wrapText="1"/>
    </xf>
    <xf numFmtId="0" fontId="10" fillId="9" borderId="56" xfId="0" applyFont="1" applyFill="1" applyBorder="1" applyAlignment="1">
      <alignment horizontal="center" vertical="center" wrapText="1"/>
    </xf>
    <xf numFmtId="0" fontId="10" fillId="10" borderId="126" xfId="0" applyFont="1" applyFill="1" applyBorder="1" applyAlignment="1">
      <alignment horizontal="center" vertical="center" wrapText="1"/>
    </xf>
    <xf numFmtId="0" fontId="10" fillId="10" borderId="0" xfId="0" applyFont="1" applyFill="1" applyBorder="1" applyAlignment="1">
      <alignment horizontal="center" vertical="center" wrapText="1"/>
    </xf>
    <xf numFmtId="3" fontId="10" fillId="5" borderId="123" xfId="0" applyNumberFormat="1" applyFont="1" applyFill="1" applyBorder="1" applyAlignment="1">
      <alignment horizontal="center" vertical="center" wrapText="1"/>
    </xf>
    <xf numFmtId="3" fontId="10" fillId="5" borderId="124" xfId="0" applyNumberFormat="1" applyFont="1" applyFill="1" applyBorder="1" applyAlignment="1">
      <alignment horizontal="center" vertical="center" wrapText="1"/>
    </xf>
    <xf numFmtId="3" fontId="10" fillId="5" borderId="122" xfId="0" applyNumberFormat="1" applyFont="1" applyFill="1" applyBorder="1" applyAlignment="1">
      <alignment horizontal="center" vertical="center" wrapText="1"/>
    </xf>
    <xf numFmtId="0" fontId="10" fillId="9" borderId="108" xfId="0" applyFont="1" applyFill="1" applyBorder="1" applyAlignment="1">
      <alignment horizontal="center" vertical="center" wrapText="1"/>
    </xf>
    <xf numFmtId="0" fontId="10" fillId="9" borderId="109" xfId="0" applyFont="1" applyFill="1" applyBorder="1" applyAlignment="1">
      <alignment horizontal="center" vertical="center" wrapText="1"/>
    </xf>
    <xf numFmtId="0" fontId="10" fillId="9" borderId="110" xfId="0" applyFont="1" applyFill="1" applyBorder="1" applyAlignment="1">
      <alignment horizontal="center" vertical="center" wrapText="1"/>
    </xf>
    <xf numFmtId="0" fontId="9" fillId="5" borderId="59" xfId="0" applyFont="1" applyFill="1" applyBorder="1" applyAlignment="1">
      <alignment horizontal="center" vertical="center" textRotation="90" wrapText="1"/>
    </xf>
    <xf numFmtId="0" fontId="9" fillId="2" borderId="58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9" borderId="55" xfId="0" applyFont="1" applyFill="1" applyBorder="1" applyAlignment="1">
      <alignment horizontal="center" vertical="center"/>
    </xf>
    <xf numFmtId="0" fontId="9" fillId="9" borderId="57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11" borderId="188" xfId="0" applyFont="1" applyFill="1" applyBorder="1" applyAlignment="1">
      <alignment horizontal="center" vertical="center"/>
    </xf>
    <xf numFmtId="0" fontId="9" fillId="11" borderId="229" xfId="0" applyFont="1" applyFill="1" applyBorder="1" applyAlignment="1">
      <alignment horizontal="center" vertical="center"/>
    </xf>
    <xf numFmtId="0" fontId="9" fillId="11" borderId="253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0" fontId="9" fillId="5" borderId="58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9" fillId="5" borderId="21" xfId="0" applyFont="1" applyFill="1" applyBorder="1" applyAlignment="1">
      <alignment horizontal="center" vertical="center"/>
    </xf>
    <xf numFmtId="0" fontId="9" fillId="5" borderId="103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3" fontId="9" fillId="5" borderId="58" xfId="0" applyNumberFormat="1" applyFont="1" applyFill="1" applyBorder="1" applyAlignment="1">
      <alignment horizontal="center" vertical="center" wrapText="1"/>
    </xf>
    <xf numFmtId="3" fontId="9" fillId="5" borderId="21" xfId="0" applyNumberFormat="1" applyFont="1" applyFill="1" applyBorder="1" applyAlignment="1">
      <alignment horizontal="center" vertical="center" wrapText="1"/>
    </xf>
    <xf numFmtId="0" fontId="9" fillId="9" borderId="55" xfId="0" applyFont="1" applyFill="1" applyBorder="1" applyAlignment="1">
      <alignment horizontal="center" vertical="center" wrapText="1"/>
    </xf>
    <xf numFmtId="0" fontId="9" fillId="9" borderId="57" xfId="0" applyFont="1" applyFill="1" applyBorder="1" applyAlignment="1">
      <alignment horizontal="center" vertical="center" wrapText="1"/>
    </xf>
    <xf numFmtId="0" fontId="9" fillId="9" borderId="56" xfId="0" applyFont="1" applyFill="1" applyBorder="1" applyAlignment="1">
      <alignment horizontal="center" vertical="center" wrapText="1"/>
    </xf>
    <xf numFmtId="0" fontId="9" fillId="10" borderId="126" xfId="0" applyFont="1" applyFill="1" applyBorder="1" applyAlignment="1">
      <alignment horizontal="center" vertical="center" wrapText="1"/>
    </xf>
    <xf numFmtId="0" fontId="9" fillId="10" borderId="0" xfId="0" applyFont="1" applyFill="1" applyBorder="1" applyAlignment="1">
      <alignment horizontal="center" vertical="center" wrapText="1"/>
    </xf>
    <xf numFmtId="1" fontId="13" fillId="5" borderId="59" xfId="7" applyNumberFormat="1" applyFont="1" applyFill="1" applyBorder="1" applyAlignment="1">
      <alignment horizontal="center" vertical="center" textRotation="90"/>
    </xf>
    <xf numFmtId="0" fontId="14" fillId="5" borderId="58" xfId="5" applyFont="1" applyFill="1" applyBorder="1" applyAlignment="1">
      <alignment horizontal="center" vertical="center" wrapText="1"/>
    </xf>
    <xf numFmtId="0" fontId="14" fillId="5" borderId="17" xfId="5" applyFont="1" applyFill="1" applyBorder="1" applyAlignment="1">
      <alignment horizontal="center" vertical="center" wrapText="1"/>
    </xf>
    <xf numFmtId="0" fontId="14" fillId="5" borderId="21" xfId="5" applyFont="1" applyFill="1" applyBorder="1" applyAlignment="1">
      <alignment horizontal="center" vertical="center" wrapText="1"/>
    </xf>
    <xf numFmtId="0" fontId="14" fillId="5" borderId="20" xfId="5" applyFont="1" applyFill="1" applyBorder="1" applyAlignment="1">
      <alignment horizontal="center" vertical="center" wrapText="1"/>
    </xf>
    <xf numFmtId="0" fontId="10" fillId="9" borderId="95" xfId="0" applyFont="1" applyFill="1" applyBorder="1" applyAlignment="1">
      <alignment horizontal="center" vertical="center" wrapText="1"/>
    </xf>
    <xf numFmtId="0" fontId="10" fillId="10" borderId="127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0" fontId="9" fillId="9" borderId="155" xfId="0" applyFont="1" applyFill="1" applyBorder="1" applyAlignment="1">
      <alignment horizontal="center" vertical="center" wrapText="1"/>
    </xf>
    <xf numFmtId="0" fontId="14" fillId="5" borderId="86" xfId="5" applyFont="1" applyFill="1" applyBorder="1" applyAlignment="1">
      <alignment horizontal="center" vertical="center" wrapText="1"/>
    </xf>
    <xf numFmtId="0" fontId="14" fillId="5" borderId="22" xfId="5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9" fillId="5" borderId="54" xfId="0" applyFont="1" applyFill="1" applyBorder="1" applyAlignment="1">
      <alignment horizontal="center" vertical="center" textRotation="90"/>
    </xf>
    <xf numFmtId="0" fontId="10" fillId="10" borderId="155" xfId="0" applyFont="1" applyFill="1" applyBorder="1" applyAlignment="1">
      <alignment horizontal="center" vertical="center" wrapText="1"/>
    </xf>
    <xf numFmtId="0" fontId="13" fillId="5" borderId="58" xfId="5" applyFont="1" applyFill="1" applyBorder="1" applyAlignment="1">
      <alignment horizontal="center" vertical="center" wrapText="1"/>
    </xf>
    <xf numFmtId="0" fontId="13" fillId="5" borderId="86" xfId="5" applyFont="1" applyFill="1" applyBorder="1" applyAlignment="1">
      <alignment horizontal="center" vertical="center" wrapText="1"/>
    </xf>
    <xf numFmtId="0" fontId="13" fillId="5" borderId="21" xfId="5" applyFont="1" applyFill="1" applyBorder="1" applyAlignment="1">
      <alignment horizontal="center" vertical="center" wrapText="1"/>
    </xf>
    <xf numFmtId="0" fontId="13" fillId="5" borderId="20" xfId="5" applyFont="1" applyFill="1" applyBorder="1" applyAlignment="1">
      <alignment horizontal="center" vertical="center" wrapText="1"/>
    </xf>
    <xf numFmtId="0" fontId="9" fillId="9" borderId="109" xfId="0" applyFont="1" applyFill="1" applyBorder="1" applyAlignment="1">
      <alignment horizontal="center" vertical="center" wrapText="1"/>
    </xf>
    <xf numFmtId="0" fontId="9" fillId="10" borderId="155" xfId="0" applyFont="1" applyFill="1" applyBorder="1" applyAlignment="1">
      <alignment horizontal="center" vertical="center" wrapText="1"/>
    </xf>
    <xf numFmtId="0" fontId="13" fillId="5" borderId="22" xfId="5" applyFont="1" applyFill="1" applyBorder="1" applyAlignment="1">
      <alignment horizontal="center" vertical="center" wrapText="1"/>
    </xf>
    <xf numFmtId="0" fontId="9" fillId="9" borderId="95" xfId="0" applyFont="1" applyFill="1" applyBorder="1" applyAlignment="1">
      <alignment horizontal="center" vertical="center" wrapText="1"/>
    </xf>
    <xf numFmtId="0" fontId="9" fillId="5" borderId="35" xfId="0" applyFont="1" applyFill="1" applyBorder="1" applyAlignment="1">
      <alignment horizontal="center" vertical="center" textRotation="90"/>
    </xf>
    <xf numFmtId="0" fontId="9" fillId="5" borderId="103" xfId="0" applyFont="1" applyFill="1" applyBorder="1" applyAlignment="1">
      <alignment horizontal="center" vertical="center" wrapText="1"/>
    </xf>
    <xf numFmtId="0" fontId="9" fillId="9" borderId="138" xfId="0" applyFont="1" applyFill="1" applyBorder="1" applyAlignment="1">
      <alignment horizontal="center" vertical="center" wrapText="1"/>
    </xf>
    <xf numFmtId="0" fontId="9" fillId="9" borderId="67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wrapText="1"/>
    </xf>
    <xf numFmtId="0" fontId="9" fillId="5" borderId="161" xfId="0" applyFont="1" applyFill="1" applyBorder="1" applyAlignment="1">
      <alignment horizontal="center" vertical="center" wrapText="1"/>
    </xf>
    <xf numFmtId="0" fontId="9" fillId="13" borderId="35" xfId="0" applyFont="1" applyFill="1" applyBorder="1" applyAlignment="1">
      <alignment horizontal="center" vertical="center" textRotation="90"/>
    </xf>
    <xf numFmtId="0" fontId="9" fillId="12" borderId="35" xfId="0" applyFont="1" applyFill="1" applyBorder="1" applyAlignment="1">
      <alignment horizontal="center" vertical="center" textRotation="90"/>
    </xf>
    <xf numFmtId="0" fontId="9" fillId="14" borderId="50" xfId="0" applyFont="1" applyFill="1" applyBorder="1" applyAlignment="1">
      <alignment horizontal="center" vertical="center" wrapText="1"/>
    </xf>
    <xf numFmtId="0" fontId="9" fillId="14" borderId="86" xfId="0" applyFont="1" applyFill="1" applyBorder="1" applyAlignment="1">
      <alignment horizontal="center" vertical="center" wrapText="1"/>
    </xf>
    <xf numFmtId="0" fontId="9" fillId="14" borderId="35" xfId="0" applyFont="1" applyFill="1" applyBorder="1" applyAlignment="1">
      <alignment horizontal="center" vertical="center" textRotation="90"/>
    </xf>
    <xf numFmtId="0" fontId="9" fillId="14" borderId="54" xfId="0" applyFont="1" applyFill="1" applyBorder="1" applyAlignment="1">
      <alignment horizontal="center" vertical="center" textRotation="90"/>
    </xf>
    <xf numFmtId="0" fontId="9" fillId="14" borderId="121" xfId="0" applyFont="1" applyFill="1" applyBorder="1" applyAlignment="1">
      <alignment horizontal="center" vertical="center" textRotation="90"/>
    </xf>
    <xf numFmtId="0" fontId="9" fillId="5" borderId="244" xfId="0" applyFont="1" applyFill="1" applyBorder="1" applyAlignment="1">
      <alignment horizontal="center" vertical="center" textRotation="90"/>
    </xf>
    <xf numFmtId="0" fontId="9" fillId="0" borderId="0" xfId="0" applyFont="1" applyAlignment="1">
      <alignment horizontal="center"/>
    </xf>
    <xf numFmtId="0" fontId="9" fillId="5" borderId="188" xfId="0" applyFont="1" applyFill="1" applyBorder="1" applyAlignment="1">
      <alignment horizontal="center" vertical="center"/>
    </xf>
    <xf numFmtId="0" fontId="9" fillId="5" borderId="242" xfId="0" applyFont="1" applyFill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5" borderId="244" xfId="0" applyFont="1" applyFill="1" applyBorder="1" applyAlignment="1">
      <alignment horizontal="center" vertical="center" textRotation="90"/>
    </xf>
    <xf numFmtId="0" fontId="16" fillId="5" borderId="121" xfId="0" applyFont="1" applyFill="1" applyBorder="1" applyAlignment="1">
      <alignment horizontal="center" vertical="center" textRotation="90"/>
    </xf>
    <xf numFmtId="0" fontId="16" fillId="5" borderId="15" xfId="0" applyFont="1" applyFill="1" applyBorder="1" applyAlignment="1">
      <alignment horizontal="center" vertical="center" textRotation="90"/>
    </xf>
    <xf numFmtId="0" fontId="14" fillId="5" borderId="123" xfId="5" applyFont="1" applyFill="1" applyBorder="1" applyAlignment="1">
      <alignment horizontal="center" vertical="center" wrapText="1"/>
    </xf>
    <xf numFmtId="0" fontId="14" fillId="5" borderId="136" xfId="5" applyFont="1" applyFill="1" applyBorder="1" applyAlignment="1">
      <alignment horizontal="center" vertical="center" wrapText="1"/>
    </xf>
    <xf numFmtId="0" fontId="14" fillId="5" borderId="127" xfId="5" applyFont="1" applyFill="1" applyBorder="1" applyAlignment="1">
      <alignment horizontal="center" vertical="center" wrapText="1"/>
    </xf>
    <xf numFmtId="0" fontId="9" fillId="5" borderId="143" xfId="0" applyFont="1" applyFill="1" applyBorder="1" applyAlignment="1">
      <alignment horizontal="center" vertical="center" textRotation="90"/>
    </xf>
    <xf numFmtId="0" fontId="9" fillId="5" borderId="133" xfId="0" applyFont="1" applyFill="1" applyBorder="1" applyAlignment="1">
      <alignment horizontal="center" vertical="center" textRotation="90"/>
    </xf>
    <xf numFmtId="0" fontId="12" fillId="0" borderId="0" xfId="1" applyFont="1" applyAlignment="1">
      <alignment horizontal="left"/>
    </xf>
    <xf numFmtId="0" fontId="13" fillId="2" borderId="0" xfId="1" applyFont="1" applyFill="1" applyAlignment="1">
      <alignment horizontal="center" vertical="center" wrapText="1"/>
    </xf>
    <xf numFmtId="0" fontId="13" fillId="2" borderId="0" xfId="1" applyFont="1" applyFill="1" applyAlignment="1">
      <alignment horizontal="center" vertical="top"/>
    </xf>
    <xf numFmtId="0" fontId="13" fillId="14" borderId="174" xfId="0" applyFont="1" applyFill="1" applyBorder="1" applyAlignment="1">
      <alignment horizontal="center" vertical="center"/>
    </xf>
    <xf numFmtId="0" fontId="13" fillId="14" borderId="22" xfId="0" applyFont="1" applyFill="1" applyBorder="1" applyAlignment="1">
      <alignment horizontal="center" vertical="center"/>
    </xf>
    <xf numFmtId="0" fontId="13" fillId="14" borderId="20" xfId="0" applyFont="1" applyFill="1" applyBorder="1" applyAlignment="1">
      <alignment horizontal="center" vertical="center"/>
    </xf>
    <xf numFmtId="0" fontId="13" fillId="14" borderId="175" xfId="0" quotePrefix="1" applyFont="1" applyFill="1" applyBorder="1" applyAlignment="1">
      <alignment horizontal="center" vertical="center" wrapText="1"/>
    </xf>
    <xf numFmtId="0" fontId="13" fillId="14" borderId="176" xfId="0" applyFont="1" applyFill="1" applyBorder="1" applyAlignment="1">
      <alignment horizontal="center" vertical="center" wrapText="1"/>
    </xf>
    <xf numFmtId="0" fontId="13" fillId="14" borderId="113" xfId="0" applyFont="1" applyFill="1" applyBorder="1" applyAlignment="1">
      <alignment horizontal="center" vertical="center" wrapText="1"/>
    </xf>
    <xf numFmtId="0" fontId="13" fillId="14" borderId="178" xfId="0" applyFont="1" applyFill="1" applyBorder="1" applyAlignment="1">
      <alignment horizontal="center" vertical="center" wrapText="1"/>
    </xf>
    <xf numFmtId="0" fontId="13" fillId="14" borderId="175" xfId="0" applyFont="1" applyFill="1" applyBorder="1" applyAlignment="1">
      <alignment horizontal="center" vertical="center" wrapText="1"/>
    </xf>
    <xf numFmtId="0" fontId="13" fillId="14" borderId="177" xfId="0" applyFont="1" applyFill="1" applyBorder="1" applyAlignment="1">
      <alignment horizontal="center" vertical="center" wrapText="1"/>
    </xf>
    <xf numFmtId="0" fontId="13" fillId="14" borderId="179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wrapText="1"/>
    </xf>
    <xf numFmtId="0" fontId="11" fillId="50" borderId="174" xfId="0" applyFont="1" applyFill="1" applyBorder="1" applyAlignment="1">
      <alignment horizontal="center" vertical="center" wrapText="1"/>
    </xf>
    <xf numFmtId="0" fontId="11" fillId="50" borderId="20" xfId="0" applyFont="1" applyFill="1" applyBorder="1" applyAlignment="1">
      <alignment horizontal="center" vertical="center" wrapText="1"/>
    </xf>
    <xf numFmtId="0" fontId="14" fillId="2" borderId="0" xfId="1" applyFont="1" applyFill="1" applyAlignment="1">
      <alignment horizontal="justify" vertical="justify" wrapText="1"/>
    </xf>
    <xf numFmtId="0" fontId="10" fillId="2" borderId="0" xfId="0" applyFont="1" applyFill="1"/>
    <xf numFmtId="0" fontId="13" fillId="50" borderId="188" xfId="0" applyFont="1" applyFill="1" applyBorder="1" applyAlignment="1">
      <alignment horizontal="center" vertical="center" wrapText="1"/>
    </xf>
    <xf numFmtId="0" fontId="13" fillId="50" borderId="229" xfId="0" applyFont="1" applyFill="1" applyBorder="1" applyAlignment="1">
      <alignment horizontal="center" vertical="center" wrapText="1"/>
    </xf>
    <xf numFmtId="0" fontId="11" fillId="50" borderId="157" xfId="0" applyFont="1" applyFill="1" applyBorder="1" applyAlignment="1">
      <alignment horizontal="center" vertical="center" wrapText="1"/>
    </xf>
    <xf numFmtId="0" fontId="13" fillId="51" borderId="186" xfId="67" applyFont="1" applyFill="1" applyBorder="1" applyAlignment="1">
      <alignment horizontal="center" vertical="center" wrapText="1"/>
    </xf>
    <xf numFmtId="0" fontId="13" fillId="51" borderId="180" xfId="67" applyFont="1" applyFill="1" applyBorder="1" applyAlignment="1">
      <alignment horizontal="center" vertical="center" wrapText="1"/>
    </xf>
    <xf numFmtId="0" fontId="14" fillId="2" borderId="0" xfId="1" applyFont="1" applyFill="1" applyAlignment="1">
      <alignment horizontal="left"/>
    </xf>
    <xf numFmtId="0" fontId="13" fillId="2" borderId="0" xfId="67" quotePrefix="1" applyFont="1" applyFill="1" applyAlignment="1">
      <alignment horizontal="center" vertical="center" wrapText="1"/>
    </xf>
    <xf numFmtId="0" fontId="13" fillId="51" borderId="218" xfId="67" applyFont="1" applyFill="1" applyBorder="1" applyAlignment="1">
      <alignment horizontal="center" vertical="center" wrapText="1"/>
    </xf>
    <xf numFmtId="0" fontId="13" fillId="51" borderId="270" xfId="67" applyFont="1" applyFill="1" applyBorder="1" applyAlignment="1">
      <alignment horizontal="center" vertical="center" wrapText="1"/>
    </xf>
    <xf numFmtId="0" fontId="13" fillId="2" borderId="0" xfId="67" applyFont="1" applyFill="1" applyAlignment="1">
      <alignment horizontal="center" vertical="top"/>
    </xf>
    <xf numFmtId="0" fontId="13" fillId="51" borderId="196" xfId="67" applyFont="1" applyFill="1" applyBorder="1" applyAlignment="1">
      <alignment horizontal="center" vertical="center" wrapText="1"/>
    </xf>
    <xf numFmtId="0" fontId="10" fillId="0" borderId="192" xfId="67" applyFont="1" applyBorder="1" applyAlignment="1">
      <alignment horizontal="center" vertical="center" wrapText="1"/>
    </xf>
    <xf numFmtId="0" fontId="13" fillId="2" borderId="0" xfId="67" applyFont="1" applyFill="1" applyAlignment="1">
      <alignment horizontal="center" wrapText="1"/>
    </xf>
    <xf numFmtId="0" fontId="13" fillId="51" borderId="277" xfId="67" applyFont="1" applyFill="1" applyBorder="1" applyAlignment="1">
      <alignment horizontal="center" vertical="center" wrapText="1"/>
    </xf>
    <xf numFmtId="0" fontId="13" fillId="2" borderId="0" xfId="67" applyFont="1" applyFill="1" applyAlignment="1">
      <alignment horizontal="center" vertical="center" wrapText="1"/>
    </xf>
    <xf numFmtId="0" fontId="9" fillId="0" borderId="214" xfId="0" applyFont="1" applyBorder="1" applyAlignment="1">
      <alignment horizontal="center" vertical="center" wrapText="1"/>
    </xf>
    <xf numFmtId="3" fontId="9" fillId="14" borderId="215" xfId="0" applyNumberFormat="1" applyFont="1" applyFill="1" applyBorder="1" applyAlignment="1">
      <alignment horizontal="center" vertical="center" wrapText="1"/>
    </xf>
    <xf numFmtId="3" fontId="9" fillId="14" borderId="212" xfId="0" applyNumberFormat="1" applyFont="1" applyFill="1" applyBorder="1" applyAlignment="1">
      <alignment horizontal="center" vertical="center" wrapText="1"/>
    </xf>
    <xf numFmtId="3" fontId="9" fillId="14" borderId="216" xfId="0" applyNumberFormat="1" applyFont="1" applyFill="1" applyBorder="1" applyAlignment="1">
      <alignment horizontal="center" vertical="center" wrapText="1"/>
    </xf>
    <xf numFmtId="3" fontId="9" fillId="14" borderId="213" xfId="0" applyNumberFormat="1" applyFont="1" applyFill="1" applyBorder="1" applyAlignment="1">
      <alignment horizontal="center" vertical="center" wrapText="1"/>
    </xf>
    <xf numFmtId="0" fontId="9" fillId="14" borderId="216" xfId="0" applyFont="1" applyFill="1" applyBorder="1" applyAlignment="1">
      <alignment horizontal="center" vertical="center" wrapText="1"/>
    </xf>
    <xf numFmtId="0" fontId="9" fillId="14" borderId="213" xfId="0" applyFont="1" applyFill="1" applyBorder="1" applyAlignment="1">
      <alignment horizontal="center" vertical="center" wrapText="1"/>
    </xf>
    <xf numFmtId="0" fontId="9" fillId="14" borderId="217" xfId="0" applyFont="1" applyFill="1" applyBorder="1" applyAlignment="1">
      <alignment horizontal="center" vertical="center" wrapText="1"/>
    </xf>
    <xf numFmtId="0" fontId="9" fillId="14" borderId="218" xfId="0" applyFont="1" applyFill="1" applyBorder="1" applyAlignment="1">
      <alignment horizontal="center" vertical="center" wrapText="1"/>
    </xf>
    <xf numFmtId="0" fontId="9" fillId="14" borderId="182" xfId="0" applyFont="1" applyFill="1" applyBorder="1" applyAlignment="1">
      <alignment horizontal="center" vertical="center" wrapText="1"/>
    </xf>
    <xf numFmtId="0" fontId="9" fillId="14" borderId="188" xfId="0" applyFont="1" applyFill="1" applyBorder="1" applyAlignment="1">
      <alignment horizontal="center" vertical="center"/>
    </xf>
    <xf numFmtId="0" fontId="9" fillId="14" borderId="229" xfId="0" applyFont="1" applyFill="1" applyBorder="1" applyAlignment="1">
      <alignment horizontal="center" vertical="center"/>
    </xf>
    <xf numFmtId="0" fontId="9" fillId="14" borderId="242" xfId="0" applyFont="1" applyFill="1" applyBorder="1" applyAlignment="1">
      <alignment horizontal="center" vertical="center"/>
    </xf>
    <xf numFmtId="0" fontId="9" fillId="5" borderId="216" xfId="0" applyFont="1" applyFill="1" applyBorder="1" applyAlignment="1">
      <alignment horizontal="center" vertical="center" wrapText="1"/>
    </xf>
    <xf numFmtId="0" fontId="9" fillId="5" borderId="182" xfId="0" applyFont="1" applyFill="1" applyBorder="1" applyAlignment="1">
      <alignment horizontal="center" vertical="center" wrapText="1"/>
    </xf>
    <xf numFmtId="0" fontId="9" fillId="5" borderId="215" xfId="0" applyFont="1" applyFill="1" applyBorder="1" applyAlignment="1">
      <alignment horizontal="center" vertical="center" wrapText="1"/>
    </xf>
    <xf numFmtId="0" fontId="9" fillId="5" borderId="185" xfId="0" applyFont="1" applyFill="1" applyBorder="1" applyAlignment="1">
      <alignment horizontal="center" vertical="center" wrapText="1"/>
    </xf>
    <xf numFmtId="0" fontId="9" fillId="5" borderId="229" xfId="0" applyFont="1" applyFill="1" applyBorder="1" applyAlignment="1">
      <alignment horizontal="center" vertical="center"/>
    </xf>
    <xf numFmtId="0" fontId="9" fillId="5" borderId="217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5" borderId="244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wrapText="1"/>
    </xf>
    <xf numFmtId="0" fontId="9" fillId="11" borderId="242" xfId="0" applyFont="1" applyFill="1" applyBorder="1" applyAlignment="1">
      <alignment horizontal="center" vertical="center"/>
    </xf>
    <xf numFmtId="0" fontId="9" fillId="5" borderId="211" xfId="0" applyFont="1" applyFill="1" applyBorder="1" applyAlignment="1">
      <alignment horizontal="center" vertical="center" wrapText="1"/>
    </xf>
  </cellXfs>
  <cellStyles count="236">
    <cellStyle name="20% - Accent1" xfId="153" xr:uid="{00000000-0005-0000-0000-000000000000}"/>
    <cellStyle name="20% - Accent2" xfId="154" xr:uid="{00000000-0005-0000-0000-000001000000}"/>
    <cellStyle name="20% - Accent3" xfId="156" xr:uid="{00000000-0005-0000-0000-000002000000}"/>
    <cellStyle name="20% - Accent4" xfId="157" xr:uid="{00000000-0005-0000-0000-000003000000}"/>
    <cellStyle name="20% - Accent5" xfId="149" xr:uid="{00000000-0005-0000-0000-000004000000}"/>
    <cellStyle name="20% - Accent6" xfId="143" xr:uid="{00000000-0005-0000-0000-000005000000}"/>
    <cellStyle name="20% - Énfasis1" xfId="42" builtinId="30" customBuiltin="1"/>
    <cellStyle name="20% - Énfasis1 2" xfId="75" xr:uid="{00000000-0005-0000-0000-000007000000}"/>
    <cellStyle name="20% - Énfasis2" xfId="46" builtinId="34" customBuiltin="1"/>
    <cellStyle name="20% - Énfasis2 2" xfId="76" xr:uid="{00000000-0005-0000-0000-000009000000}"/>
    <cellStyle name="20% - Énfasis3" xfId="50" builtinId="38" customBuiltin="1"/>
    <cellStyle name="20% - Énfasis3 2" xfId="77" xr:uid="{00000000-0005-0000-0000-00000B000000}"/>
    <cellStyle name="20% - Énfasis4" xfId="54" builtinId="42" customBuiltin="1"/>
    <cellStyle name="20% - Énfasis4 2" xfId="78" xr:uid="{00000000-0005-0000-0000-00000D000000}"/>
    <cellStyle name="20% - Énfasis5" xfId="58" builtinId="46" customBuiltin="1"/>
    <cellStyle name="20% - Énfasis5 2" xfId="79" xr:uid="{00000000-0005-0000-0000-00000F000000}"/>
    <cellStyle name="20% - Énfasis6" xfId="62" builtinId="50" customBuiltin="1"/>
    <cellStyle name="20% - Énfasis6 2" xfId="80" xr:uid="{00000000-0005-0000-0000-000011000000}"/>
    <cellStyle name="40% - Accent1" xfId="147" xr:uid="{00000000-0005-0000-0000-000012000000}"/>
    <cellStyle name="40% - Accent2" xfId="194" xr:uid="{00000000-0005-0000-0000-000013000000}"/>
    <cellStyle name="40% - Accent3" xfId="142" xr:uid="{00000000-0005-0000-0000-000014000000}"/>
    <cellStyle name="40% - Accent4" xfId="193" xr:uid="{00000000-0005-0000-0000-000015000000}"/>
    <cellStyle name="40% - Accent5" xfId="145" xr:uid="{00000000-0005-0000-0000-000016000000}"/>
    <cellStyle name="40% - Accent6" xfId="192" xr:uid="{00000000-0005-0000-0000-000017000000}"/>
    <cellStyle name="40% - Énfasis1" xfId="43" builtinId="31" customBuiltin="1"/>
    <cellStyle name="40% - Énfasis1 2" xfId="81" xr:uid="{00000000-0005-0000-0000-000019000000}"/>
    <cellStyle name="40% - Énfasis2" xfId="47" builtinId="35" customBuiltin="1"/>
    <cellStyle name="40% - Énfasis2 2" xfId="82" xr:uid="{00000000-0005-0000-0000-00001B000000}"/>
    <cellStyle name="40% - Énfasis3" xfId="51" builtinId="39" customBuiltin="1"/>
    <cellStyle name="40% - Énfasis3 2" xfId="83" xr:uid="{00000000-0005-0000-0000-00001D000000}"/>
    <cellStyle name="40% - Énfasis4" xfId="55" builtinId="43" customBuiltin="1"/>
    <cellStyle name="40% - Énfasis4 2" xfId="84" xr:uid="{00000000-0005-0000-0000-00001F000000}"/>
    <cellStyle name="40% - Énfasis5" xfId="59" builtinId="47" customBuiltin="1"/>
    <cellStyle name="40% - Énfasis5 2" xfId="85" xr:uid="{00000000-0005-0000-0000-000021000000}"/>
    <cellStyle name="40% - Énfasis6" xfId="63" builtinId="51" customBuiltin="1"/>
    <cellStyle name="40% - Énfasis6 2" xfId="86" xr:uid="{00000000-0005-0000-0000-000023000000}"/>
    <cellStyle name="60% - Accent1" xfId="148" xr:uid="{00000000-0005-0000-0000-000024000000}"/>
    <cellStyle name="60% - Accent2" xfId="191" xr:uid="{00000000-0005-0000-0000-000025000000}"/>
    <cellStyle name="60% - Accent3" xfId="150" xr:uid="{00000000-0005-0000-0000-000026000000}"/>
    <cellStyle name="60% - Accent4" xfId="172" xr:uid="{00000000-0005-0000-0000-000027000000}"/>
    <cellStyle name="60% - Accent5" xfId="136" xr:uid="{00000000-0005-0000-0000-000028000000}"/>
    <cellStyle name="60% - Accent6" xfId="144" xr:uid="{00000000-0005-0000-0000-000029000000}"/>
    <cellStyle name="60% - Énfasis1" xfId="44" builtinId="32" customBuiltin="1"/>
    <cellStyle name="60% - Énfasis1 2" xfId="87" xr:uid="{00000000-0005-0000-0000-00002B000000}"/>
    <cellStyle name="60% - Énfasis2" xfId="48" builtinId="36" customBuiltin="1"/>
    <cellStyle name="60% - Énfasis2 2" xfId="88" xr:uid="{00000000-0005-0000-0000-00002D000000}"/>
    <cellStyle name="60% - Énfasis3" xfId="52" builtinId="40" customBuiltin="1"/>
    <cellStyle name="60% - Énfasis3 2" xfId="89" xr:uid="{00000000-0005-0000-0000-00002F000000}"/>
    <cellStyle name="60% - Énfasis4" xfId="56" builtinId="44" customBuiltin="1"/>
    <cellStyle name="60% - Énfasis4 2" xfId="90" xr:uid="{00000000-0005-0000-0000-000031000000}"/>
    <cellStyle name="60% - Énfasis5" xfId="60" builtinId="48" customBuiltin="1"/>
    <cellStyle name="60% - Énfasis5 2" xfId="91" xr:uid="{00000000-0005-0000-0000-000033000000}"/>
    <cellStyle name="60% - Énfasis6" xfId="64" builtinId="52" customBuiltin="1"/>
    <cellStyle name="60% - Énfasis6 2" xfId="92" xr:uid="{00000000-0005-0000-0000-000035000000}"/>
    <cellStyle name="Accent1" xfId="160" xr:uid="{00000000-0005-0000-0000-000036000000}"/>
    <cellStyle name="Accent2" xfId="171" xr:uid="{00000000-0005-0000-0000-000037000000}"/>
    <cellStyle name="Accent3" xfId="161" xr:uid="{00000000-0005-0000-0000-000038000000}"/>
    <cellStyle name="Accent4" xfId="141" xr:uid="{00000000-0005-0000-0000-000039000000}"/>
    <cellStyle name="Accent5" xfId="137" xr:uid="{00000000-0005-0000-0000-00003A000000}"/>
    <cellStyle name="Accent6" xfId="138" xr:uid="{00000000-0005-0000-0000-00003B000000}"/>
    <cellStyle name="Bad" xfId="139" xr:uid="{00000000-0005-0000-0000-00003C000000}"/>
    <cellStyle name="Buena 2" xfId="93" xr:uid="{00000000-0005-0000-0000-00003E000000}"/>
    <cellStyle name="Bueno" xfId="30" builtinId="26" customBuiltin="1"/>
    <cellStyle name="Calculation" xfId="140" xr:uid="{00000000-0005-0000-0000-00003F000000}"/>
    <cellStyle name="Calculation 2" xfId="151" xr:uid="{00000000-0005-0000-0000-000040000000}"/>
    <cellStyle name="Calculation 3" xfId="228" xr:uid="{00000000-0005-0000-0000-000041000000}"/>
    <cellStyle name="Calculation 4" xfId="224" xr:uid="{00000000-0005-0000-0000-000042000000}"/>
    <cellStyle name="Calculation 5" xfId="226" xr:uid="{00000000-0005-0000-0000-000043000000}"/>
    <cellStyle name="Cálculo" xfId="35" builtinId="22" customBuiltin="1"/>
    <cellStyle name="Cálculo 2" xfId="94" xr:uid="{00000000-0005-0000-0000-000045000000}"/>
    <cellStyle name="Cálculo 2 2" xfId="155" xr:uid="{00000000-0005-0000-0000-000046000000}"/>
    <cellStyle name="Celda de comprobación" xfId="37" builtinId="23" customBuiltin="1"/>
    <cellStyle name="Celda de comprobación 2" xfId="95" xr:uid="{00000000-0005-0000-0000-000048000000}"/>
    <cellStyle name="Celda vinculada" xfId="36" builtinId="24" customBuiltin="1"/>
    <cellStyle name="Celda vinculada 2" xfId="96" xr:uid="{00000000-0005-0000-0000-00004A000000}"/>
    <cellStyle name="Check Cell" xfId="162" xr:uid="{00000000-0005-0000-0000-00004B000000}"/>
    <cellStyle name="Encabezado 1" xfId="26" builtinId="16" customBuiltin="1"/>
    <cellStyle name="Encabezado 4" xfId="29" builtinId="19" customBuiltin="1"/>
    <cellStyle name="Encabezado 4 2" xfId="97" xr:uid="{00000000-0005-0000-0000-00004E000000}"/>
    <cellStyle name="Énfasis1" xfId="41" builtinId="29" customBuiltin="1"/>
    <cellStyle name="Énfasis1 2" xfId="98" xr:uid="{00000000-0005-0000-0000-000050000000}"/>
    <cellStyle name="Énfasis2" xfId="45" builtinId="33" customBuiltin="1"/>
    <cellStyle name="Énfasis2 2" xfId="99" xr:uid="{00000000-0005-0000-0000-000052000000}"/>
    <cellStyle name="Énfasis3" xfId="49" builtinId="37" customBuiltin="1"/>
    <cellStyle name="Énfasis3 2" xfId="100" xr:uid="{00000000-0005-0000-0000-000054000000}"/>
    <cellStyle name="Énfasis4" xfId="53" builtinId="41" customBuiltin="1"/>
    <cellStyle name="Énfasis4 2" xfId="101" xr:uid="{00000000-0005-0000-0000-000056000000}"/>
    <cellStyle name="Énfasis5" xfId="57" builtinId="45" customBuiltin="1"/>
    <cellStyle name="Énfasis5 2" xfId="102" xr:uid="{00000000-0005-0000-0000-000058000000}"/>
    <cellStyle name="Énfasis6" xfId="61" builtinId="49" customBuiltin="1"/>
    <cellStyle name="Énfasis6 2" xfId="103" xr:uid="{00000000-0005-0000-0000-00005A000000}"/>
    <cellStyle name="Entrada" xfId="33" builtinId="20" customBuiltin="1"/>
    <cellStyle name="Entrada 2" xfId="104" xr:uid="{00000000-0005-0000-0000-00005C000000}"/>
    <cellStyle name="Entrada 2 2" xfId="164" xr:uid="{00000000-0005-0000-0000-00005D000000}"/>
    <cellStyle name="Euro" xfId="121" xr:uid="{00000000-0005-0000-0000-00005E000000}"/>
    <cellStyle name="Explanatory Text" xfId="146" xr:uid="{00000000-0005-0000-0000-00005F000000}"/>
    <cellStyle name="Good" xfId="163" xr:uid="{00000000-0005-0000-0000-000060000000}"/>
    <cellStyle name="Heading 1" xfId="179" xr:uid="{00000000-0005-0000-0000-000061000000}"/>
    <cellStyle name="Heading 2" xfId="165" xr:uid="{00000000-0005-0000-0000-000062000000}"/>
    <cellStyle name="Heading 3" xfId="72" xr:uid="{00000000-0005-0000-0000-000063000000}"/>
    <cellStyle name="Heading 4" xfId="174" xr:uid="{00000000-0005-0000-0000-000064000000}"/>
    <cellStyle name="Hipervínculo 2" xfId="183" xr:uid="{00000000-0005-0000-0000-000065000000}"/>
    <cellStyle name="Incorrecto" xfId="31" builtinId="27" customBuiltin="1"/>
    <cellStyle name="Incorrecto 2" xfId="105" xr:uid="{00000000-0005-0000-0000-000067000000}"/>
    <cellStyle name="Input" xfId="184" xr:uid="{00000000-0005-0000-0000-000068000000}"/>
    <cellStyle name="Input 2" xfId="185" xr:uid="{00000000-0005-0000-0000-000069000000}"/>
    <cellStyle name="Input 3" xfId="225" xr:uid="{00000000-0005-0000-0000-00006A000000}"/>
    <cellStyle name="Input 4" xfId="227" xr:uid="{00000000-0005-0000-0000-00006B000000}"/>
    <cellStyle name="Input 5" xfId="219" xr:uid="{00000000-0005-0000-0000-00006C000000}"/>
    <cellStyle name="Linked Cell" xfId="186" xr:uid="{00000000-0005-0000-0000-00006D000000}"/>
    <cellStyle name="Millares 2" xfId="8" xr:uid="{00000000-0005-0000-0000-00006E000000}"/>
    <cellStyle name="Millares 2 2" xfId="116" xr:uid="{00000000-0005-0000-0000-00006F000000}"/>
    <cellStyle name="Millares 2 2 2" xfId="107" xr:uid="{00000000-0005-0000-0000-000070000000}"/>
    <cellStyle name="Millares 2 3" xfId="167" xr:uid="{00000000-0005-0000-0000-000071000000}"/>
    <cellStyle name="Millares 2 4" xfId="166" xr:uid="{00000000-0005-0000-0000-000072000000}"/>
    <cellStyle name="Millares 2 5" xfId="210" xr:uid="{00000000-0005-0000-0000-000073000000}"/>
    <cellStyle name="Millares 3" xfId="10" xr:uid="{00000000-0005-0000-0000-000074000000}"/>
    <cellStyle name="Millares 3 2" xfId="127" xr:uid="{00000000-0005-0000-0000-000075000000}"/>
    <cellStyle name="Millares 3 2 2" xfId="187" xr:uid="{00000000-0005-0000-0000-000076000000}"/>
    <cellStyle name="Millares 3 3" xfId="181" xr:uid="{00000000-0005-0000-0000-000077000000}"/>
    <cellStyle name="Millares 4" xfId="68" xr:uid="{00000000-0005-0000-0000-000078000000}"/>
    <cellStyle name="Millares 4 2" xfId="128" xr:uid="{00000000-0005-0000-0000-000079000000}"/>
    <cellStyle name="Millares 4 3" xfId="73" xr:uid="{00000000-0005-0000-0000-00007A000000}"/>
    <cellStyle name="Millares 5" xfId="129" xr:uid="{00000000-0005-0000-0000-00007B000000}"/>
    <cellStyle name="Millares 5 2" xfId="188" xr:uid="{00000000-0005-0000-0000-00007C000000}"/>
    <cellStyle name="Millares 5 3" xfId="70" xr:uid="{00000000-0005-0000-0000-00007D000000}"/>
    <cellStyle name="Millares 5 3 2" xfId="211" xr:uid="{00000000-0005-0000-0000-00007E000000}"/>
    <cellStyle name="Millares 5 4" xfId="175" xr:uid="{00000000-0005-0000-0000-00007F000000}"/>
    <cellStyle name="Millares 6" xfId="130" xr:uid="{00000000-0005-0000-0000-000080000000}"/>
    <cellStyle name="Millares 6 2" xfId="189" xr:uid="{00000000-0005-0000-0000-000081000000}"/>
    <cellStyle name="Millares 6 3" xfId="177" xr:uid="{00000000-0005-0000-0000-000082000000}"/>
    <cellStyle name="Millares 7" xfId="126" xr:uid="{00000000-0005-0000-0000-000083000000}"/>
    <cellStyle name="Millares 7 2" xfId="180" xr:uid="{00000000-0005-0000-0000-000084000000}"/>
    <cellStyle name="Millares 7 3" xfId="232" xr:uid="{00000000-0005-0000-0000-000085000000}"/>
    <cellStyle name="Millares 8" xfId="195" xr:uid="{00000000-0005-0000-0000-000086000000}"/>
    <cellStyle name="Neutral" xfId="32" builtinId="28" customBuiltin="1"/>
    <cellStyle name="Neutral 2" xfId="106" xr:uid="{00000000-0005-0000-0000-000088000000}"/>
    <cellStyle name="Normal" xfId="0" builtinId="0"/>
    <cellStyle name="Normal 2" xfId="1" xr:uid="{00000000-0005-0000-0000-00008A000000}"/>
    <cellStyle name="Normal 2 2" xfId="123" xr:uid="{00000000-0005-0000-0000-00008B000000}"/>
    <cellStyle name="Normal 2 2 2" xfId="178" xr:uid="{00000000-0005-0000-0000-00008C000000}"/>
    <cellStyle name="Normal 2 2 3" xfId="71" xr:uid="{00000000-0005-0000-0000-00008D000000}"/>
    <cellStyle name="Normal 2 2 4" xfId="190" xr:uid="{00000000-0005-0000-0000-00008E000000}"/>
    <cellStyle name="Normal 2 3" xfId="131" xr:uid="{00000000-0005-0000-0000-00008F000000}"/>
    <cellStyle name="Normal 2 3 2" xfId="176" xr:uid="{00000000-0005-0000-0000-000090000000}"/>
    <cellStyle name="Normal 2 4" xfId="170" xr:uid="{00000000-0005-0000-0000-000091000000}"/>
    <cellStyle name="Normal 2 5" xfId="182" xr:uid="{00000000-0005-0000-0000-000092000000}"/>
    <cellStyle name="Normal 3" xfId="2" xr:uid="{00000000-0005-0000-0000-000093000000}"/>
    <cellStyle name="Normal 3 2" xfId="74" xr:uid="{00000000-0005-0000-0000-000094000000}"/>
    <cellStyle name="Normal 3 2 2" xfId="214" xr:uid="{00000000-0005-0000-0000-000095000000}"/>
    <cellStyle name="Normal 3 3" xfId="213" xr:uid="{00000000-0005-0000-0000-000096000000}"/>
    <cellStyle name="Normal 3 4" xfId="212" xr:uid="{00000000-0005-0000-0000-000097000000}"/>
    <cellStyle name="Normal 4" xfId="65" xr:uid="{00000000-0005-0000-0000-000098000000}"/>
    <cellStyle name="Normal 4 2" xfId="132" xr:uid="{00000000-0005-0000-0000-000099000000}"/>
    <cellStyle name="Normal 4 2 2" xfId="196" xr:uid="{00000000-0005-0000-0000-00009A000000}"/>
    <cellStyle name="Normal 4 3" xfId="117" xr:uid="{00000000-0005-0000-0000-00009B000000}"/>
    <cellStyle name="Normal 4 3 2" xfId="197" xr:uid="{00000000-0005-0000-0000-00009C000000}"/>
    <cellStyle name="Normal 4 4" xfId="198" xr:uid="{00000000-0005-0000-0000-00009D000000}"/>
    <cellStyle name="Normal 4 5" xfId="215" xr:uid="{00000000-0005-0000-0000-00009E000000}"/>
    <cellStyle name="Normal 5" xfId="119" xr:uid="{00000000-0005-0000-0000-00009F000000}"/>
    <cellStyle name="Normal 5 2" xfId="133" xr:uid="{00000000-0005-0000-0000-0000A0000000}"/>
    <cellStyle name="Normal 5 2 2" xfId="199" xr:uid="{00000000-0005-0000-0000-0000A1000000}"/>
    <cellStyle name="Normal 5 2 3" xfId="234" xr:uid="{00000000-0005-0000-0000-0000A2000000}"/>
    <cellStyle name="Normal 5 3" xfId="67" xr:uid="{00000000-0005-0000-0000-0000A3000000}"/>
    <cellStyle name="Normal 5 4" xfId="233" xr:uid="{00000000-0005-0000-0000-0000A4000000}"/>
    <cellStyle name="Normal 6" xfId="122" xr:uid="{00000000-0005-0000-0000-0000A5000000}"/>
    <cellStyle name="Normal 6 2" xfId="134" xr:uid="{00000000-0005-0000-0000-0000A6000000}"/>
    <cellStyle name="Normal 6 2 2" xfId="201" xr:uid="{00000000-0005-0000-0000-0000A7000000}"/>
    <cellStyle name="Normal 6 3" xfId="200" xr:uid="{00000000-0005-0000-0000-0000A8000000}"/>
    <cellStyle name="Normal 7" xfId="69" xr:uid="{00000000-0005-0000-0000-0000A9000000}"/>
    <cellStyle name="Normal 7 2" xfId="125" xr:uid="{00000000-0005-0000-0000-0000AA000000}"/>
    <cellStyle name="Normal 8" xfId="135" xr:uid="{00000000-0005-0000-0000-0000AB000000}"/>
    <cellStyle name="Normal 9" xfId="216" xr:uid="{00000000-0005-0000-0000-0000AC000000}"/>
    <cellStyle name="Normal_C10A" xfId="21" xr:uid="{00000000-0005-0000-0000-0000AD000000}"/>
    <cellStyle name="Normal_C13" xfId="24" xr:uid="{00000000-0005-0000-0000-0000AE000000}"/>
    <cellStyle name="Normal_C18" xfId="19" xr:uid="{00000000-0005-0000-0000-0000AF000000}"/>
    <cellStyle name="Normal_C28" xfId="20" xr:uid="{00000000-0005-0000-0000-0000B0000000}"/>
    <cellStyle name="Normal_C2A" xfId="13" xr:uid="{00000000-0005-0000-0000-0000B1000000}"/>
    <cellStyle name="Normal_C2A_1" xfId="14" xr:uid="{00000000-0005-0000-0000-0000B2000000}"/>
    <cellStyle name="Normal_C30A" xfId="16" xr:uid="{00000000-0005-0000-0000-0000B3000000}"/>
    <cellStyle name="Normal_C30B" xfId="22" xr:uid="{00000000-0005-0000-0000-0000B4000000}"/>
    <cellStyle name="Normal_C30C" xfId="23" xr:uid="{00000000-0005-0000-0000-0000B5000000}"/>
    <cellStyle name="Normal_C4A1" xfId="15" xr:uid="{00000000-0005-0000-0000-0000B6000000}"/>
    <cellStyle name="Normal_C5A" xfId="12" xr:uid="{00000000-0005-0000-0000-0000B7000000}"/>
    <cellStyle name="Normal_C8A1" xfId="18" xr:uid="{00000000-0005-0000-0000-0000B8000000}"/>
    <cellStyle name="Normal_CATEGORIA" xfId="3" xr:uid="{00000000-0005-0000-0000-0000B9000000}"/>
    <cellStyle name="Normal_E INFORMAL" xfId="9" xr:uid="{00000000-0005-0000-0000-0000BA000000}"/>
    <cellStyle name="Normal_GRUPO" xfId="6" xr:uid="{00000000-0005-0000-0000-0000BB000000}"/>
    <cellStyle name="Normal_Hoja1" xfId="5" xr:uid="{00000000-0005-0000-0000-0000BC000000}"/>
    <cellStyle name="Normal_Hoja11" xfId="17" xr:uid="{00000000-0005-0000-0000-0000BD000000}"/>
    <cellStyle name="Normal_Hoja2" xfId="7" xr:uid="{00000000-0005-0000-0000-0000BE000000}"/>
    <cellStyle name="Normal_NEA" xfId="11" xr:uid="{00000000-0005-0000-0000-0000BF000000}"/>
    <cellStyle name="Normal_RAMA" xfId="4" xr:uid="{00000000-0005-0000-0000-0000C0000000}"/>
    <cellStyle name="Notas 2" xfId="66" xr:uid="{00000000-0005-0000-0000-0000C1000000}"/>
    <cellStyle name="Notas 2 2" xfId="108" xr:uid="{00000000-0005-0000-0000-0000C2000000}"/>
    <cellStyle name="Notas 2 3" xfId="168" xr:uid="{00000000-0005-0000-0000-0000C3000000}"/>
    <cellStyle name="Notas 2 4" xfId="159" xr:uid="{00000000-0005-0000-0000-0000C4000000}"/>
    <cellStyle name="Note" xfId="202" xr:uid="{00000000-0005-0000-0000-0000C5000000}"/>
    <cellStyle name="Note 2" xfId="203" xr:uid="{00000000-0005-0000-0000-0000C6000000}"/>
    <cellStyle name="Note 3" xfId="222" xr:uid="{00000000-0005-0000-0000-0000C7000000}"/>
    <cellStyle name="Note 4" xfId="231" xr:uid="{00000000-0005-0000-0000-0000C8000000}"/>
    <cellStyle name="Note 5" xfId="218" xr:uid="{00000000-0005-0000-0000-0000C9000000}"/>
    <cellStyle name="Output" xfId="204" xr:uid="{00000000-0005-0000-0000-0000CA000000}"/>
    <cellStyle name="Output 2" xfId="205" xr:uid="{00000000-0005-0000-0000-0000CB000000}"/>
    <cellStyle name="Output 3" xfId="229" xr:uid="{00000000-0005-0000-0000-0000CC000000}"/>
    <cellStyle name="Output 4" xfId="221" xr:uid="{00000000-0005-0000-0000-0000CD000000}"/>
    <cellStyle name="Output 5" xfId="217" xr:uid="{00000000-0005-0000-0000-0000CE000000}"/>
    <cellStyle name="Output 6" xfId="235" xr:uid="{00000000-0005-0000-0000-0000CF000000}"/>
    <cellStyle name="Porcentaje 2" xfId="120" xr:uid="{00000000-0005-0000-0000-0000D0000000}"/>
    <cellStyle name="Porcentaje 3" xfId="124" xr:uid="{00000000-0005-0000-0000-0000D1000000}"/>
    <cellStyle name="Porcentual 2" xfId="118" xr:uid="{00000000-0005-0000-0000-0000D2000000}"/>
    <cellStyle name="Salida" xfId="34" builtinId="21" customBuiltin="1"/>
    <cellStyle name="Salida 2" xfId="109" xr:uid="{00000000-0005-0000-0000-0000D4000000}"/>
    <cellStyle name="Salida 2 2" xfId="169" xr:uid="{00000000-0005-0000-0000-0000D5000000}"/>
    <cellStyle name="Salida 2 3" xfId="158" xr:uid="{00000000-0005-0000-0000-0000D6000000}"/>
    <cellStyle name="Texto de advertencia" xfId="38" builtinId="11" customBuiltin="1"/>
    <cellStyle name="Texto de advertencia 2" xfId="110" xr:uid="{00000000-0005-0000-0000-0000D8000000}"/>
    <cellStyle name="Texto explicativo" xfId="39" builtinId="53" customBuiltin="1"/>
    <cellStyle name="Texto explicativo 2" xfId="111" xr:uid="{00000000-0005-0000-0000-0000DA000000}"/>
    <cellStyle name="Title" xfId="206" xr:uid="{00000000-0005-0000-0000-0000DB000000}"/>
    <cellStyle name="Título" xfId="25" builtinId="15" customBuiltin="1"/>
    <cellStyle name="Título 2" xfId="27" builtinId="17" customBuiltin="1"/>
    <cellStyle name="Título 2 2" xfId="113" xr:uid="{00000000-0005-0000-0000-0000DE000000}"/>
    <cellStyle name="Título 3" xfId="28" builtinId="18" customBuiltin="1"/>
    <cellStyle name="Título 3 2" xfId="114" xr:uid="{00000000-0005-0000-0000-0000E0000000}"/>
    <cellStyle name="Título 4" xfId="112" xr:uid="{00000000-0005-0000-0000-0000E1000000}"/>
    <cellStyle name="Total" xfId="40" builtinId="25" customBuiltin="1"/>
    <cellStyle name="Total 2" xfId="115" xr:uid="{00000000-0005-0000-0000-0000E3000000}"/>
    <cellStyle name="Total 2 2" xfId="173" xr:uid="{00000000-0005-0000-0000-0000E4000000}"/>
    <cellStyle name="Total 2 2 2" xfId="208" xr:uid="{00000000-0005-0000-0000-0000E5000000}"/>
    <cellStyle name="Total 2 3" xfId="152" xr:uid="{00000000-0005-0000-0000-0000E6000000}"/>
    <cellStyle name="Total 2 4" xfId="207" xr:uid="{00000000-0005-0000-0000-0000E7000000}"/>
    <cellStyle name="Total 2 5" xfId="220" xr:uid="{00000000-0005-0000-0000-0000E8000000}"/>
    <cellStyle name="Total 2 6" xfId="230" xr:uid="{00000000-0005-0000-0000-0000E9000000}"/>
    <cellStyle name="Total 2 7" xfId="223" xr:uid="{00000000-0005-0000-0000-0000EA000000}"/>
    <cellStyle name="Warning Text" xfId="209" xr:uid="{00000000-0005-0000-0000-0000E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C5B'!A1"/><Relationship Id="rId21" Type="http://schemas.openxmlformats.org/officeDocument/2006/relationships/hyperlink" Target="#'C7B3'!A1"/><Relationship Id="rId42" Type="http://schemas.openxmlformats.org/officeDocument/2006/relationships/hyperlink" Target="#'C9B2'!A1"/><Relationship Id="rId47" Type="http://schemas.openxmlformats.org/officeDocument/2006/relationships/hyperlink" Target="#'C11A2'!A1"/><Relationship Id="rId63" Type="http://schemas.openxmlformats.org/officeDocument/2006/relationships/hyperlink" Target="#'C17B'!A1"/><Relationship Id="rId68" Type="http://schemas.openxmlformats.org/officeDocument/2006/relationships/hyperlink" Target="#'C20A3'!A1"/><Relationship Id="rId84" Type="http://schemas.openxmlformats.org/officeDocument/2006/relationships/hyperlink" Target="#'C23D'!A1"/><Relationship Id="rId89" Type="http://schemas.openxmlformats.org/officeDocument/2006/relationships/hyperlink" Target="#'C24B1'!A1"/><Relationship Id="rId16" Type="http://schemas.openxmlformats.org/officeDocument/2006/relationships/hyperlink" Target="#'C5A'!A1"/><Relationship Id="rId11" Type="http://schemas.openxmlformats.org/officeDocument/2006/relationships/hyperlink" Target="#'C4A3'!A1"/><Relationship Id="rId32" Type="http://schemas.openxmlformats.org/officeDocument/2006/relationships/hyperlink" Target="#'C8A3'!A1"/><Relationship Id="rId37" Type="http://schemas.openxmlformats.org/officeDocument/2006/relationships/hyperlink" Target="#'C9A1'!A1"/><Relationship Id="rId53" Type="http://schemas.openxmlformats.org/officeDocument/2006/relationships/hyperlink" Target="#'C12B'!A1"/><Relationship Id="rId58" Type="http://schemas.openxmlformats.org/officeDocument/2006/relationships/hyperlink" Target="#'C16A'!A1"/><Relationship Id="rId74" Type="http://schemas.openxmlformats.org/officeDocument/2006/relationships/hyperlink" Target="#'C21A3'!A1"/><Relationship Id="rId79" Type="http://schemas.openxmlformats.org/officeDocument/2006/relationships/hyperlink" Target="#'C22A'!A1"/><Relationship Id="rId102" Type="http://schemas.openxmlformats.org/officeDocument/2006/relationships/hyperlink" Target="#'C25B3'!A1"/><Relationship Id="rId5" Type="http://schemas.openxmlformats.org/officeDocument/2006/relationships/hyperlink" Target="#'C1B1'!A1"/><Relationship Id="rId90" Type="http://schemas.openxmlformats.org/officeDocument/2006/relationships/hyperlink" Target="#'C24B3'!A1"/><Relationship Id="rId95" Type="http://schemas.openxmlformats.org/officeDocument/2006/relationships/hyperlink" Target="#'C27A'!A1"/><Relationship Id="rId22" Type="http://schemas.openxmlformats.org/officeDocument/2006/relationships/hyperlink" Target="#'C7B2'!A1"/><Relationship Id="rId27" Type="http://schemas.openxmlformats.org/officeDocument/2006/relationships/hyperlink" Target="#'C5C'!A1"/><Relationship Id="rId43" Type="http://schemas.openxmlformats.org/officeDocument/2006/relationships/hyperlink" Target="#'C10A'!A1"/><Relationship Id="rId48" Type="http://schemas.openxmlformats.org/officeDocument/2006/relationships/hyperlink" Target="#'C11B1'!A1"/><Relationship Id="rId64" Type="http://schemas.openxmlformats.org/officeDocument/2006/relationships/hyperlink" Target="#'C18'!A1"/><Relationship Id="rId69" Type="http://schemas.openxmlformats.org/officeDocument/2006/relationships/hyperlink" Target="#'C20A2'!A1"/><Relationship Id="rId80" Type="http://schemas.openxmlformats.org/officeDocument/2006/relationships/hyperlink" Target="#'C22B'!A1"/><Relationship Id="rId85" Type="http://schemas.openxmlformats.org/officeDocument/2006/relationships/hyperlink" Target="#'C23E'!A1"/><Relationship Id="rId12" Type="http://schemas.openxmlformats.org/officeDocument/2006/relationships/hyperlink" Target="#'C4A2'!A1"/><Relationship Id="rId17" Type="http://schemas.openxmlformats.org/officeDocument/2006/relationships/hyperlink" Target="#'C7A1'!A1"/><Relationship Id="rId25" Type="http://schemas.openxmlformats.org/officeDocument/2006/relationships/hyperlink" Target="#'C2B'!A1"/><Relationship Id="rId33" Type="http://schemas.openxmlformats.org/officeDocument/2006/relationships/hyperlink" Target="#'C8A2'!A1"/><Relationship Id="rId38" Type="http://schemas.openxmlformats.org/officeDocument/2006/relationships/hyperlink" Target="#'C9A3'!A1"/><Relationship Id="rId46" Type="http://schemas.openxmlformats.org/officeDocument/2006/relationships/hyperlink" Target="#'C11A3'!A1"/><Relationship Id="rId59" Type="http://schemas.openxmlformats.org/officeDocument/2006/relationships/hyperlink" Target="#'C16C'!A1"/><Relationship Id="rId67" Type="http://schemas.openxmlformats.org/officeDocument/2006/relationships/hyperlink" Target="#'C20A1'!A1"/><Relationship Id="rId103" Type="http://schemas.openxmlformats.org/officeDocument/2006/relationships/hyperlink" Target="#'C25B2'!A1"/><Relationship Id="rId20" Type="http://schemas.openxmlformats.org/officeDocument/2006/relationships/hyperlink" Target="#'C7B1'!A1"/><Relationship Id="rId41" Type="http://schemas.openxmlformats.org/officeDocument/2006/relationships/hyperlink" Target="#'C9B3'!A1"/><Relationship Id="rId54" Type="http://schemas.openxmlformats.org/officeDocument/2006/relationships/hyperlink" Target="#'C13'!A1"/><Relationship Id="rId62" Type="http://schemas.openxmlformats.org/officeDocument/2006/relationships/hyperlink" Target="#'C17C'!A1"/><Relationship Id="rId70" Type="http://schemas.openxmlformats.org/officeDocument/2006/relationships/hyperlink" Target="#'C20B1'!A1"/><Relationship Id="rId75" Type="http://schemas.openxmlformats.org/officeDocument/2006/relationships/hyperlink" Target="#'C21A2'!A1"/><Relationship Id="rId83" Type="http://schemas.openxmlformats.org/officeDocument/2006/relationships/hyperlink" Target="#'C23C'!A1"/><Relationship Id="rId88" Type="http://schemas.openxmlformats.org/officeDocument/2006/relationships/hyperlink" Target="#'C24A2'!A1"/><Relationship Id="rId91" Type="http://schemas.openxmlformats.org/officeDocument/2006/relationships/hyperlink" Target="#'C24B2'!A1"/><Relationship Id="rId96" Type="http://schemas.openxmlformats.org/officeDocument/2006/relationships/hyperlink" Target="#'C27C'!A1"/><Relationship Id="rId1" Type="http://schemas.openxmlformats.org/officeDocument/2006/relationships/image" Target="../media/image1.png"/><Relationship Id="rId6" Type="http://schemas.openxmlformats.org/officeDocument/2006/relationships/hyperlink" Target="#'C1B2'!A1"/><Relationship Id="rId15" Type="http://schemas.openxmlformats.org/officeDocument/2006/relationships/hyperlink" Target="#'C4B2'!A1"/><Relationship Id="rId23" Type="http://schemas.openxmlformats.org/officeDocument/2006/relationships/hyperlink" Target="#'C2A'!A1"/><Relationship Id="rId28" Type="http://schemas.openxmlformats.org/officeDocument/2006/relationships/hyperlink" Target="#'C5D'!A1"/><Relationship Id="rId36" Type="http://schemas.openxmlformats.org/officeDocument/2006/relationships/hyperlink" Target="#'C8B2'!A1"/><Relationship Id="rId49" Type="http://schemas.openxmlformats.org/officeDocument/2006/relationships/hyperlink" Target="#'C11B3'!A1"/><Relationship Id="rId57" Type="http://schemas.openxmlformats.org/officeDocument/2006/relationships/hyperlink" Target="#'C14B'!A1"/><Relationship Id="rId10" Type="http://schemas.openxmlformats.org/officeDocument/2006/relationships/hyperlink" Target="#'C4A1'!A1"/><Relationship Id="rId31" Type="http://schemas.openxmlformats.org/officeDocument/2006/relationships/hyperlink" Target="#'C8A1'!A1"/><Relationship Id="rId44" Type="http://schemas.openxmlformats.org/officeDocument/2006/relationships/hyperlink" Target="#'C10B'!A1"/><Relationship Id="rId52" Type="http://schemas.openxmlformats.org/officeDocument/2006/relationships/hyperlink" Target="#'C12C'!A1"/><Relationship Id="rId60" Type="http://schemas.openxmlformats.org/officeDocument/2006/relationships/hyperlink" Target="#'C16B'!A1"/><Relationship Id="rId65" Type="http://schemas.openxmlformats.org/officeDocument/2006/relationships/hyperlink" Target="#'C15'!A1"/><Relationship Id="rId73" Type="http://schemas.openxmlformats.org/officeDocument/2006/relationships/hyperlink" Target="#'C21A1'!A1"/><Relationship Id="rId78" Type="http://schemas.openxmlformats.org/officeDocument/2006/relationships/hyperlink" Target="#'C21B2'!A1"/><Relationship Id="rId81" Type="http://schemas.openxmlformats.org/officeDocument/2006/relationships/hyperlink" Target="#'C23A'!A1"/><Relationship Id="rId86" Type="http://schemas.openxmlformats.org/officeDocument/2006/relationships/hyperlink" Target="#'C24A1'!A1"/><Relationship Id="rId94" Type="http://schemas.openxmlformats.org/officeDocument/2006/relationships/hyperlink" Target="#'C29'!A1"/><Relationship Id="rId99" Type="http://schemas.openxmlformats.org/officeDocument/2006/relationships/hyperlink" Target="#'C25A3'!A1"/><Relationship Id="rId101" Type="http://schemas.openxmlformats.org/officeDocument/2006/relationships/hyperlink" Target="#'C25B1'!A1"/><Relationship Id="rId4" Type="http://schemas.openxmlformats.org/officeDocument/2006/relationships/hyperlink" Target="#'C1A2'!A1"/><Relationship Id="rId9" Type="http://schemas.openxmlformats.org/officeDocument/2006/relationships/hyperlink" Target="#'C3B'!A1"/><Relationship Id="rId13" Type="http://schemas.openxmlformats.org/officeDocument/2006/relationships/hyperlink" Target="#'C4B1'!A1"/><Relationship Id="rId18" Type="http://schemas.openxmlformats.org/officeDocument/2006/relationships/hyperlink" Target="#'C7A3'!A1"/><Relationship Id="rId39" Type="http://schemas.openxmlformats.org/officeDocument/2006/relationships/hyperlink" Target="#'C9A2'!A1"/><Relationship Id="rId34" Type="http://schemas.openxmlformats.org/officeDocument/2006/relationships/hyperlink" Target="#'C8B1'!A1"/><Relationship Id="rId50" Type="http://schemas.openxmlformats.org/officeDocument/2006/relationships/hyperlink" Target="#'C11B2'!A1"/><Relationship Id="rId55" Type="http://schemas.openxmlformats.org/officeDocument/2006/relationships/hyperlink" Target="#'C14A'!A1"/><Relationship Id="rId76" Type="http://schemas.openxmlformats.org/officeDocument/2006/relationships/hyperlink" Target="#'C21B1'!A1"/><Relationship Id="rId97" Type="http://schemas.openxmlformats.org/officeDocument/2006/relationships/hyperlink" Target="#'C27B'!A1"/><Relationship Id="rId7" Type="http://schemas.openxmlformats.org/officeDocument/2006/relationships/hyperlink" Target="#'C3A'!A1"/><Relationship Id="rId71" Type="http://schemas.openxmlformats.org/officeDocument/2006/relationships/hyperlink" Target="#'C20B3'!A1"/><Relationship Id="rId92" Type="http://schemas.openxmlformats.org/officeDocument/2006/relationships/hyperlink" Target="#'C26'!A1"/><Relationship Id="rId2" Type="http://schemas.openxmlformats.org/officeDocument/2006/relationships/hyperlink" Target="#'C1A1'!A1"/><Relationship Id="rId29" Type="http://schemas.openxmlformats.org/officeDocument/2006/relationships/hyperlink" Target="#'C5E'!A1"/><Relationship Id="rId24" Type="http://schemas.openxmlformats.org/officeDocument/2006/relationships/hyperlink" Target="#'C2C'!A1"/><Relationship Id="rId40" Type="http://schemas.openxmlformats.org/officeDocument/2006/relationships/hyperlink" Target="#'C9B1'!A1"/><Relationship Id="rId45" Type="http://schemas.openxmlformats.org/officeDocument/2006/relationships/hyperlink" Target="#'C11A1'!A1"/><Relationship Id="rId66" Type="http://schemas.openxmlformats.org/officeDocument/2006/relationships/hyperlink" Target="#'C19'!A1"/><Relationship Id="rId87" Type="http://schemas.openxmlformats.org/officeDocument/2006/relationships/hyperlink" Target="#'C24A3'!A1"/><Relationship Id="rId61" Type="http://schemas.openxmlformats.org/officeDocument/2006/relationships/hyperlink" Target="#'C17A'!A1"/><Relationship Id="rId82" Type="http://schemas.openxmlformats.org/officeDocument/2006/relationships/hyperlink" Target="#'C23B'!A1"/><Relationship Id="rId19" Type="http://schemas.openxmlformats.org/officeDocument/2006/relationships/hyperlink" Target="#'C7A2'!A1"/><Relationship Id="rId14" Type="http://schemas.openxmlformats.org/officeDocument/2006/relationships/hyperlink" Target="#'C4B3'!A1"/><Relationship Id="rId30" Type="http://schemas.openxmlformats.org/officeDocument/2006/relationships/hyperlink" Target="#'C6'!A1"/><Relationship Id="rId35" Type="http://schemas.openxmlformats.org/officeDocument/2006/relationships/hyperlink" Target="#'C8B3'!A1"/><Relationship Id="rId56" Type="http://schemas.openxmlformats.org/officeDocument/2006/relationships/hyperlink" Target="#'C14C'!A1"/><Relationship Id="rId77" Type="http://schemas.openxmlformats.org/officeDocument/2006/relationships/hyperlink" Target="#'C21B3'!A1"/><Relationship Id="rId100" Type="http://schemas.openxmlformats.org/officeDocument/2006/relationships/hyperlink" Target="#'c25A2'!A1"/><Relationship Id="rId8" Type="http://schemas.openxmlformats.org/officeDocument/2006/relationships/hyperlink" Target="#'C3C'!A1"/><Relationship Id="rId51" Type="http://schemas.openxmlformats.org/officeDocument/2006/relationships/hyperlink" Target="#'C12A'!A1"/><Relationship Id="rId72" Type="http://schemas.openxmlformats.org/officeDocument/2006/relationships/hyperlink" Target="#'C20B2'!A1"/><Relationship Id="rId93" Type="http://schemas.openxmlformats.org/officeDocument/2006/relationships/hyperlink" Target="#'C28'!A1"/><Relationship Id="rId98" Type="http://schemas.openxmlformats.org/officeDocument/2006/relationships/hyperlink" Target="#'C25A1'!A1"/><Relationship Id="rId3" Type="http://schemas.openxmlformats.org/officeDocument/2006/relationships/hyperlink" Target="#'C1A3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hyperlink" Target="#'C33A2'!A1"/><Relationship Id="rId21" Type="http://schemas.openxmlformats.org/officeDocument/2006/relationships/hyperlink" Target="#'C7B2'!A1"/><Relationship Id="rId42" Type="http://schemas.openxmlformats.org/officeDocument/2006/relationships/hyperlink" Target="#'C10A'!A1"/><Relationship Id="rId47" Type="http://schemas.openxmlformats.org/officeDocument/2006/relationships/hyperlink" Target="#'C11B1'!A1"/><Relationship Id="rId63" Type="http://schemas.openxmlformats.org/officeDocument/2006/relationships/hyperlink" Target="#'C18'!A1"/><Relationship Id="rId68" Type="http://schemas.openxmlformats.org/officeDocument/2006/relationships/hyperlink" Target="#'C20A2'!A1"/><Relationship Id="rId84" Type="http://schemas.openxmlformats.org/officeDocument/2006/relationships/hyperlink" Target="#'C23E'!A1"/><Relationship Id="rId89" Type="http://schemas.openxmlformats.org/officeDocument/2006/relationships/hyperlink" Target="#'C24B3'!A1"/><Relationship Id="rId112" Type="http://schemas.openxmlformats.org/officeDocument/2006/relationships/hyperlink" Target="#'C32A3'!A1"/><Relationship Id="rId16" Type="http://schemas.openxmlformats.org/officeDocument/2006/relationships/hyperlink" Target="#'C7A1'!A1"/><Relationship Id="rId107" Type="http://schemas.openxmlformats.org/officeDocument/2006/relationships/hyperlink" Target="#'C31A1'!A1"/><Relationship Id="rId11" Type="http://schemas.openxmlformats.org/officeDocument/2006/relationships/hyperlink" Target="#'C4A2'!A1"/><Relationship Id="rId32" Type="http://schemas.openxmlformats.org/officeDocument/2006/relationships/hyperlink" Target="#'C8A2'!A1"/><Relationship Id="rId37" Type="http://schemas.openxmlformats.org/officeDocument/2006/relationships/hyperlink" Target="#'C9A3'!A1"/><Relationship Id="rId53" Type="http://schemas.openxmlformats.org/officeDocument/2006/relationships/hyperlink" Target="#'C13'!A1"/><Relationship Id="rId58" Type="http://schemas.openxmlformats.org/officeDocument/2006/relationships/hyperlink" Target="#'C16C'!A1"/><Relationship Id="rId74" Type="http://schemas.openxmlformats.org/officeDocument/2006/relationships/hyperlink" Target="#'C21A2'!A1"/><Relationship Id="rId79" Type="http://schemas.openxmlformats.org/officeDocument/2006/relationships/hyperlink" Target="#'C22B'!A1"/><Relationship Id="rId102" Type="http://schemas.openxmlformats.org/officeDocument/2006/relationships/hyperlink" Target="#'C25B2'!A1"/><Relationship Id="rId123" Type="http://schemas.openxmlformats.org/officeDocument/2006/relationships/hyperlink" Target="#'ODS-06'!A1"/><Relationship Id="rId128" Type="http://schemas.openxmlformats.org/officeDocument/2006/relationships/hyperlink" Target="#'ODS-11'!A1"/><Relationship Id="rId5" Type="http://schemas.openxmlformats.org/officeDocument/2006/relationships/hyperlink" Target="#'C1B2'!A1"/><Relationship Id="rId90" Type="http://schemas.openxmlformats.org/officeDocument/2006/relationships/hyperlink" Target="#'C24B2'!A1"/><Relationship Id="rId95" Type="http://schemas.openxmlformats.org/officeDocument/2006/relationships/hyperlink" Target="#'C27C'!A1"/><Relationship Id="rId22" Type="http://schemas.openxmlformats.org/officeDocument/2006/relationships/hyperlink" Target="#'C2A'!A1"/><Relationship Id="rId27" Type="http://schemas.openxmlformats.org/officeDocument/2006/relationships/hyperlink" Target="#'C5D'!A1"/><Relationship Id="rId43" Type="http://schemas.openxmlformats.org/officeDocument/2006/relationships/hyperlink" Target="#'C10B'!A1"/><Relationship Id="rId48" Type="http://schemas.openxmlformats.org/officeDocument/2006/relationships/hyperlink" Target="#'C11B3'!A1"/><Relationship Id="rId64" Type="http://schemas.openxmlformats.org/officeDocument/2006/relationships/hyperlink" Target="#'C15'!A1"/><Relationship Id="rId69" Type="http://schemas.openxmlformats.org/officeDocument/2006/relationships/hyperlink" Target="#'C20B1'!A1"/><Relationship Id="rId113" Type="http://schemas.openxmlformats.org/officeDocument/2006/relationships/hyperlink" Target="#'C32A2'!A1"/><Relationship Id="rId118" Type="http://schemas.openxmlformats.org/officeDocument/2006/relationships/hyperlink" Target="#'ODS-01'!A1"/><Relationship Id="rId80" Type="http://schemas.openxmlformats.org/officeDocument/2006/relationships/hyperlink" Target="#'C23A'!A1"/><Relationship Id="rId85" Type="http://schemas.openxmlformats.org/officeDocument/2006/relationships/hyperlink" Target="#'C24A1'!A1"/><Relationship Id="rId12" Type="http://schemas.openxmlformats.org/officeDocument/2006/relationships/hyperlink" Target="#'C4B1'!A1"/><Relationship Id="rId17" Type="http://schemas.openxmlformats.org/officeDocument/2006/relationships/hyperlink" Target="#'C7A3'!A1"/><Relationship Id="rId33" Type="http://schemas.openxmlformats.org/officeDocument/2006/relationships/hyperlink" Target="#'C8B1'!A1"/><Relationship Id="rId38" Type="http://schemas.openxmlformats.org/officeDocument/2006/relationships/hyperlink" Target="#'C9A2'!A1"/><Relationship Id="rId59" Type="http://schemas.openxmlformats.org/officeDocument/2006/relationships/hyperlink" Target="#'C16B'!A1"/><Relationship Id="rId103" Type="http://schemas.openxmlformats.org/officeDocument/2006/relationships/image" Target="../media/image2.png"/><Relationship Id="rId108" Type="http://schemas.openxmlformats.org/officeDocument/2006/relationships/hyperlink" Target="#'C31A3'!A1"/><Relationship Id="rId124" Type="http://schemas.openxmlformats.org/officeDocument/2006/relationships/hyperlink" Target="#'ODS-07'!A1"/><Relationship Id="rId129" Type="http://schemas.openxmlformats.org/officeDocument/2006/relationships/hyperlink" Target="#'C34A1'!A1"/><Relationship Id="rId54" Type="http://schemas.openxmlformats.org/officeDocument/2006/relationships/hyperlink" Target="#'C14A'!A1"/><Relationship Id="rId70" Type="http://schemas.openxmlformats.org/officeDocument/2006/relationships/hyperlink" Target="#'C20B3'!A1"/><Relationship Id="rId75" Type="http://schemas.openxmlformats.org/officeDocument/2006/relationships/hyperlink" Target="#'C21B1'!A1"/><Relationship Id="rId91" Type="http://schemas.openxmlformats.org/officeDocument/2006/relationships/hyperlink" Target="#'C26'!A1"/><Relationship Id="rId96" Type="http://schemas.openxmlformats.org/officeDocument/2006/relationships/hyperlink" Target="#'C27B'!A1"/><Relationship Id="rId1" Type="http://schemas.openxmlformats.org/officeDocument/2006/relationships/hyperlink" Target="#'C1A1'!A1"/><Relationship Id="rId6" Type="http://schemas.openxmlformats.org/officeDocument/2006/relationships/hyperlink" Target="#'C3A'!A1"/><Relationship Id="rId23" Type="http://schemas.openxmlformats.org/officeDocument/2006/relationships/hyperlink" Target="#'C2C'!A1"/><Relationship Id="rId28" Type="http://schemas.openxmlformats.org/officeDocument/2006/relationships/hyperlink" Target="#'C5E'!A1"/><Relationship Id="rId49" Type="http://schemas.openxmlformats.org/officeDocument/2006/relationships/hyperlink" Target="#'C11B2'!A1"/><Relationship Id="rId114" Type="http://schemas.openxmlformats.org/officeDocument/2006/relationships/hyperlink" Target="#'C32B'!A1"/><Relationship Id="rId119" Type="http://schemas.openxmlformats.org/officeDocument/2006/relationships/hyperlink" Target="#'ODS-02'!A1"/><Relationship Id="rId44" Type="http://schemas.openxmlformats.org/officeDocument/2006/relationships/hyperlink" Target="#'C11A1'!A1"/><Relationship Id="rId60" Type="http://schemas.openxmlformats.org/officeDocument/2006/relationships/hyperlink" Target="#'C17A'!A1"/><Relationship Id="rId65" Type="http://schemas.openxmlformats.org/officeDocument/2006/relationships/hyperlink" Target="#'C19'!A1"/><Relationship Id="rId81" Type="http://schemas.openxmlformats.org/officeDocument/2006/relationships/hyperlink" Target="#'C23B'!A1"/><Relationship Id="rId86" Type="http://schemas.openxmlformats.org/officeDocument/2006/relationships/hyperlink" Target="#'C24A3'!A1"/><Relationship Id="rId130" Type="http://schemas.openxmlformats.org/officeDocument/2006/relationships/hyperlink" Target="#'C34A3'!A1"/><Relationship Id="rId13" Type="http://schemas.openxmlformats.org/officeDocument/2006/relationships/hyperlink" Target="#'C4B3'!A1"/><Relationship Id="rId18" Type="http://schemas.openxmlformats.org/officeDocument/2006/relationships/hyperlink" Target="#'C7A2'!A1"/><Relationship Id="rId39" Type="http://schemas.openxmlformats.org/officeDocument/2006/relationships/hyperlink" Target="#'C9B1'!A1"/><Relationship Id="rId109" Type="http://schemas.openxmlformats.org/officeDocument/2006/relationships/hyperlink" Target="#'C31A2'!A1"/><Relationship Id="rId34" Type="http://schemas.openxmlformats.org/officeDocument/2006/relationships/hyperlink" Target="#'C8B3'!A1"/><Relationship Id="rId50" Type="http://schemas.openxmlformats.org/officeDocument/2006/relationships/hyperlink" Target="#'C12A'!A1"/><Relationship Id="rId55" Type="http://schemas.openxmlformats.org/officeDocument/2006/relationships/hyperlink" Target="#'C14C'!A1"/><Relationship Id="rId76" Type="http://schemas.openxmlformats.org/officeDocument/2006/relationships/hyperlink" Target="#'C21B3'!A1"/><Relationship Id="rId97" Type="http://schemas.openxmlformats.org/officeDocument/2006/relationships/hyperlink" Target="#'C25A1'!A1"/><Relationship Id="rId104" Type="http://schemas.openxmlformats.org/officeDocument/2006/relationships/hyperlink" Target="#'C30A'!A1"/><Relationship Id="rId120" Type="http://schemas.openxmlformats.org/officeDocument/2006/relationships/hyperlink" Target="#'ODS-03'!A1"/><Relationship Id="rId125" Type="http://schemas.openxmlformats.org/officeDocument/2006/relationships/hyperlink" Target="#'ODS-08'!A1"/><Relationship Id="rId7" Type="http://schemas.openxmlformats.org/officeDocument/2006/relationships/hyperlink" Target="#'C3C'!A1"/><Relationship Id="rId71" Type="http://schemas.openxmlformats.org/officeDocument/2006/relationships/hyperlink" Target="#'C20B2'!A1"/><Relationship Id="rId92" Type="http://schemas.openxmlformats.org/officeDocument/2006/relationships/hyperlink" Target="#'C28'!A1"/><Relationship Id="rId2" Type="http://schemas.openxmlformats.org/officeDocument/2006/relationships/hyperlink" Target="#'C1A3'!A1"/><Relationship Id="rId29" Type="http://schemas.openxmlformats.org/officeDocument/2006/relationships/hyperlink" Target="#'C6'!A1"/><Relationship Id="rId24" Type="http://schemas.openxmlformats.org/officeDocument/2006/relationships/hyperlink" Target="#'C2B'!A1"/><Relationship Id="rId40" Type="http://schemas.openxmlformats.org/officeDocument/2006/relationships/hyperlink" Target="#'C9B3'!A1"/><Relationship Id="rId45" Type="http://schemas.openxmlformats.org/officeDocument/2006/relationships/hyperlink" Target="#'C11A3'!A1"/><Relationship Id="rId66" Type="http://schemas.openxmlformats.org/officeDocument/2006/relationships/hyperlink" Target="#'C20A1'!A1"/><Relationship Id="rId87" Type="http://schemas.openxmlformats.org/officeDocument/2006/relationships/hyperlink" Target="#'C24A2'!A1"/><Relationship Id="rId110" Type="http://schemas.openxmlformats.org/officeDocument/2006/relationships/hyperlink" Target="#'C31B'!A1"/><Relationship Id="rId115" Type="http://schemas.openxmlformats.org/officeDocument/2006/relationships/hyperlink" Target="#'C33A1'!A1"/><Relationship Id="rId131" Type="http://schemas.openxmlformats.org/officeDocument/2006/relationships/hyperlink" Target="#'C34A2'!A1"/><Relationship Id="rId61" Type="http://schemas.openxmlformats.org/officeDocument/2006/relationships/hyperlink" Target="#'C17C'!A1"/><Relationship Id="rId82" Type="http://schemas.openxmlformats.org/officeDocument/2006/relationships/hyperlink" Target="#'C23C'!A1"/><Relationship Id="rId19" Type="http://schemas.openxmlformats.org/officeDocument/2006/relationships/hyperlink" Target="#'C7B1'!A1"/><Relationship Id="rId14" Type="http://schemas.openxmlformats.org/officeDocument/2006/relationships/hyperlink" Target="#'C4B2'!A1"/><Relationship Id="rId30" Type="http://schemas.openxmlformats.org/officeDocument/2006/relationships/hyperlink" Target="#'C8A1'!A1"/><Relationship Id="rId35" Type="http://schemas.openxmlformats.org/officeDocument/2006/relationships/hyperlink" Target="#'C8B2'!A1"/><Relationship Id="rId56" Type="http://schemas.openxmlformats.org/officeDocument/2006/relationships/hyperlink" Target="#'C14B'!A1"/><Relationship Id="rId77" Type="http://schemas.openxmlformats.org/officeDocument/2006/relationships/hyperlink" Target="#'C21B2'!A1"/><Relationship Id="rId100" Type="http://schemas.openxmlformats.org/officeDocument/2006/relationships/hyperlink" Target="#'C25B1'!A1"/><Relationship Id="rId105" Type="http://schemas.openxmlformats.org/officeDocument/2006/relationships/hyperlink" Target="#'C30C'!A1"/><Relationship Id="rId126" Type="http://schemas.openxmlformats.org/officeDocument/2006/relationships/hyperlink" Target="#'ODS-09'!A1"/><Relationship Id="rId8" Type="http://schemas.openxmlformats.org/officeDocument/2006/relationships/hyperlink" Target="#'C3B'!A1"/><Relationship Id="rId51" Type="http://schemas.openxmlformats.org/officeDocument/2006/relationships/hyperlink" Target="#'C12C'!A1"/><Relationship Id="rId72" Type="http://schemas.openxmlformats.org/officeDocument/2006/relationships/hyperlink" Target="#'C21A1'!A1"/><Relationship Id="rId93" Type="http://schemas.openxmlformats.org/officeDocument/2006/relationships/hyperlink" Target="#'C29'!A1"/><Relationship Id="rId98" Type="http://schemas.openxmlformats.org/officeDocument/2006/relationships/hyperlink" Target="#'C25A3'!A1"/><Relationship Id="rId121" Type="http://schemas.openxmlformats.org/officeDocument/2006/relationships/hyperlink" Target="#'ODS-04'!A1"/><Relationship Id="rId3" Type="http://schemas.openxmlformats.org/officeDocument/2006/relationships/hyperlink" Target="#'C1A2'!A1"/><Relationship Id="rId25" Type="http://schemas.openxmlformats.org/officeDocument/2006/relationships/hyperlink" Target="#'C5B'!A1"/><Relationship Id="rId46" Type="http://schemas.openxmlformats.org/officeDocument/2006/relationships/hyperlink" Target="#'C11A2'!A1"/><Relationship Id="rId67" Type="http://schemas.openxmlformats.org/officeDocument/2006/relationships/hyperlink" Target="#'C20A3'!A1"/><Relationship Id="rId116" Type="http://schemas.openxmlformats.org/officeDocument/2006/relationships/hyperlink" Target="#'C33A3'!A1"/><Relationship Id="rId20" Type="http://schemas.openxmlformats.org/officeDocument/2006/relationships/hyperlink" Target="#'C7B3'!A1"/><Relationship Id="rId41" Type="http://schemas.openxmlformats.org/officeDocument/2006/relationships/hyperlink" Target="#'C9B2'!A1"/><Relationship Id="rId62" Type="http://schemas.openxmlformats.org/officeDocument/2006/relationships/hyperlink" Target="#'C17B'!A1"/><Relationship Id="rId83" Type="http://schemas.openxmlformats.org/officeDocument/2006/relationships/hyperlink" Target="#'C23D'!A1"/><Relationship Id="rId88" Type="http://schemas.openxmlformats.org/officeDocument/2006/relationships/hyperlink" Target="#'C24B1'!A1"/><Relationship Id="rId111" Type="http://schemas.openxmlformats.org/officeDocument/2006/relationships/hyperlink" Target="#'C32A1'!A1"/><Relationship Id="rId15" Type="http://schemas.openxmlformats.org/officeDocument/2006/relationships/hyperlink" Target="#'C5A'!A1"/><Relationship Id="rId36" Type="http://schemas.openxmlformats.org/officeDocument/2006/relationships/hyperlink" Target="#'C9A1'!A1"/><Relationship Id="rId57" Type="http://schemas.openxmlformats.org/officeDocument/2006/relationships/hyperlink" Target="#'C16A'!A1"/><Relationship Id="rId106" Type="http://schemas.openxmlformats.org/officeDocument/2006/relationships/hyperlink" Target="#'C30B'!A1"/><Relationship Id="rId127" Type="http://schemas.openxmlformats.org/officeDocument/2006/relationships/hyperlink" Target="#'ODS-10'!A1"/><Relationship Id="rId10" Type="http://schemas.openxmlformats.org/officeDocument/2006/relationships/hyperlink" Target="#'C4A3'!A1"/><Relationship Id="rId31" Type="http://schemas.openxmlformats.org/officeDocument/2006/relationships/hyperlink" Target="#'C8A3'!A1"/><Relationship Id="rId52" Type="http://schemas.openxmlformats.org/officeDocument/2006/relationships/hyperlink" Target="#'C12B'!A1"/><Relationship Id="rId73" Type="http://schemas.openxmlformats.org/officeDocument/2006/relationships/hyperlink" Target="#'C21A3'!A1"/><Relationship Id="rId78" Type="http://schemas.openxmlformats.org/officeDocument/2006/relationships/hyperlink" Target="#'C22A'!A1"/><Relationship Id="rId94" Type="http://schemas.openxmlformats.org/officeDocument/2006/relationships/hyperlink" Target="#'C27A'!A1"/><Relationship Id="rId99" Type="http://schemas.openxmlformats.org/officeDocument/2006/relationships/hyperlink" Target="#'c25A2'!A1"/><Relationship Id="rId101" Type="http://schemas.openxmlformats.org/officeDocument/2006/relationships/hyperlink" Target="#'C25B3'!A1"/><Relationship Id="rId122" Type="http://schemas.openxmlformats.org/officeDocument/2006/relationships/hyperlink" Target="#'ODS-05'!A1"/><Relationship Id="rId4" Type="http://schemas.openxmlformats.org/officeDocument/2006/relationships/hyperlink" Target="#'C1B1'!A1"/><Relationship Id="rId9" Type="http://schemas.openxmlformats.org/officeDocument/2006/relationships/hyperlink" Target="#'C4A1'!A1"/><Relationship Id="rId26" Type="http://schemas.openxmlformats.org/officeDocument/2006/relationships/hyperlink" Target="#'C5C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609600</xdr:colOff>
      <xdr:row>5</xdr:row>
      <xdr:rowOff>32413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325100" cy="908713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19051</xdr:colOff>
      <xdr:row>5</xdr:row>
      <xdr:rowOff>47626</xdr:rowOff>
    </xdr:from>
    <xdr:to>
      <xdr:col>14</xdr:col>
      <xdr:colOff>0</xdr:colOff>
      <xdr:row>6</xdr:row>
      <xdr:rowOff>152401</xdr:rowOff>
    </xdr:to>
    <xdr:sp macro="" textlink="">
      <xdr:nvSpPr>
        <xdr:cNvPr id="4" name="3 Rectángulo redondead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9051" y="923926"/>
          <a:ext cx="9801224" cy="28575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 b="1">
              <a:latin typeface="Comic Sans MS" pitchFamily="66" charset="0"/>
            </a:rPr>
            <a:t>PANAMA. LISTADO DE CUADROS - ENCUESTA DE MERCADO</a:t>
          </a:r>
          <a:r>
            <a:rPr lang="es-PA" sz="1100" b="1" baseline="0">
              <a:latin typeface="Comic Sans MS" pitchFamily="66" charset="0"/>
            </a:rPr>
            <a:t> LABORAL 2007-2015</a:t>
          </a:r>
          <a:endParaRPr lang="es-PA" sz="1100" b="1">
            <a:latin typeface="Comic Sans MS" pitchFamily="66" charset="0"/>
          </a:endParaRPr>
        </a:p>
      </xdr:txBody>
    </xdr:sp>
    <xdr:clientData/>
  </xdr:twoCellAnchor>
  <xdr:twoCellAnchor>
    <xdr:from>
      <xdr:col>11</xdr:col>
      <xdr:colOff>38099</xdr:colOff>
      <xdr:row>8</xdr:row>
      <xdr:rowOff>9525</xdr:rowOff>
    </xdr:from>
    <xdr:to>
      <xdr:col>11</xdr:col>
      <xdr:colOff>581024</xdr:colOff>
      <xdr:row>8</xdr:row>
      <xdr:rowOff>285750</xdr:rowOff>
    </xdr:to>
    <xdr:sp macro="" textlink="">
      <xdr:nvSpPr>
        <xdr:cNvPr id="217" name="216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/>
      </xdr:nvSpPr>
      <xdr:spPr>
        <a:xfrm>
          <a:off x="8515349" y="1524000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8</xdr:row>
      <xdr:rowOff>9525</xdr:rowOff>
    </xdr:from>
    <xdr:to>
      <xdr:col>13</xdr:col>
      <xdr:colOff>581024</xdr:colOff>
      <xdr:row>8</xdr:row>
      <xdr:rowOff>285750</xdr:rowOff>
    </xdr:to>
    <xdr:sp macro="" textlink="">
      <xdr:nvSpPr>
        <xdr:cNvPr id="218" name="217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/>
      </xdr:nvSpPr>
      <xdr:spPr>
        <a:xfrm>
          <a:off x="9753599" y="1524000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8</xdr:row>
      <xdr:rowOff>9525</xdr:rowOff>
    </xdr:from>
    <xdr:to>
      <xdr:col>12</xdr:col>
      <xdr:colOff>581024</xdr:colOff>
      <xdr:row>8</xdr:row>
      <xdr:rowOff>285750</xdr:rowOff>
    </xdr:to>
    <xdr:sp macro="" textlink="">
      <xdr:nvSpPr>
        <xdr:cNvPr id="219" name="218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/>
      </xdr:nvSpPr>
      <xdr:spPr>
        <a:xfrm>
          <a:off x="9134474" y="1524000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9</xdr:row>
      <xdr:rowOff>9525</xdr:rowOff>
    </xdr:from>
    <xdr:to>
      <xdr:col>11</xdr:col>
      <xdr:colOff>581024</xdr:colOff>
      <xdr:row>9</xdr:row>
      <xdr:rowOff>285750</xdr:rowOff>
    </xdr:to>
    <xdr:sp macro="" textlink="">
      <xdr:nvSpPr>
        <xdr:cNvPr id="220" name="219 Rectángulo redondea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/>
      </xdr:nvSpPr>
      <xdr:spPr>
        <a:xfrm>
          <a:off x="8515349" y="18383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9</xdr:row>
      <xdr:rowOff>9525</xdr:rowOff>
    </xdr:from>
    <xdr:to>
      <xdr:col>13</xdr:col>
      <xdr:colOff>581024</xdr:colOff>
      <xdr:row>9</xdr:row>
      <xdr:rowOff>285750</xdr:rowOff>
    </xdr:to>
    <xdr:sp macro="" textlink="">
      <xdr:nvSpPr>
        <xdr:cNvPr id="221" name="220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/>
      </xdr:nvSpPr>
      <xdr:spPr>
        <a:xfrm>
          <a:off x="9753599" y="18383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9</xdr:row>
      <xdr:rowOff>9525</xdr:rowOff>
    </xdr:from>
    <xdr:to>
      <xdr:col>12</xdr:col>
      <xdr:colOff>581024</xdr:colOff>
      <xdr:row>9</xdr:row>
      <xdr:rowOff>285750</xdr:rowOff>
    </xdr:to>
    <xdr:sp macro="" textlink="">
      <xdr:nvSpPr>
        <xdr:cNvPr id="222" name="221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/>
      </xdr:nvSpPr>
      <xdr:spPr>
        <a:xfrm>
          <a:off x="9134474" y="18383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11</xdr:row>
      <xdr:rowOff>9525</xdr:rowOff>
    </xdr:from>
    <xdr:to>
      <xdr:col>11</xdr:col>
      <xdr:colOff>581024</xdr:colOff>
      <xdr:row>11</xdr:row>
      <xdr:rowOff>285750</xdr:rowOff>
    </xdr:to>
    <xdr:sp macro="" textlink="">
      <xdr:nvSpPr>
        <xdr:cNvPr id="286" name="285 Rectángulo redondea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/>
      </xdr:nvSpPr>
      <xdr:spPr>
        <a:xfrm>
          <a:off x="8515349" y="18383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11</xdr:row>
      <xdr:rowOff>9525</xdr:rowOff>
    </xdr:from>
    <xdr:to>
      <xdr:col>13</xdr:col>
      <xdr:colOff>581024</xdr:colOff>
      <xdr:row>11</xdr:row>
      <xdr:rowOff>285750</xdr:rowOff>
    </xdr:to>
    <xdr:sp macro="" textlink="">
      <xdr:nvSpPr>
        <xdr:cNvPr id="287" name="286 Rectángulo redondea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/>
      </xdr:nvSpPr>
      <xdr:spPr>
        <a:xfrm>
          <a:off x="9753599" y="18383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11</xdr:row>
      <xdr:rowOff>9525</xdr:rowOff>
    </xdr:from>
    <xdr:to>
      <xdr:col>12</xdr:col>
      <xdr:colOff>581024</xdr:colOff>
      <xdr:row>11</xdr:row>
      <xdr:rowOff>285750</xdr:rowOff>
    </xdr:to>
    <xdr:sp macro="" textlink="">
      <xdr:nvSpPr>
        <xdr:cNvPr id="288" name="287 Rectángulo redondea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/>
      </xdr:nvSpPr>
      <xdr:spPr>
        <a:xfrm>
          <a:off x="9134474" y="18383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12</xdr:row>
      <xdr:rowOff>9525</xdr:rowOff>
    </xdr:from>
    <xdr:to>
      <xdr:col>11</xdr:col>
      <xdr:colOff>581024</xdr:colOff>
      <xdr:row>12</xdr:row>
      <xdr:rowOff>285750</xdr:rowOff>
    </xdr:to>
    <xdr:sp macro="" textlink="">
      <xdr:nvSpPr>
        <xdr:cNvPr id="289" name="288 Rectángulo redondea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/>
      </xdr:nvSpPr>
      <xdr:spPr>
        <a:xfrm>
          <a:off x="8515349" y="18383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12</xdr:row>
      <xdr:rowOff>9525</xdr:rowOff>
    </xdr:from>
    <xdr:to>
      <xdr:col>13</xdr:col>
      <xdr:colOff>581024</xdr:colOff>
      <xdr:row>12</xdr:row>
      <xdr:rowOff>285750</xdr:rowOff>
    </xdr:to>
    <xdr:sp macro="" textlink="">
      <xdr:nvSpPr>
        <xdr:cNvPr id="290" name="289 Rectángulo redondead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/>
      </xdr:nvSpPr>
      <xdr:spPr>
        <a:xfrm>
          <a:off x="9753599" y="18383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12</xdr:row>
      <xdr:rowOff>9525</xdr:rowOff>
    </xdr:from>
    <xdr:to>
      <xdr:col>12</xdr:col>
      <xdr:colOff>581024</xdr:colOff>
      <xdr:row>12</xdr:row>
      <xdr:rowOff>285750</xdr:rowOff>
    </xdr:to>
    <xdr:sp macro="" textlink="">
      <xdr:nvSpPr>
        <xdr:cNvPr id="291" name="290 Rectángulo redondea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/>
      </xdr:nvSpPr>
      <xdr:spPr>
        <a:xfrm>
          <a:off x="9134474" y="18383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13</xdr:row>
      <xdr:rowOff>9525</xdr:rowOff>
    </xdr:from>
    <xdr:to>
      <xdr:col>11</xdr:col>
      <xdr:colOff>581024</xdr:colOff>
      <xdr:row>13</xdr:row>
      <xdr:rowOff>285750</xdr:rowOff>
    </xdr:to>
    <xdr:sp macro="" textlink="">
      <xdr:nvSpPr>
        <xdr:cNvPr id="292" name="291 Rectángulo redondead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/>
      </xdr:nvSpPr>
      <xdr:spPr>
        <a:xfrm>
          <a:off x="8515349" y="18383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13</xdr:row>
      <xdr:rowOff>9525</xdr:rowOff>
    </xdr:from>
    <xdr:to>
      <xdr:col>13</xdr:col>
      <xdr:colOff>581024</xdr:colOff>
      <xdr:row>13</xdr:row>
      <xdr:rowOff>285750</xdr:rowOff>
    </xdr:to>
    <xdr:sp macro="" textlink="">
      <xdr:nvSpPr>
        <xdr:cNvPr id="293" name="292 Rectángulo redondead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/>
      </xdr:nvSpPr>
      <xdr:spPr>
        <a:xfrm>
          <a:off x="9753599" y="18383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13</xdr:row>
      <xdr:rowOff>9525</xdr:rowOff>
    </xdr:from>
    <xdr:to>
      <xdr:col>12</xdr:col>
      <xdr:colOff>581024</xdr:colOff>
      <xdr:row>13</xdr:row>
      <xdr:rowOff>285750</xdr:rowOff>
    </xdr:to>
    <xdr:sp macro="" textlink="">
      <xdr:nvSpPr>
        <xdr:cNvPr id="294" name="293 Rectángulo redondeado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/>
      </xdr:nvSpPr>
      <xdr:spPr>
        <a:xfrm>
          <a:off x="9134474" y="18383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14</xdr:row>
      <xdr:rowOff>9525</xdr:rowOff>
    </xdr:from>
    <xdr:to>
      <xdr:col>13</xdr:col>
      <xdr:colOff>581025</xdr:colOff>
      <xdr:row>14</xdr:row>
      <xdr:rowOff>285750</xdr:rowOff>
    </xdr:to>
    <xdr:sp macro="" textlink="">
      <xdr:nvSpPr>
        <xdr:cNvPr id="295" name="294 Rectángulo redondeado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/>
      </xdr:nvSpPr>
      <xdr:spPr>
        <a:xfrm>
          <a:off x="8515349" y="3409950"/>
          <a:ext cx="17811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38099</xdr:colOff>
      <xdr:row>20</xdr:row>
      <xdr:rowOff>9525</xdr:rowOff>
    </xdr:from>
    <xdr:to>
      <xdr:col>11</xdr:col>
      <xdr:colOff>581024</xdr:colOff>
      <xdr:row>20</xdr:row>
      <xdr:rowOff>285750</xdr:rowOff>
    </xdr:to>
    <xdr:sp macro="" textlink="">
      <xdr:nvSpPr>
        <xdr:cNvPr id="313" name="312 Rectángulo redondead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/>
      </xdr:nvSpPr>
      <xdr:spPr>
        <a:xfrm>
          <a:off x="8515349" y="18383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20</xdr:row>
      <xdr:rowOff>9525</xdr:rowOff>
    </xdr:from>
    <xdr:to>
      <xdr:col>13</xdr:col>
      <xdr:colOff>581024</xdr:colOff>
      <xdr:row>20</xdr:row>
      <xdr:rowOff>285750</xdr:rowOff>
    </xdr:to>
    <xdr:sp macro="" textlink="">
      <xdr:nvSpPr>
        <xdr:cNvPr id="314" name="313 Rectángulo redondead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/>
      </xdr:nvSpPr>
      <xdr:spPr>
        <a:xfrm>
          <a:off x="9753599" y="18383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20</xdr:row>
      <xdr:rowOff>9525</xdr:rowOff>
    </xdr:from>
    <xdr:to>
      <xdr:col>12</xdr:col>
      <xdr:colOff>581024</xdr:colOff>
      <xdr:row>20</xdr:row>
      <xdr:rowOff>285750</xdr:rowOff>
    </xdr:to>
    <xdr:sp macro="" textlink="">
      <xdr:nvSpPr>
        <xdr:cNvPr id="315" name="314 Rectángulo redondead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/>
      </xdr:nvSpPr>
      <xdr:spPr>
        <a:xfrm>
          <a:off x="9134474" y="18383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38101</xdr:colOff>
      <xdr:row>21</xdr:row>
      <xdr:rowOff>9525</xdr:rowOff>
    </xdr:from>
    <xdr:to>
      <xdr:col>11</xdr:col>
      <xdr:colOff>581025</xdr:colOff>
      <xdr:row>21</xdr:row>
      <xdr:rowOff>285750</xdr:rowOff>
    </xdr:to>
    <xdr:sp macro="" textlink="">
      <xdr:nvSpPr>
        <xdr:cNvPr id="316" name="315 Rectángulo redondeado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/>
      </xdr:nvSpPr>
      <xdr:spPr>
        <a:xfrm>
          <a:off x="8515351" y="5610225"/>
          <a:ext cx="542924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21</xdr:row>
      <xdr:rowOff>9525</xdr:rowOff>
    </xdr:from>
    <xdr:to>
      <xdr:col>13</xdr:col>
      <xdr:colOff>581024</xdr:colOff>
      <xdr:row>21</xdr:row>
      <xdr:rowOff>285750</xdr:rowOff>
    </xdr:to>
    <xdr:sp macro="" textlink="">
      <xdr:nvSpPr>
        <xdr:cNvPr id="317" name="316 Rectángulo redondeado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/>
      </xdr:nvSpPr>
      <xdr:spPr>
        <a:xfrm>
          <a:off x="9753599" y="18383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21</xdr:row>
      <xdr:rowOff>9525</xdr:rowOff>
    </xdr:from>
    <xdr:to>
      <xdr:col>12</xdr:col>
      <xdr:colOff>581024</xdr:colOff>
      <xdr:row>21</xdr:row>
      <xdr:rowOff>285750</xdr:rowOff>
    </xdr:to>
    <xdr:sp macro="" textlink="">
      <xdr:nvSpPr>
        <xdr:cNvPr id="318" name="317 Rectángulo redondeado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/>
      </xdr:nvSpPr>
      <xdr:spPr>
        <a:xfrm>
          <a:off x="9134474" y="18383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10</xdr:row>
      <xdr:rowOff>9525</xdr:rowOff>
    </xdr:from>
    <xdr:to>
      <xdr:col>11</xdr:col>
      <xdr:colOff>581024</xdr:colOff>
      <xdr:row>10</xdr:row>
      <xdr:rowOff>285750</xdr:rowOff>
    </xdr:to>
    <xdr:sp macro="" textlink="">
      <xdr:nvSpPr>
        <xdr:cNvPr id="319" name="318 Rectángulo redondeado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/>
      </xdr:nvSpPr>
      <xdr:spPr>
        <a:xfrm>
          <a:off x="8515349" y="18383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10</xdr:row>
      <xdr:rowOff>9525</xdr:rowOff>
    </xdr:from>
    <xdr:to>
      <xdr:col>13</xdr:col>
      <xdr:colOff>581024</xdr:colOff>
      <xdr:row>10</xdr:row>
      <xdr:rowOff>285750</xdr:rowOff>
    </xdr:to>
    <xdr:sp macro="" textlink="">
      <xdr:nvSpPr>
        <xdr:cNvPr id="320" name="319 Rectángulo redondead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/>
      </xdr:nvSpPr>
      <xdr:spPr>
        <a:xfrm>
          <a:off x="9753599" y="18383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10</xdr:row>
      <xdr:rowOff>9525</xdr:rowOff>
    </xdr:from>
    <xdr:to>
      <xdr:col>12</xdr:col>
      <xdr:colOff>581024</xdr:colOff>
      <xdr:row>10</xdr:row>
      <xdr:rowOff>285750</xdr:rowOff>
    </xdr:to>
    <xdr:sp macro="" textlink="">
      <xdr:nvSpPr>
        <xdr:cNvPr id="321" name="320 Rectángulo redondead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/>
      </xdr:nvSpPr>
      <xdr:spPr>
        <a:xfrm>
          <a:off x="9134474" y="18383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15</xdr:row>
      <xdr:rowOff>9525</xdr:rowOff>
    </xdr:from>
    <xdr:to>
      <xdr:col>13</xdr:col>
      <xdr:colOff>581025</xdr:colOff>
      <xdr:row>15</xdr:row>
      <xdr:rowOff>285750</xdr:rowOff>
    </xdr:to>
    <xdr:sp macro="" textlink="">
      <xdr:nvSpPr>
        <xdr:cNvPr id="322" name="321 Rectángulo redondeado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/>
      </xdr:nvSpPr>
      <xdr:spPr>
        <a:xfrm>
          <a:off x="8515349" y="3409950"/>
          <a:ext cx="17811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38099</xdr:colOff>
      <xdr:row>16</xdr:row>
      <xdr:rowOff>9525</xdr:rowOff>
    </xdr:from>
    <xdr:to>
      <xdr:col>13</xdr:col>
      <xdr:colOff>581025</xdr:colOff>
      <xdr:row>16</xdr:row>
      <xdr:rowOff>285750</xdr:rowOff>
    </xdr:to>
    <xdr:sp macro="" textlink="">
      <xdr:nvSpPr>
        <xdr:cNvPr id="323" name="322 Rectángulo redondeado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/>
      </xdr:nvSpPr>
      <xdr:spPr>
        <a:xfrm>
          <a:off x="8515349" y="3409950"/>
          <a:ext cx="17811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38099</xdr:colOff>
      <xdr:row>17</xdr:row>
      <xdr:rowOff>9525</xdr:rowOff>
    </xdr:from>
    <xdr:to>
      <xdr:col>13</xdr:col>
      <xdr:colOff>581025</xdr:colOff>
      <xdr:row>17</xdr:row>
      <xdr:rowOff>285750</xdr:rowOff>
    </xdr:to>
    <xdr:sp macro="" textlink="">
      <xdr:nvSpPr>
        <xdr:cNvPr id="324" name="323 Rectángulo redondeado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/>
      </xdr:nvSpPr>
      <xdr:spPr>
        <a:xfrm>
          <a:off x="8515349" y="3409950"/>
          <a:ext cx="17811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38099</xdr:colOff>
      <xdr:row>18</xdr:row>
      <xdr:rowOff>9525</xdr:rowOff>
    </xdr:from>
    <xdr:to>
      <xdr:col>13</xdr:col>
      <xdr:colOff>581025</xdr:colOff>
      <xdr:row>18</xdr:row>
      <xdr:rowOff>285750</xdr:rowOff>
    </xdr:to>
    <xdr:sp macro="" textlink="">
      <xdr:nvSpPr>
        <xdr:cNvPr id="325" name="324 Rectángulo redondeado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/>
      </xdr:nvSpPr>
      <xdr:spPr>
        <a:xfrm>
          <a:off x="8515349" y="3409950"/>
          <a:ext cx="17811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28575</xdr:colOff>
      <xdr:row>19</xdr:row>
      <xdr:rowOff>0</xdr:rowOff>
    </xdr:from>
    <xdr:to>
      <xdr:col>13</xdr:col>
      <xdr:colOff>571501</xdr:colOff>
      <xdr:row>19</xdr:row>
      <xdr:rowOff>276225</xdr:rowOff>
    </xdr:to>
    <xdr:sp macro="" textlink="">
      <xdr:nvSpPr>
        <xdr:cNvPr id="326" name="325 Rectángulo redondeado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/>
      </xdr:nvSpPr>
      <xdr:spPr>
        <a:xfrm>
          <a:off x="8505825" y="4972050"/>
          <a:ext cx="17811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NACIONAL, URBANO,</a:t>
          </a:r>
          <a:r>
            <a:rPr lang="es-PA" sz="900" baseline="0">
              <a:latin typeface="Bodoni MT Condensed" pitchFamily="18" charset="0"/>
            </a:rPr>
            <a:t> RURAL</a:t>
          </a:r>
          <a:endParaRPr lang="es-PA" sz="9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38099</xdr:colOff>
      <xdr:row>22</xdr:row>
      <xdr:rowOff>9525</xdr:rowOff>
    </xdr:from>
    <xdr:to>
      <xdr:col>11</xdr:col>
      <xdr:colOff>581024</xdr:colOff>
      <xdr:row>22</xdr:row>
      <xdr:rowOff>285750</xdr:rowOff>
    </xdr:to>
    <xdr:sp macro="" textlink="">
      <xdr:nvSpPr>
        <xdr:cNvPr id="327" name="326 Rectángulo redondeado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/>
      </xdr:nvSpPr>
      <xdr:spPr>
        <a:xfrm>
          <a:off x="8515349" y="1524000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22</xdr:row>
      <xdr:rowOff>9525</xdr:rowOff>
    </xdr:from>
    <xdr:to>
      <xdr:col>13</xdr:col>
      <xdr:colOff>581024</xdr:colOff>
      <xdr:row>22</xdr:row>
      <xdr:rowOff>285750</xdr:rowOff>
    </xdr:to>
    <xdr:sp macro="" textlink="">
      <xdr:nvSpPr>
        <xdr:cNvPr id="328" name="327 Rectángulo redondeado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/>
      </xdr:nvSpPr>
      <xdr:spPr>
        <a:xfrm>
          <a:off x="9753599" y="1524000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22</xdr:row>
      <xdr:rowOff>9525</xdr:rowOff>
    </xdr:from>
    <xdr:to>
      <xdr:col>12</xdr:col>
      <xdr:colOff>581024</xdr:colOff>
      <xdr:row>22</xdr:row>
      <xdr:rowOff>285750</xdr:rowOff>
    </xdr:to>
    <xdr:sp macro="" textlink="">
      <xdr:nvSpPr>
        <xdr:cNvPr id="329" name="328 Rectángulo redondeado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/>
      </xdr:nvSpPr>
      <xdr:spPr>
        <a:xfrm>
          <a:off x="9134474" y="1524000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23</xdr:row>
      <xdr:rowOff>9525</xdr:rowOff>
    </xdr:from>
    <xdr:to>
      <xdr:col>11</xdr:col>
      <xdr:colOff>581024</xdr:colOff>
      <xdr:row>23</xdr:row>
      <xdr:rowOff>285750</xdr:rowOff>
    </xdr:to>
    <xdr:sp macro="" textlink="">
      <xdr:nvSpPr>
        <xdr:cNvPr id="330" name="329 Rectángulo redondeado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/>
      </xdr:nvSpPr>
      <xdr:spPr>
        <a:xfrm>
          <a:off x="8515349" y="1524000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23</xdr:row>
      <xdr:rowOff>9525</xdr:rowOff>
    </xdr:from>
    <xdr:to>
      <xdr:col>13</xdr:col>
      <xdr:colOff>581024</xdr:colOff>
      <xdr:row>23</xdr:row>
      <xdr:rowOff>285750</xdr:rowOff>
    </xdr:to>
    <xdr:sp macro="" textlink="">
      <xdr:nvSpPr>
        <xdr:cNvPr id="331" name="330 Rectángulo redondeado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/>
      </xdr:nvSpPr>
      <xdr:spPr>
        <a:xfrm>
          <a:off x="9753599" y="1524000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23</xdr:row>
      <xdr:rowOff>9525</xdr:rowOff>
    </xdr:from>
    <xdr:to>
      <xdr:col>12</xdr:col>
      <xdr:colOff>581024</xdr:colOff>
      <xdr:row>23</xdr:row>
      <xdr:rowOff>285750</xdr:rowOff>
    </xdr:to>
    <xdr:sp macro="" textlink="">
      <xdr:nvSpPr>
        <xdr:cNvPr id="332" name="331 Rectángulo redondeado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/>
      </xdr:nvSpPr>
      <xdr:spPr>
        <a:xfrm>
          <a:off x="9134474" y="1524000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24</xdr:row>
      <xdr:rowOff>9525</xdr:rowOff>
    </xdr:from>
    <xdr:to>
      <xdr:col>11</xdr:col>
      <xdr:colOff>581024</xdr:colOff>
      <xdr:row>24</xdr:row>
      <xdr:rowOff>285750</xdr:rowOff>
    </xdr:to>
    <xdr:sp macro="" textlink="">
      <xdr:nvSpPr>
        <xdr:cNvPr id="333" name="332 Rectángulo redondeado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/>
      </xdr:nvSpPr>
      <xdr:spPr>
        <a:xfrm>
          <a:off x="8515349" y="1524000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24</xdr:row>
      <xdr:rowOff>9525</xdr:rowOff>
    </xdr:from>
    <xdr:to>
      <xdr:col>13</xdr:col>
      <xdr:colOff>581024</xdr:colOff>
      <xdr:row>24</xdr:row>
      <xdr:rowOff>285750</xdr:rowOff>
    </xdr:to>
    <xdr:sp macro="" textlink="">
      <xdr:nvSpPr>
        <xdr:cNvPr id="334" name="333 Rectángulo redondeado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/>
      </xdr:nvSpPr>
      <xdr:spPr>
        <a:xfrm>
          <a:off x="9753599" y="1524000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24</xdr:row>
      <xdr:rowOff>9525</xdr:rowOff>
    </xdr:from>
    <xdr:to>
      <xdr:col>12</xdr:col>
      <xdr:colOff>581024</xdr:colOff>
      <xdr:row>24</xdr:row>
      <xdr:rowOff>285750</xdr:rowOff>
    </xdr:to>
    <xdr:sp macro="" textlink="">
      <xdr:nvSpPr>
        <xdr:cNvPr id="335" name="334 Rectángulo redondeado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/>
      </xdr:nvSpPr>
      <xdr:spPr>
        <a:xfrm>
          <a:off x="9134474" y="1524000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25</xdr:row>
      <xdr:rowOff>9525</xdr:rowOff>
    </xdr:from>
    <xdr:to>
      <xdr:col>11</xdr:col>
      <xdr:colOff>581024</xdr:colOff>
      <xdr:row>25</xdr:row>
      <xdr:rowOff>285750</xdr:rowOff>
    </xdr:to>
    <xdr:sp macro="" textlink="">
      <xdr:nvSpPr>
        <xdr:cNvPr id="336" name="335 Rectángulo redondeado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/>
      </xdr:nvSpPr>
      <xdr:spPr>
        <a:xfrm>
          <a:off x="8515349" y="1524000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25</xdr:row>
      <xdr:rowOff>9525</xdr:rowOff>
    </xdr:from>
    <xdr:to>
      <xdr:col>13</xdr:col>
      <xdr:colOff>581024</xdr:colOff>
      <xdr:row>25</xdr:row>
      <xdr:rowOff>285750</xdr:rowOff>
    </xdr:to>
    <xdr:sp macro="" textlink="">
      <xdr:nvSpPr>
        <xdr:cNvPr id="337" name="336 Rectángulo redondeado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/>
      </xdr:nvSpPr>
      <xdr:spPr>
        <a:xfrm>
          <a:off x="9753599" y="1524000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25</xdr:row>
      <xdr:rowOff>9525</xdr:rowOff>
    </xdr:from>
    <xdr:to>
      <xdr:col>12</xdr:col>
      <xdr:colOff>581024</xdr:colOff>
      <xdr:row>25</xdr:row>
      <xdr:rowOff>285750</xdr:rowOff>
    </xdr:to>
    <xdr:sp macro="" textlink="">
      <xdr:nvSpPr>
        <xdr:cNvPr id="338" name="337 Rectángulo redondeado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/>
      </xdr:nvSpPr>
      <xdr:spPr>
        <a:xfrm>
          <a:off x="9134474" y="1524000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38101</xdr:colOff>
      <xdr:row>26</xdr:row>
      <xdr:rowOff>9525</xdr:rowOff>
    </xdr:from>
    <xdr:to>
      <xdr:col>13</xdr:col>
      <xdr:colOff>581025</xdr:colOff>
      <xdr:row>26</xdr:row>
      <xdr:rowOff>285750</xdr:rowOff>
    </xdr:to>
    <xdr:sp macro="" textlink="">
      <xdr:nvSpPr>
        <xdr:cNvPr id="339" name="338 Rectángulo redondeado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/>
      </xdr:nvSpPr>
      <xdr:spPr>
        <a:xfrm>
          <a:off x="8515351" y="7181850"/>
          <a:ext cx="1781174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</a:t>
          </a:r>
          <a:r>
            <a:rPr lang="es-PA" sz="900" baseline="0">
              <a:latin typeface="Bodoni MT Condensed" pitchFamily="18" charset="0"/>
            </a:rPr>
            <a:t> MUJER</a:t>
          </a:r>
          <a:endParaRPr lang="es-PA" sz="9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38100</xdr:colOff>
      <xdr:row>27</xdr:row>
      <xdr:rowOff>9525</xdr:rowOff>
    </xdr:from>
    <xdr:to>
      <xdr:col>13</xdr:col>
      <xdr:colOff>571499</xdr:colOff>
      <xdr:row>27</xdr:row>
      <xdr:rowOff>285750</xdr:rowOff>
    </xdr:to>
    <xdr:sp macro="" textlink="">
      <xdr:nvSpPr>
        <xdr:cNvPr id="342" name="341 Rectángulo redondeado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/>
      </xdr:nvSpPr>
      <xdr:spPr>
        <a:xfrm>
          <a:off x="8515350" y="7496175"/>
          <a:ext cx="177164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38099</xdr:colOff>
      <xdr:row>28</xdr:row>
      <xdr:rowOff>9525</xdr:rowOff>
    </xdr:from>
    <xdr:to>
      <xdr:col>11</xdr:col>
      <xdr:colOff>581024</xdr:colOff>
      <xdr:row>28</xdr:row>
      <xdr:rowOff>285750</xdr:rowOff>
    </xdr:to>
    <xdr:sp macro="" textlink="">
      <xdr:nvSpPr>
        <xdr:cNvPr id="345" name="344 Rectángulo redondeado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/>
      </xdr:nvSpPr>
      <xdr:spPr>
        <a:xfrm>
          <a:off x="8515349" y="30956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28</xdr:row>
      <xdr:rowOff>9525</xdr:rowOff>
    </xdr:from>
    <xdr:to>
      <xdr:col>13</xdr:col>
      <xdr:colOff>581024</xdr:colOff>
      <xdr:row>28</xdr:row>
      <xdr:rowOff>285750</xdr:rowOff>
    </xdr:to>
    <xdr:sp macro="" textlink="">
      <xdr:nvSpPr>
        <xdr:cNvPr id="346" name="345 Rectángulo redondeado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/>
      </xdr:nvSpPr>
      <xdr:spPr>
        <a:xfrm>
          <a:off x="9753599" y="30956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28</xdr:row>
      <xdr:rowOff>9525</xdr:rowOff>
    </xdr:from>
    <xdr:to>
      <xdr:col>12</xdr:col>
      <xdr:colOff>581024</xdr:colOff>
      <xdr:row>28</xdr:row>
      <xdr:rowOff>285750</xdr:rowOff>
    </xdr:to>
    <xdr:sp macro="" textlink="">
      <xdr:nvSpPr>
        <xdr:cNvPr id="347" name="346 Rectángulo redondeado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/>
      </xdr:nvSpPr>
      <xdr:spPr>
        <a:xfrm>
          <a:off x="9134474" y="30956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29</xdr:row>
      <xdr:rowOff>9525</xdr:rowOff>
    </xdr:from>
    <xdr:to>
      <xdr:col>11</xdr:col>
      <xdr:colOff>581024</xdr:colOff>
      <xdr:row>29</xdr:row>
      <xdr:rowOff>285750</xdr:rowOff>
    </xdr:to>
    <xdr:sp macro="" textlink="">
      <xdr:nvSpPr>
        <xdr:cNvPr id="348" name="347 Rectángulo redondeado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/>
      </xdr:nvSpPr>
      <xdr:spPr>
        <a:xfrm>
          <a:off x="8515349" y="30956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29</xdr:row>
      <xdr:rowOff>9525</xdr:rowOff>
    </xdr:from>
    <xdr:to>
      <xdr:col>13</xdr:col>
      <xdr:colOff>581024</xdr:colOff>
      <xdr:row>29</xdr:row>
      <xdr:rowOff>285750</xdr:rowOff>
    </xdr:to>
    <xdr:sp macro="" textlink="">
      <xdr:nvSpPr>
        <xdr:cNvPr id="349" name="348 Rectángulo redondeado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/>
      </xdr:nvSpPr>
      <xdr:spPr>
        <a:xfrm>
          <a:off x="9753599" y="30956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29</xdr:row>
      <xdr:rowOff>9525</xdr:rowOff>
    </xdr:from>
    <xdr:to>
      <xdr:col>12</xdr:col>
      <xdr:colOff>581024</xdr:colOff>
      <xdr:row>29</xdr:row>
      <xdr:rowOff>285750</xdr:rowOff>
    </xdr:to>
    <xdr:sp macro="" textlink="">
      <xdr:nvSpPr>
        <xdr:cNvPr id="350" name="349 Rectángulo redondeado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/>
      </xdr:nvSpPr>
      <xdr:spPr>
        <a:xfrm>
          <a:off x="9134474" y="30956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30</xdr:row>
      <xdr:rowOff>9525</xdr:rowOff>
    </xdr:from>
    <xdr:to>
      <xdr:col>11</xdr:col>
      <xdr:colOff>581024</xdr:colOff>
      <xdr:row>30</xdr:row>
      <xdr:rowOff>285750</xdr:rowOff>
    </xdr:to>
    <xdr:sp macro="" textlink="">
      <xdr:nvSpPr>
        <xdr:cNvPr id="351" name="350 Rectángulo redondeado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/>
      </xdr:nvSpPr>
      <xdr:spPr>
        <a:xfrm>
          <a:off x="8515349" y="68675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30</xdr:row>
      <xdr:rowOff>9525</xdr:rowOff>
    </xdr:from>
    <xdr:to>
      <xdr:col>13</xdr:col>
      <xdr:colOff>581024</xdr:colOff>
      <xdr:row>30</xdr:row>
      <xdr:rowOff>285750</xdr:rowOff>
    </xdr:to>
    <xdr:sp macro="" textlink="">
      <xdr:nvSpPr>
        <xdr:cNvPr id="352" name="351 Rectángulo redondeado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/>
      </xdr:nvSpPr>
      <xdr:spPr>
        <a:xfrm>
          <a:off x="9753599" y="68675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30</xdr:row>
      <xdr:rowOff>9525</xdr:rowOff>
    </xdr:from>
    <xdr:to>
      <xdr:col>12</xdr:col>
      <xdr:colOff>581024</xdr:colOff>
      <xdr:row>30</xdr:row>
      <xdr:rowOff>285750</xdr:rowOff>
    </xdr:to>
    <xdr:sp macro="" textlink="">
      <xdr:nvSpPr>
        <xdr:cNvPr id="353" name="352 Rectángulo redondeado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/>
      </xdr:nvSpPr>
      <xdr:spPr>
        <a:xfrm>
          <a:off x="9134474" y="68675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47625</xdr:colOff>
      <xdr:row>31</xdr:row>
      <xdr:rowOff>0</xdr:rowOff>
    </xdr:from>
    <xdr:to>
      <xdr:col>13</xdr:col>
      <xdr:colOff>581024</xdr:colOff>
      <xdr:row>31</xdr:row>
      <xdr:rowOff>276225</xdr:rowOff>
    </xdr:to>
    <xdr:sp macro="" textlink="">
      <xdr:nvSpPr>
        <xdr:cNvPr id="363" name="362 Rectángulo redondeado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/>
      </xdr:nvSpPr>
      <xdr:spPr>
        <a:xfrm>
          <a:off x="8524875" y="8743950"/>
          <a:ext cx="177164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38099</xdr:colOff>
      <xdr:row>32</xdr:row>
      <xdr:rowOff>9525</xdr:rowOff>
    </xdr:from>
    <xdr:to>
      <xdr:col>11</xdr:col>
      <xdr:colOff>581024</xdr:colOff>
      <xdr:row>32</xdr:row>
      <xdr:rowOff>285750</xdr:rowOff>
    </xdr:to>
    <xdr:sp macro="" textlink="">
      <xdr:nvSpPr>
        <xdr:cNvPr id="365" name="364 Rectángulo redondeado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/>
      </xdr:nvSpPr>
      <xdr:spPr>
        <a:xfrm>
          <a:off x="8515349" y="8439150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32</xdr:row>
      <xdr:rowOff>9525</xdr:rowOff>
    </xdr:from>
    <xdr:to>
      <xdr:col>13</xdr:col>
      <xdr:colOff>581024</xdr:colOff>
      <xdr:row>32</xdr:row>
      <xdr:rowOff>285750</xdr:rowOff>
    </xdr:to>
    <xdr:sp macro="" textlink="">
      <xdr:nvSpPr>
        <xdr:cNvPr id="366" name="365 Rectángulo redondeado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/>
      </xdr:nvSpPr>
      <xdr:spPr>
        <a:xfrm>
          <a:off x="9753599" y="8439150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32</xdr:row>
      <xdr:rowOff>9525</xdr:rowOff>
    </xdr:from>
    <xdr:to>
      <xdr:col>12</xdr:col>
      <xdr:colOff>581024</xdr:colOff>
      <xdr:row>32</xdr:row>
      <xdr:rowOff>285750</xdr:rowOff>
    </xdr:to>
    <xdr:sp macro="" textlink="">
      <xdr:nvSpPr>
        <xdr:cNvPr id="367" name="366 Rectángulo redondeado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/>
      </xdr:nvSpPr>
      <xdr:spPr>
        <a:xfrm>
          <a:off x="9134474" y="8439150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34</xdr:row>
      <xdr:rowOff>9525</xdr:rowOff>
    </xdr:from>
    <xdr:to>
      <xdr:col>11</xdr:col>
      <xdr:colOff>581024</xdr:colOff>
      <xdr:row>34</xdr:row>
      <xdr:rowOff>285750</xdr:rowOff>
    </xdr:to>
    <xdr:sp macro="" textlink="">
      <xdr:nvSpPr>
        <xdr:cNvPr id="368" name="367 Rectángulo redondeado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/>
      </xdr:nvSpPr>
      <xdr:spPr>
        <a:xfrm>
          <a:off x="8515349" y="93821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34</xdr:row>
      <xdr:rowOff>9525</xdr:rowOff>
    </xdr:from>
    <xdr:to>
      <xdr:col>13</xdr:col>
      <xdr:colOff>581024</xdr:colOff>
      <xdr:row>34</xdr:row>
      <xdr:rowOff>285750</xdr:rowOff>
    </xdr:to>
    <xdr:sp macro="" textlink="">
      <xdr:nvSpPr>
        <xdr:cNvPr id="369" name="368 Rectángulo redondeado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/>
      </xdr:nvSpPr>
      <xdr:spPr>
        <a:xfrm>
          <a:off x="9753599" y="93821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34</xdr:row>
      <xdr:rowOff>9525</xdr:rowOff>
    </xdr:from>
    <xdr:to>
      <xdr:col>12</xdr:col>
      <xdr:colOff>581024</xdr:colOff>
      <xdr:row>34</xdr:row>
      <xdr:rowOff>285750</xdr:rowOff>
    </xdr:to>
    <xdr:sp macro="" textlink="">
      <xdr:nvSpPr>
        <xdr:cNvPr id="370" name="369 Rectángulo redondeado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/>
      </xdr:nvSpPr>
      <xdr:spPr>
        <a:xfrm>
          <a:off x="9134474" y="93821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35</xdr:row>
      <xdr:rowOff>9525</xdr:rowOff>
    </xdr:from>
    <xdr:to>
      <xdr:col>11</xdr:col>
      <xdr:colOff>581024</xdr:colOff>
      <xdr:row>35</xdr:row>
      <xdr:rowOff>285750</xdr:rowOff>
    </xdr:to>
    <xdr:sp macro="" textlink="">
      <xdr:nvSpPr>
        <xdr:cNvPr id="371" name="370 Rectángulo redondeado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/>
      </xdr:nvSpPr>
      <xdr:spPr>
        <a:xfrm>
          <a:off x="8515349" y="93821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35</xdr:row>
      <xdr:rowOff>9525</xdr:rowOff>
    </xdr:from>
    <xdr:to>
      <xdr:col>13</xdr:col>
      <xdr:colOff>581024</xdr:colOff>
      <xdr:row>35</xdr:row>
      <xdr:rowOff>285750</xdr:rowOff>
    </xdr:to>
    <xdr:sp macro="" textlink="">
      <xdr:nvSpPr>
        <xdr:cNvPr id="372" name="371 Rectángulo redondeado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/>
      </xdr:nvSpPr>
      <xdr:spPr>
        <a:xfrm>
          <a:off x="9753599" y="93821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35</xdr:row>
      <xdr:rowOff>9525</xdr:rowOff>
    </xdr:from>
    <xdr:to>
      <xdr:col>12</xdr:col>
      <xdr:colOff>581024</xdr:colOff>
      <xdr:row>35</xdr:row>
      <xdr:rowOff>285750</xdr:rowOff>
    </xdr:to>
    <xdr:sp macro="" textlink="">
      <xdr:nvSpPr>
        <xdr:cNvPr id="373" name="372 Rectángulo redondeado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/>
      </xdr:nvSpPr>
      <xdr:spPr>
        <a:xfrm>
          <a:off x="9134474" y="93821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36</xdr:row>
      <xdr:rowOff>9525</xdr:rowOff>
    </xdr:from>
    <xdr:to>
      <xdr:col>13</xdr:col>
      <xdr:colOff>571500</xdr:colOff>
      <xdr:row>36</xdr:row>
      <xdr:rowOff>285750</xdr:rowOff>
    </xdr:to>
    <xdr:sp macro="" textlink="">
      <xdr:nvSpPr>
        <xdr:cNvPr id="374" name="373 Rectángulo redondeado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/>
      </xdr:nvSpPr>
      <xdr:spPr>
        <a:xfrm>
          <a:off x="8515349" y="10325100"/>
          <a:ext cx="177165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NACIONAL,</a:t>
          </a:r>
          <a:r>
            <a:rPr lang="es-PA" sz="900" baseline="0">
              <a:latin typeface="Bodoni MT Condensed" pitchFamily="18" charset="0"/>
            </a:rPr>
            <a:t> URBANO, RURAL</a:t>
          </a:r>
          <a:endParaRPr lang="es-PA" sz="9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47625</xdr:colOff>
      <xdr:row>33</xdr:row>
      <xdr:rowOff>0</xdr:rowOff>
    </xdr:from>
    <xdr:to>
      <xdr:col>13</xdr:col>
      <xdr:colOff>581024</xdr:colOff>
      <xdr:row>33</xdr:row>
      <xdr:rowOff>276225</xdr:rowOff>
    </xdr:to>
    <xdr:sp macro="" textlink="">
      <xdr:nvSpPr>
        <xdr:cNvPr id="377" name="376 Rectángulo redondeado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/>
      </xdr:nvSpPr>
      <xdr:spPr>
        <a:xfrm>
          <a:off x="8524875" y="9372600"/>
          <a:ext cx="177164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38100</xdr:colOff>
      <xdr:row>37</xdr:row>
      <xdr:rowOff>9525</xdr:rowOff>
    </xdr:from>
    <xdr:to>
      <xdr:col>13</xdr:col>
      <xdr:colOff>571501</xdr:colOff>
      <xdr:row>37</xdr:row>
      <xdr:rowOff>285750</xdr:rowOff>
    </xdr:to>
    <xdr:sp macro="" textlink="">
      <xdr:nvSpPr>
        <xdr:cNvPr id="378" name="377 Rectángulo redondeado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/>
      </xdr:nvSpPr>
      <xdr:spPr>
        <a:xfrm>
          <a:off x="8515350" y="10639425"/>
          <a:ext cx="177165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NACIONAL,</a:t>
          </a:r>
          <a:r>
            <a:rPr lang="es-PA" sz="900" baseline="0">
              <a:latin typeface="Bodoni MT Condensed" pitchFamily="18" charset="0"/>
            </a:rPr>
            <a:t> URBANO, RURAL</a:t>
          </a:r>
          <a:endParaRPr lang="es-PA" sz="9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38099</xdr:colOff>
      <xdr:row>38</xdr:row>
      <xdr:rowOff>9525</xdr:rowOff>
    </xdr:from>
    <xdr:to>
      <xdr:col>11</xdr:col>
      <xdr:colOff>581024</xdr:colOff>
      <xdr:row>38</xdr:row>
      <xdr:rowOff>285750</xdr:rowOff>
    </xdr:to>
    <xdr:sp macro="" textlink="">
      <xdr:nvSpPr>
        <xdr:cNvPr id="379" name="378 Rectángulo redondeado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/>
      </xdr:nvSpPr>
      <xdr:spPr>
        <a:xfrm>
          <a:off x="8515349" y="9067800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38</xdr:row>
      <xdr:rowOff>9525</xdr:rowOff>
    </xdr:from>
    <xdr:to>
      <xdr:col>13</xdr:col>
      <xdr:colOff>581024</xdr:colOff>
      <xdr:row>38</xdr:row>
      <xdr:rowOff>285750</xdr:rowOff>
    </xdr:to>
    <xdr:sp macro="" textlink="">
      <xdr:nvSpPr>
        <xdr:cNvPr id="380" name="379 Rectángulo redondeado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/>
      </xdr:nvSpPr>
      <xdr:spPr>
        <a:xfrm>
          <a:off x="9753599" y="9067800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38</xdr:row>
      <xdr:rowOff>9525</xdr:rowOff>
    </xdr:from>
    <xdr:to>
      <xdr:col>12</xdr:col>
      <xdr:colOff>581024</xdr:colOff>
      <xdr:row>38</xdr:row>
      <xdr:rowOff>285750</xdr:rowOff>
    </xdr:to>
    <xdr:sp macro="" textlink="">
      <xdr:nvSpPr>
        <xdr:cNvPr id="381" name="380 Rectángulo redondeado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/>
      </xdr:nvSpPr>
      <xdr:spPr>
        <a:xfrm>
          <a:off x="9134474" y="9067800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39</xdr:row>
      <xdr:rowOff>9525</xdr:rowOff>
    </xdr:from>
    <xdr:to>
      <xdr:col>11</xdr:col>
      <xdr:colOff>581024</xdr:colOff>
      <xdr:row>39</xdr:row>
      <xdr:rowOff>285750</xdr:rowOff>
    </xdr:to>
    <xdr:sp macro="" textlink="">
      <xdr:nvSpPr>
        <xdr:cNvPr id="382" name="381 Rectángulo redondeado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/>
      </xdr:nvSpPr>
      <xdr:spPr>
        <a:xfrm>
          <a:off x="8515349" y="9067800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39</xdr:row>
      <xdr:rowOff>9525</xdr:rowOff>
    </xdr:from>
    <xdr:to>
      <xdr:col>13</xdr:col>
      <xdr:colOff>581024</xdr:colOff>
      <xdr:row>39</xdr:row>
      <xdr:rowOff>285750</xdr:rowOff>
    </xdr:to>
    <xdr:sp macro="" textlink="">
      <xdr:nvSpPr>
        <xdr:cNvPr id="383" name="382 Rectángulo redondeado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/>
      </xdr:nvSpPr>
      <xdr:spPr>
        <a:xfrm>
          <a:off x="9753599" y="9067800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39</xdr:row>
      <xdr:rowOff>9525</xdr:rowOff>
    </xdr:from>
    <xdr:to>
      <xdr:col>12</xdr:col>
      <xdr:colOff>581024</xdr:colOff>
      <xdr:row>39</xdr:row>
      <xdr:rowOff>285750</xdr:rowOff>
    </xdr:to>
    <xdr:sp macro="" textlink="">
      <xdr:nvSpPr>
        <xdr:cNvPr id="384" name="383 Rectángulo redondeado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/>
      </xdr:nvSpPr>
      <xdr:spPr>
        <a:xfrm>
          <a:off x="9134474" y="9067800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40</xdr:row>
      <xdr:rowOff>9525</xdr:rowOff>
    </xdr:from>
    <xdr:to>
      <xdr:col>11</xdr:col>
      <xdr:colOff>581024</xdr:colOff>
      <xdr:row>40</xdr:row>
      <xdr:rowOff>285750</xdr:rowOff>
    </xdr:to>
    <xdr:sp macro="" textlink="">
      <xdr:nvSpPr>
        <xdr:cNvPr id="385" name="384 Rectángulo redondeado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/>
      </xdr:nvSpPr>
      <xdr:spPr>
        <a:xfrm>
          <a:off x="8515349" y="9696450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40</xdr:row>
      <xdr:rowOff>9525</xdr:rowOff>
    </xdr:from>
    <xdr:to>
      <xdr:col>13</xdr:col>
      <xdr:colOff>581024</xdr:colOff>
      <xdr:row>40</xdr:row>
      <xdr:rowOff>285750</xdr:rowOff>
    </xdr:to>
    <xdr:sp macro="" textlink="">
      <xdr:nvSpPr>
        <xdr:cNvPr id="386" name="385 Rectángulo redondeado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/>
      </xdr:nvSpPr>
      <xdr:spPr>
        <a:xfrm>
          <a:off x="9753599" y="9696450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40</xdr:row>
      <xdr:rowOff>9525</xdr:rowOff>
    </xdr:from>
    <xdr:to>
      <xdr:col>12</xdr:col>
      <xdr:colOff>581024</xdr:colOff>
      <xdr:row>40</xdr:row>
      <xdr:rowOff>285750</xdr:rowOff>
    </xdr:to>
    <xdr:sp macro="" textlink="">
      <xdr:nvSpPr>
        <xdr:cNvPr id="387" name="386 Rectángulo redondeado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/>
      </xdr:nvSpPr>
      <xdr:spPr>
        <a:xfrm>
          <a:off x="9134474" y="9696450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41</xdr:row>
      <xdr:rowOff>9525</xdr:rowOff>
    </xdr:from>
    <xdr:to>
      <xdr:col>11</xdr:col>
      <xdr:colOff>581024</xdr:colOff>
      <xdr:row>41</xdr:row>
      <xdr:rowOff>285750</xdr:rowOff>
    </xdr:to>
    <xdr:sp macro="" textlink="">
      <xdr:nvSpPr>
        <xdr:cNvPr id="388" name="387 Rectángulo redondeado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/>
      </xdr:nvSpPr>
      <xdr:spPr>
        <a:xfrm>
          <a:off x="8515349" y="9696450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41</xdr:row>
      <xdr:rowOff>9525</xdr:rowOff>
    </xdr:from>
    <xdr:to>
      <xdr:col>13</xdr:col>
      <xdr:colOff>581024</xdr:colOff>
      <xdr:row>41</xdr:row>
      <xdr:rowOff>285750</xdr:rowOff>
    </xdr:to>
    <xdr:sp macro="" textlink="">
      <xdr:nvSpPr>
        <xdr:cNvPr id="389" name="388 Rectángulo redondeado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/>
      </xdr:nvSpPr>
      <xdr:spPr>
        <a:xfrm>
          <a:off x="9753599" y="9696450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41</xdr:row>
      <xdr:rowOff>9525</xdr:rowOff>
    </xdr:from>
    <xdr:to>
      <xdr:col>12</xdr:col>
      <xdr:colOff>581024</xdr:colOff>
      <xdr:row>41</xdr:row>
      <xdr:rowOff>285750</xdr:rowOff>
    </xdr:to>
    <xdr:sp macro="" textlink="">
      <xdr:nvSpPr>
        <xdr:cNvPr id="390" name="389 Rectángulo redondeado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/>
      </xdr:nvSpPr>
      <xdr:spPr>
        <a:xfrm>
          <a:off x="9134474" y="9696450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38100</xdr:colOff>
      <xdr:row>42</xdr:row>
      <xdr:rowOff>0</xdr:rowOff>
    </xdr:from>
    <xdr:to>
      <xdr:col>13</xdr:col>
      <xdr:colOff>571499</xdr:colOff>
      <xdr:row>42</xdr:row>
      <xdr:rowOff>276225</xdr:rowOff>
    </xdr:to>
    <xdr:sp macro="" textlink="">
      <xdr:nvSpPr>
        <xdr:cNvPr id="391" name="390 Rectángulo redondeado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/>
      </xdr:nvSpPr>
      <xdr:spPr>
        <a:xfrm>
          <a:off x="8515350" y="12201525"/>
          <a:ext cx="177164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38100</xdr:colOff>
      <xdr:row>43</xdr:row>
      <xdr:rowOff>0</xdr:rowOff>
    </xdr:from>
    <xdr:to>
      <xdr:col>13</xdr:col>
      <xdr:colOff>571499</xdr:colOff>
      <xdr:row>43</xdr:row>
      <xdr:rowOff>276225</xdr:rowOff>
    </xdr:to>
    <xdr:sp macro="" textlink="">
      <xdr:nvSpPr>
        <xdr:cNvPr id="392" name="391 Rectángulo redondeado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/>
      </xdr:nvSpPr>
      <xdr:spPr>
        <a:xfrm>
          <a:off x="8515350" y="12515850"/>
          <a:ext cx="177164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38100</xdr:colOff>
      <xdr:row>44</xdr:row>
      <xdr:rowOff>0</xdr:rowOff>
    </xdr:from>
    <xdr:to>
      <xdr:col>13</xdr:col>
      <xdr:colOff>571499</xdr:colOff>
      <xdr:row>44</xdr:row>
      <xdr:rowOff>276225</xdr:rowOff>
    </xdr:to>
    <xdr:sp macro="" textlink="">
      <xdr:nvSpPr>
        <xdr:cNvPr id="393" name="392 Rectángulo redondeado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/>
      </xdr:nvSpPr>
      <xdr:spPr>
        <a:xfrm>
          <a:off x="8515350" y="12830175"/>
          <a:ext cx="177164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38100</xdr:colOff>
      <xdr:row>45</xdr:row>
      <xdr:rowOff>0</xdr:rowOff>
    </xdr:from>
    <xdr:to>
      <xdr:col>13</xdr:col>
      <xdr:colOff>571499</xdr:colOff>
      <xdr:row>45</xdr:row>
      <xdr:rowOff>276225</xdr:rowOff>
    </xdr:to>
    <xdr:sp macro="" textlink="">
      <xdr:nvSpPr>
        <xdr:cNvPr id="394" name="393 Rectángulo redondeado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/>
      </xdr:nvSpPr>
      <xdr:spPr>
        <a:xfrm>
          <a:off x="8515350" y="13144500"/>
          <a:ext cx="177164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38100</xdr:colOff>
      <xdr:row>46</xdr:row>
      <xdr:rowOff>0</xdr:rowOff>
    </xdr:from>
    <xdr:to>
      <xdr:col>13</xdr:col>
      <xdr:colOff>571499</xdr:colOff>
      <xdr:row>46</xdr:row>
      <xdr:rowOff>276225</xdr:rowOff>
    </xdr:to>
    <xdr:sp macro="" textlink="">
      <xdr:nvSpPr>
        <xdr:cNvPr id="395" name="394 Rectángulo redondeado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/>
      </xdr:nvSpPr>
      <xdr:spPr>
        <a:xfrm>
          <a:off x="8515350" y="13458825"/>
          <a:ext cx="177164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28575</xdr:colOff>
      <xdr:row>47</xdr:row>
      <xdr:rowOff>0</xdr:rowOff>
    </xdr:from>
    <xdr:to>
      <xdr:col>13</xdr:col>
      <xdr:colOff>561974</xdr:colOff>
      <xdr:row>47</xdr:row>
      <xdr:rowOff>276225</xdr:rowOff>
    </xdr:to>
    <xdr:sp macro="" textlink="">
      <xdr:nvSpPr>
        <xdr:cNvPr id="396" name="395 Rectángulo redondeado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/>
      </xdr:nvSpPr>
      <xdr:spPr>
        <a:xfrm>
          <a:off x="8505825" y="13773150"/>
          <a:ext cx="177164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28575</xdr:colOff>
      <xdr:row>48</xdr:row>
      <xdr:rowOff>0</xdr:rowOff>
    </xdr:from>
    <xdr:to>
      <xdr:col>13</xdr:col>
      <xdr:colOff>561974</xdr:colOff>
      <xdr:row>48</xdr:row>
      <xdr:rowOff>276225</xdr:rowOff>
    </xdr:to>
    <xdr:sp macro="" textlink="">
      <xdr:nvSpPr>
        <xdr:cNvPr id="397" name="396 Rectángulo redondeado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/>
      </xdr:nvSpPr>
      <xdr:spPr>
        <a:xfrm>
          <a:off x="8505825" y="14087475"/>
          <a:ext cx="177164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38099</xdr:colOff>
      <xdr:row>49</xdr:row>
      <xdr:rowOff>9525</xdr:rowOff>
    </xdr:from>
    <xdr:to>
      <xdr:col>11</xdr:col>
      <xdr:colOff>581024</xdr:colOff>
      <xdr:row>49</xdr:row>
      <xdr:rowOff>285750</xdr:rowOff>
    </xdr:to>
    <xdr:sp macro="" textlink="">
      <xdr:nvSpPr>
        <xdr:cNvPr id="398" name="397 Rectángulo redondeado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/>
      </xdr:nvSpPr>
      <xdr:spPr>
        <a:xfrm>
          <a:off x="8515349" y="118967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49</xdr:row>
      <xdr:rowOff>9525</xdr:rowOff>
    </xdr:from>
    <xdr:to>
      <xdr:col>13</xdr:col>
      <xdr:colOff>581024</xdr:colOff>
      <xdr:row>49</xdr:row>
      <xdr:rowOff>285750</xdr:rowOff>
    </xdr:to>
    <xdr:sp macro="" textlink="">
      <xdr:nvSpPr>
        <xdr:cNvPr id="399" name="398 Rectángulo redondeado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/>
      </xdr:nvSpPr>
      <xdr:spPr>
        <a:xfrm>
          <a:off x="9753599" y="118967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49</xdr:row>
      <xdr:rowOff>9525</xdr:rowOff>
    </xdr:from>
    <xdr:to>
      <xdr:col>12</xdr:col>
      <xdr:colOff>581024</xdr:colOff>
      <xdr:row>49</xdr:row>
      <xdr:rowOff>285750</xdr:rowOff>
    </xdr:to>
    <xdr:sp macro="" textlink="">
      <xdr:nvSpPr>
        <xdr:cNvPr id="400" name="399 Rectángulo redondeado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/>
      </xdr:nvSpPr>
      <xdr:spPr>
        <a:xfrm>
          <a:off x="9134474" y="118967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50</xdr:row>
      <xdr:rowOff>9525</xdr:rowOff>
    </xdr:from>
    <xdr:to>
      <xdr:col>11</xdr:col>
      <xdr:colOff>581024</xdr:colOff>
      <xdr:row>50</xdr:row>
      <xdr:rowOff>285750</xdr:rowOff>
    </xdr:to>
    <xdr:sp macro="" textlink="">
      <xdr:nvSpPr>
        <xdr:cNvPr id="401" name="400 Rectángulo redondeado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/>
      </xdr:nvSpPr>
      <xdr:spPr>
        <a:xfrm>
          <a:off x="8515349" y="118967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50</xdr:row>
      <xdr:rowOff>9525</xdr:rowOff>
    </xdr:from>
    <xdr:to>
      <xdr:col>13</xdr:col>
      <xdr:colOff>581024</xdr:colOff>
      <xdr:row>50</xdr:row>
      <xdr:rowOff>285750</xdr:rowOff>
    </xdr:to>
    <xdr:sp macro="" textlink="">
      <xdr:nvSpPr>
        <xdr:cNvPr id="402" name="401 Rectángulo redondeado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/>
      </xdr:nvSpPr>
      <xdr:spPr>
        <a:xfrm>
          <a:off x="9753599" y="118967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50</xdr:row>
      <xdr:rowOff>9525</xdr:rowOff>
    </xdr:from>
    <xdr:to>
      <xdr:col>12</xdr:col>
      <xdr:colOff>581024</xdr:colOff>
      <xdr:row>50</xdr:row>
      <xdr:rowOff>285750</xdr:rowOff>
    </xdr:to>
    <xdr:sp macro="" textlink="">
      <xdr:nvSpPr>
        <xdr:cNvPr id="403" name="402 Rectángulo redondeado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/>
      </xdr:nvSpPr>
      <xdr:spPr>
        <a:xfrm>
          <a:off x="9134474" y="118967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38100</xdr:colOff>
      <xdr:row>53</xdr:row>
      <xdr:rowOff>9525</xdr:rowOff>
    </xdr:from>
    <xdr:to>
      <xdr:col>13</xdr:col>
      <xdr:colOff>571501</xdr:colOff>
      <xdr:row>53</xdr:row>
      <xdr:rowOff>285750</xdr:rowOff>
    </xdr:to>
    <xdr:sp macro="" textlink="">
      <xdr:nvSpPr>
        <xdr:cNvPr id="405" name="404 Rectángulo redondeado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/>
      </xdr:nvSpPr>
      <xdr:spPr>
        <a:xfrm>
          <a:off x="8515350" y="15354300"/>
          <a:ext cx="177165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NACIONAL,</a:t>
          </a:r>
          <a:r>
            <a:rPr lang="es-PA" sz="900" baseline="0">
              <a:latin typeface="Bodoni MT Condensed" pitchFamily="18" charset="0"/>
            </a:rPr>
            <a:t> URBANO, RURAL</a:t>
          </a:r>
          <a:endParaRPr lang="es-PA" sz="9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47625</xdr:colOff>
      <xdr:row>55</xdr:row>
      <xdr:rowOff>0</xdr:rowOff>
    </xdr:from>
    <xdr:to>
      <xdr:col>13</xdr:col>
      <xdr:colOff>581026</xdr:colOff>
      <xdr:row>55</xdr:row>
      <xdr:rowOff>276225</xdr:rowOff>
    </xdr:to>
    <xdr:sp macro="" textlink="">
      <xdr:nvSpPr>
        <xdr:cNvPr id="406" name="405 Rectángulo redondeado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/>
      </xdr:nvSpPr>
      <xdr:spPr>
        <a:xfrm>
          <a:off x="8524875" y="15973425"/>
          <a:ext cx="177165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NACIONAL,</a:t>
          </a:r>
          <a:r>
            <a:rPr lang="es-PA" sz="900" baseline="0">
              <a:latin typeface="Bodoni MT Condensed" pitchFamily="18" charset="0"/>
            </a:rPr>
            <a:t> URBANO, RURAL</a:t>
          </a:r>
          <a:endParaRPr lang="es-PA" sz="9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47625</xdr:colOff>
      <xdr:row>56</xdr:row>
      <xdr:rowOff>0</xdr:rowOff>
    </xdr:from>
    <xdr:to>
      <xdr:col>13</xdr:col>
      <xdr:colOff>581026</xdr:colOff>
      <xdr:row>56</xdr:row>
      <xdr:rowOff>276225</xdr:rowOff>
    </xdr:to>
    <xdr:sp macro="" textlink="">
      <xdr:nvSpPr>
        <xdr:cNvPr id="407" name="406 Rectángulo redondeado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/>
      </xdr:nvSpPr>
      <xdr:spPr>
        <a:xfrm>
          <a:off x="8524875" y="16287750"/>
          <a:ext cx="177165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NACIONAL,</a:t>
          </a:r>
          <a:r>
            <a:rPr lang="es-PA" sz="900" baseline="0">
              <a:latin typeface="Bodoni MT Condensed" pitchFamily="18" charset="0"/>
            </a:rPr>
            <a:t> URBANO, RURAL</a:t>
          </a:r>
          <a:endParaRPr lang="es-PA" sz="9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38099</xdr:colOff>
      <xdr:row>54</xdr:row>
      <xdr:rowOff>9525</xdr:rowOff>
    </xdr:from>
    <xdr:to>
      <xdr:col>11</xdr:col>
      <xdr:colOff>581024</xdr:colOff>
      <xdr:row>54</xdr:row>
      <xdr:rowOff>285750</xdr:rowOff>
    </xdr:to>
    <xdr:sp macro="" textlink="">
      <xdr:nvSpPr>
        <xdr:cNvPr id="408" name="407 Rectángulo redondeado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/>
      </xdr:nvSpPr>
      <xdr:spPr>
        <a:xfrm>
          <a:off x="8515349" y="1126807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54</xdr:row>
      <xdr:rowOff>9525</xdr:rowOff>
    </xdr:from>
    <xdr:to>
      <xdr:col>13</xdr:col>
      <xdr:colOff>581024</xdr:colOff>
      <xdr:row>54</xdr:row>
      <xdr:rowOff>285750</xdr:rowOff>
    </xdr:to>
    <xdr:sp macro="" textlink="">
      <xdr:nvSpPr>
        <xdr:cNvPr id="409" name="408 Rectángulo redondeado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/>
      </xdr:nvSpPr>
      <xdr:spPr>
        <a:xfrm>
          <a:off x="9753599" y="1126807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54</xdr:row>
      <xdr:rowOff>9525</xdr:rowOff>
    </xdr:from>
    <xdr:to>
      <xdr:col>12</xdr:col>
      <xdr:colOff>581024</xdr:colOff>
      <xdr:row>54</xdr:row>
      <xdr:rowOff>285750</xdr:rowOff>
    </xdr:to>
    <xdr:sp macro="" textlink="">
      <xdr:nvSpPr>
        <xdr:cNvPr id="410" name="409 Rectángulo redondeado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/>
      </xdr:nvSpPr>
      <xdr:spPr>
        <a:xfrm>
          <a:off x="9134474" y="1126807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51</xdr:row>
      <xdr:rowOff>9525</xdr:rowOff>
    </xdr:from>
    <xdr:to>
      <xdr:col>11</xdr:col>
      <xdr:colOff>581024</xdr:colOff>
      <xdr:row>51</xdr:row>
      <xdr:rowOff>285750</xdr:rowOff>
    </xdr:to>
    <xdr:sp macro="" textlink="">
      <xdr:nvSpPr>
        <xdr:cNvPr id="102" name="101 Rectángulo redondeado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8515349" y="156686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51</xdr:row>
      <xdr:rowOff>9525</xdr:rowOff>
    </xdr:from>
    <xdr:to>
      <xdr:col>13</xdr:col>
      <xdr:colOff>581024</xdr:colOff>
      <xdr:row>51</xdr:row>
      <xdr:rowOff>285750</xdr:rowOff>
    </xdr:to>
    <xdr:sp macro="" textlink="">
      <xdr:nvSpPr>
        <xdr:cNvPr id="103" name="102 Rectángulo redondeado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/>
      </xdr:nvSpPr>
      <xdr:spPr>
        <a:xfrm>
          <a:off x="9753599" y="156686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51</xdr:row>
      <xdr:rowOff>9525</xdr:rowOff>
    </xdr:from>
    <xdr:to>
      <xdr:col>12</xdr:col>
      <xdr:colOff>581024</xdr:colOff>
      <xdr:row>51</xdr:row>
      <xdr:rowOff>285750</xdr:rowOff>
    </xdr:to>
    <xdr:sp macro="" textlink="">
      <xdr:nvSpPr>
        <xdr:cNvPr id="104" name="103 Rectángulo redondeado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/>
      </xdr:nvSpPr>
      <xdr:spPr>
        <a:xfrm>
          <a:off x="9134474" y="1566862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52</xdr:row>
      <xdr:rowOff>9525</xdr:rowOff>
    </xdr:from>
    <xdr:to>
      <xdr:col>11</xdr:col>
      <xdr:colOff>581024</xdr:colOff>
      <xdr:row>52</xdr:row>
      <xdr:rowOff>285750</xdr:rowOff>
    </xdr:to>
    <xdr:sp macro="" textlink="">
      <xdr:nvSpPr>
        <xdr:cNvPr id="105" name="104 Rectángulo redondeado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8515349" y="1503997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52</xdr:row>
      <xdr:rowOff>9525</xdr:rowOff>
    </xdr:from>
    <xdr:to>
      <xdr:col>13</xdr:col>
      <xdr:colOff>581024</xdr:colOff>
      <xdr:row>52</xdr:row>
      <xdr:rowOff>285750</xdr:rowOff>
    </xdr:to>
    <xdr:sp macro="" textlink="">
      <xdr:nvSpPr>
        <xdr:cNvPr id="106" name="105 Rectángulo redondeado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9753599" y="1503997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52</xdr:row>
      <xdr:rowOff>9525</xdr:rowOff>
    </xdr:from>
    <xdr:to>
      <xdr:col>12</xdr:col>
      <xdr:colOff>581024</xdr:colOff>
      <xdr:row>52</xdr:row>
      <xdr:rowOff>285750</xdr:rowOff>
    </xdr:to>
    <xdr:sp macro="" textlink="">
      <xdr:nvSpPr>
        <xdr:cNvPr id="107" name="106 Rectángulo redondeado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9134474" y="15039975"/>
          <a:ext cx="542925" cy="276225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62754</xdr:colOff>
      <xdr:row>4</xdr:row>
      <xdr:rowOff>182095</xdr:rowOff>
    </xdr:from>
    <xdr:to>
      <xdr:col>17</xdr:col>
      <xdr:colOff>767604</xdr:colOff>
      <xdr:row>6</xdr:row>
      <xdr:rowOff>122704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5078636" y="1078566"/>
          <a:ext cx="704850" cy="415738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1</xdr:row>
      <xdr:rowOff>0</xdr:rowOff>
    </xdr:from>
    <xdr:to>
      <xdr:col>18</xdr:col>
      <xdr:colOff>0</xdr:colOff>
      <xdr:row>2</xdr:row>
      <xdr:rowOff>133350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/>
      </xdr:nvSpPr>
      <xdr:spPr>
        <a:xfrm>
          <a:off x="6657975" y="3714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171450</xdr:colOff>
      <xdr:row>0</xdr:row>
      <xdr:rowOff>400050</xdr:rowOff>
    </xdr:from>
    <xdr:to>
      <xdr:col>18</xdr:col>
      <xdr:colOff>114300</xdr:colOff>
      <xdr:row>2</xdr:row>
      <xdr:rowOff>95250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/>
      </xdr:nvSpPr>
      <xdr:spPr>
        <a:xfrm>
          <a:off x="8343900" y="40005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1</xdr:row>
      <xdr:rowOff>0</xdr:rowOff>
    </xdr:from>
    <xdr:to>
      <xdr:col>17</xdr:col>
      <xdr:colOff>752475</xdr:colOff>
      <xdr:row>2</xdr:row>
      <xdr:rowOff>114300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/>
      </xdr:nvSpPr>
      <xdr:spPr>
        <a:xfrm>
          <a:off x="7134225" y="4191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1</xdr:row>
      <xdr:rowOff>0</xdr:rowOff>
    </xdr:from>
    <xdr:to>
      <xdr:col>17</xdr:col>
      <xdr:colOff>752475</xdr:colOff>
      <xdr:row>2</xdr:row>
      <xdr:rowOff>114300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/>
      </xdr:nvSpPr>
      <xdr:spPr>
        <a:xfrm>
          <a:off x="7343775" y="4191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400050</xdr:colOff>
      <xdr:row>0</xdr:row>
      <xdr:rowOff>371475</xdr:rowOff>
    </xdr:from>
    <xdr:to>
      <xdr:col>17</xdr:col>
      <xdr:colOff>342900</xdr:colOff>
      <xdr:row>1</xdr:row>
      <xdr:rowOff>323850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/>
      </xdr:nvSpPr>
      <xdr:spPr>
        <a:xfrm>
          <a:off x="7381875" y="3714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66675</xdr:colOff>
      <xdr:row>1</xdr:row>
      <xdr:rowOff>0</xdr:rowOff>
    </xdr:from>
    <xdr:to>
      <xdr:col>17</xdr:col>
      <xdr:colOff>276225</xdr:colOff>
      <xdr:row>2</xdr:row>
      <xdr:rowOff>47625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/>
      </xdr:nvSpPr>
      <xdr:spPr>
        <a:xfrm>
          <a:off x="7934325" y="51435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1</xdr:row>
      <xdr:rowOff>142875</xdr:rowOff>
    </xdr:to>
    <xdr:sp macro="" textlink="">
      <xdr:nvSpPr>
        <xdr:cNvPr id="1025" name="AutoShape 1" descr="https://ssl.gstatic.com/ui/v1/icons/mail/images/cleardot.gif">
          <a:extLst>
            <a:ext uri="{FF2B5EF4-FFF2-40B4-BE49-F238E27FC236}">
              <a16:creationId xmlns:a16="http://schemas.microsoft.com/office/drawing/2014/main" id="{00000000-0008-0000-69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62000" y="10572750"/>
          <a:ext cx="304800" cy="304800"/>
        </a:xfrm>
        <a:prstGeom prst="rect">
          <a:avLst/>
        </a:prstGeom>
        <a:noFill/>
      </xdr:spPr>
    </xdr:sp>
    <xdr:clientData/>
  </xdr:twoCellAnchor>
  <xdr:twoCellAnchor>
    <xdr:from>
      <xdr:col>17</xdr:col>
      <xdr:colOff>34290</xdr:colOff>
      <xdr:row>1</xdr:row>
      <xdr:rowOff>74294</xdr:rowOff>
    </xdr:from>
    <xdr:to>
      <xdr:col>17</xdr:col>
      <xdr:colOff>723900</xdr:colOff>
      <xdr:row>2</xdr:row>
      <xdr:rowOff>350519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SpPr/>
      </xdr:nvSpPr>
      <xdr:spPr>
        <a:xfrm>
          <a:off x="9841230" y="249554"/>
          <a:ext cx="689610" cy="45148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1</xdr:col>
      <xdr:colOff>304800</xdr:colOff>
      <xdr:row>43</xdr:row>
      <xdr:rowOff>142875</xdr:rowOff>
    </xdr:to>
    <xdr:sp macro="" textlink="">
      <xdr:nvSpPr>
        <xdr:cNvPr id="2" name="AutoShape 1" descr="https://ssl.gstatic.com/ui/v1/icons/mail/images/cleardot.gif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77325"/>
          <a:ext cx="304800" cy="304800"/>
        </a:xfrm>
        <a:prstGeom prst="rect">
          <a:avLst/>
        </a:prstGeom>
        <a:noFill/>
      </xdr:spPr>
    </xdr:sp>
    <xdr:clientData/>
  </xdr:twoCellAnchor>
  <xdr:twoCellAnchor>
    <xdr:from>
      <xdr:col>16</xdr:col>
      <xdr:colOff>758190</xdr:colOff>
      <xdr:row>0</xdr:row>
      <xdr:rowOff>114300</xdr:rowOff>
    </xdr:from>
    <xdr:to>
      <xdr:col>17</xdr:col>
      <xdr:colOff>701040</xdr:colOff>
      <xdr:row>1</xdr:row>
      <xdr:rowOff>304800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SpPr/>
      </xdr:nvSpPr>
      <xdr:spPr>
        <a:xfrm>
          <a:off x="13864590" y="114300"/>
          <a:ext cx="727710" cy="36576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45</xdr:row>
      <xdr:rowOff>142875</xdr:rowOff>
    </xdr:to>
    <xdr:sp macro="" textlink="">
      <xdr:nvSpPr>
        <xdr:cNvPr id="2" name="AutoShape 1" descr="https://ssl.gstatic.com/ui/v1/icons/mail/images/cleardot.gif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77325"/>
          <a:ext cx="304800" cy="304800"/>
        </a:xfrm>
        <a:prstGeom prst="rect">
          <a:avLst/>
        </a:prstGeom>
        <a:noFill/>
      </xdr:spPr>
    </xdr:sp>
    <xdr:clientData/>
  </xdr:twoCellAnchor>
  <xdr:twoCellAnchor>
    <xdr:from>
      <xdr:col>16</xdr:col>
      <xdr:colOff>781050</xdr:colOff>
      <xdr:row>1</xdr:row>
      <xdr:rowOff>22860</xdr:rowOff>
    </xdr:from>
    <xdr:to>
      <xdr:col>17</xdr:col>
      <xdr:colOff>723900</xdr:colOff>
      <xdr:row>3</xdr:row>
      <xdr:rowOff>140970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SpPr/>
      </xdr:nvSpPr>
      <xdr:spPr>
        <a:xfrm>
          <a:off x="13948410" y="198120"/>
          <a:ext cx="727710" cy="4838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0</xdr:rowOff>
    </xdr:from>
    <xdr:to>
      <xdr:col>17</xdr:col>
      <xdr:colOff>727710</xdr:colOff>
      <xdr:row>2</xdr:row>
      <xdr:rowOff>114300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/>
      </xdr:nvSpPr>
      <xdr:spPr>
        <a:xfrm>
          <a:off x="11948160" y="0"/>
          <a:ext cx="727710" cy="46482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133350</xdr:colOff>
      <xdr:row>1</xdr:row>
      <xdr:rowOff>165735</xdr:rowOff>
    </xdr:from>
    <xdr:to>
      <xdr:col>18</xdr:col>
      <xdr:colOff>182880</xdr:colOff>
      <xdr:row>3</xdr:row>
      <xdr:rowOff>93345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0801350" y="1042035"/>
          <a:ext cx="834390" cy="4076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0</xdr:rowOff>
    </xdr:from>
    <xdr:to>
      <xdr:col>17</xdr:col>
      <xdr:colOff>727710</xdr:colOff>
      <xdr:row>2</xdr:row>
      <xdr:rowOff>68580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/>
      </xdr:nvSpPr>
      <xdr:spPr>
        <a:xfrm>
          <a:off x="11940540" y="0"/>
          <a:ext cx="727710" cy="43434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0</xdr:rowOff>
    </xdr:from>
    <xdr:to>
      <xdr:col>17</xdr:col>
      <xdr:colOff>727710</xdr:colOff>
      <xdr:row>2</xdr:row>
      <xdr:rowOff>68580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/>
      </xdr:nvSpPr>
      <xdr:spPr>
        <a:xfrm>
          <a:off x="11971020" y="0"/>
          <a:ext cx="727710" cy="4191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</xdr:colOff>
      <xdr:row>0</xdr:row>
      <xdr:rowOff>30480</xdr:rowOff>
    </xdr:from>
    <xdr:to>
      <xdr:col>17</xdr:col>
      <xdr:colOff>220980</xdr:colOff>
      <xdr:row>1</xdr:row>
      <xdr:rowOff>139065</xdr:rowOff>
    </xdr:to>
    <xdr:sp macro="" textlink="">
      <xdr:nvSpPr>
        <xdr:cNvPr id="7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7000000}"/>
            </a:ext>
          </a:extLst>
        </xdr:cNvPr>
        <xdr:cNvSpPr/>
      </xdr:nvSpPr>
      <xdr:spPr>
        <a:xfrm>
          <a:off x="10123170" y="30480"/>
          <a:ext cx="925830" cy="49720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685800</xdr:colOff>
      <xdr:row>0</xdr:row>
      <xdr:rowOff>47625</xdr:rowOff>
    </xdr:from>
    <xdr:to>
      <xdr:col>18</xdr:col>
      <xdr:colOff>108585</xdr:colOff>
      <xdr:row>2</xdr:row>
      <xdr:rowOff>68580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/>
      </xdr:nvSpPr>
      <xdr:spPr>
        <a:xfrm>
          <a:off x="12359640" y="47625"/>
          <a:ext cx="847725" cy="38671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30481</xdr:colOff>
      <xdr:row>0</xdr:row>
      <xdr:rowOff>55245</xdr:rowOff>
    </xdr:from>
    <xdr:to>
      <xdr:col>18</xdr:col>
      <xdr:colOff>289561</xdr:colOff>
      <xdr:row>2</xdr:row>
      <xdr:rowOff>83820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/>
      </xdr:nvSpPr>
      <xdr:spPr>
        <a:xfrm>
          <a:off x="12397741" y="55245"/>
          <a:ext cx="990600" cy="39433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99060</xdr:colOff>
      <xdr:row>0</xdr:row>
      <xdr:rowOff>62865</xdr:rowOff>
    </xdr:from>
    <xdr:to>
      <xdr:col>18</xdr:col>
      <xdr:colOff>581025</xdr:colOff>
      <xdr:row>2</xdr:row>
      <xdr:rowOff>129540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/>
      </xdr:nvSpPr>
      <xdr:spPr>
        <a:xfrm>
          <a:off x="12466320" y="62865"/>
          <a:ext cx="1213485" cy="43243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180975</xdr:colOff>
      <xdr:row>0</xdr:row>
      <xdr:rowOff>0</xdr:rowOff>
    </xdr:from>
    <xdr:to>
      <xdr:col>17</xdr:col>
      <xdr:colOff>146685</xdr:colOff>
      <xdr:row>1</xdr:row>
      <xdr:rowOff>118110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/>
      </xdr:nvSpPr>
      <xdr:spPr>
        <a:xfrm>
          <a:off x="8667750" y="0"/>
          <a:ext cx="727710" cy="49911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</a:t>
          </a:r>
          <a:r>
            <a:rPr lang="es-PA" sz="1100" b="1" baseline="0"/>
            <a:t>índice</a:t>
          </a:r>
          <a:endParaRPr lang="es-PA" sz="1100" b="1"/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192405</xdr:colOff>
      <xdr:row>0</xdr:row>
      <xdr:rowOff>91440</xdr:rowOff>
    </xdr:from>
    <xdr:to>
      <xdr:col>14</xdr:col>
      <xdr:colOff>135255</xdr:colOff>
      <xdr:row>1</xdr:row>
      <xdr:rowOff>43815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/>
      </xdr:nvSpPr>
      <xdr:spPr>
        <a:xfrm>
          <a:off x="10243185" y="91440"/>
          <a:ext cx="727710" cy="39433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0</xdr:row>
      <xdr:rowOff>91440</xdr:rowOff>
    </xdr:from>
    <xdr:to>
      <xdr:col>16</xdr:col>
      <xdr:colOff>5715</xdr:colOff>
      <xdr:row>1</xdr:row>
      <xdr:rowOff>43815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/>
      </xdr:nvSpPr>
      <xdr:spPr>
        <a:xfrm>
          <a:off x="10197465" y="91440"/>
          <a:ext cx="727710" cy="39433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428625</xdr:colOff>
      <xdr:row>0</xdr:row>
      <xdr:rowOff>76200</xdr:rowOff>
    </xdr:from>
    <xdr:to>
      <xdr:col>15</xdr:col>
      <xdr:colOff>196215</xdr:colOff>
      <xdr:row>1</xdr:row>
      <xdr:rowOff>28575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/>
      </xdr:nvSpPr>
      <xdr:spPr>
        <a:xfrm>
          <a:off x="9907905" y="76200"/>
          <a:ext cx="727710" cy="39433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66674</xdr:colOff>
      <xdr:row>1</xdr:row>
      <xdr:rowOff>308610</xdr:rowOff>
    </xdr:from>
    <xdr:to>
      <xdr:col>18</xdr:col>
      <xdr:colOff>7619</xdr:colOff>
      <xdr:row>3</xdr:row>
      <xdr:rowOff>30480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2647294" y="1360170"/>
          <a:ext cx="725805" cy="4076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192405</xdr:colOff>
      <xdr:row>0</xdr:row>
      <xdr:rowOff>91440</xdr:rowOff>
    </xdr:from>
    <xdr:to>
      <xdr:col>14</xdr:col>
      <xdr:colOff>135255</xdr:colOff>
      <xdr:row>1</xdr:row>
      <xdr:rowOff>43815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/>
      </xdr:nvSpPr>
      <xdr:spPr>
        <a:xfrm>
          <a:off x="8164830" y="91440"/>
          <a:ext cx="704850" cy="40005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192405</xdr:colOff>
      <xdr:row>0</xdr:row>
      <xdr:rowOff>91440</xdr:rowOff>
    </xdr:from>
    <xdr:to>
      <xdr:col>14</xdr:col>
      <xdr:colOff>135255</xdr:colOff>
      <xdr:row>1</xdr:row>
      <xdr:rowOff>43815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/>
      </xdr:nvSpPr>
      <xdr:spPr>
        <a:xfrm>
          <a:off x="8422005" y="91440"/>
          <a:ext cx="704850" cy="40005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192405</xdr:colOff>
      <xdr:row>0</xdr:row>
      <xdr:rowOff>91440</xdr:rowOff>
    </xdr:from>
    <xdr:to>
      <xdr:col>14</xdr:col>
      <xdr:colOff>0</xdr:colOff>
      <xdr:row>1</xdr:row>
      <xdr:rowOff>43815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/>
      </xdr:nvSpPr>
      <xdr:spPr>
        <a:xfrm>
          <a:off x="8422005" y="91440"/>
          <a:ext cx="704850" cy="40005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213360</xdr:colOff>
      <xdr:row>0</xdr:row>
      <xdr:rowOff>137160</xdr:rowOff>
    </xdr:from>
    <xdr:to>
      <xdr:col>6</xdr:col>
      <xdr:colOff>0</xdr:colOff>
      <xdr:row>2</xdr:row>
      <xdr:rowOff>13335</xdr:rowOff>
    </xdr:to>
    <xdr:sp macro="" textlink="">
      <xdr:nvSpPr>
        <xdr:cNvPr id="3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BA654C-5144-46F4-9903-1BC9F3D08B43}"/>
            </a:ext>
          </a:extLst>
        </xdr:cNvPr>
        <xdr:cNvSpPr/>
      </xdr:nvSpPr>
      <xdr:spPr>
        <a:xfrm>
          <a:off x="6461760" y="137160"/>
          <a:ext cx="822960" cy="39433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60960</xdr:colOff>
      <xdr:row>0</xdr:row>
      <xdr:rowOff>38100</xdr:rowOff>
    </xdr:from>
    <xdr:to>
      <xdr:col>15</xdr:col>
      <xdr:colOff>765810</xdr:colOff>
      <xdr:row>1</xdr:row>
      <xdr:rowOff>156210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103149-6413-41BB-B452-B2FDBAB3BA47}"/>
            </a:ext>
          </a:extLst>
        </xdr:cNvPr>
        <xdr:cNvSpPr/>
      </xdr:nvSpPr>
      <xdr:spPr>
        <a:xfrm>
          <a:off x="12306300" y="38100"/>
          <a:ext cx="704850" cy="46863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</xdr:colOff>
      <xdr:row>0</xdr:row>
      <xdr:rowOff>43815</xdr:rowOff>
    </xdr:from>
    <xdr:to>
      <xdr:col>15</xdr:col>
      <xdr:colOff>754380</xdr:colOff>
      <xdr:row>2</xdr:row>
      <xdr:rowOff>15240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634139-63EE-49BF-8E4D-60D8FB84064D}"/>
            </a:ext>
          </a:extLst>
        </xdr:cNvPr>
        <xdr:cNvSpPr/>
      </xdr:nvSpPr>
      <xdr:spPr>
        <a:xfrm>
          <a:off x="10534650" y="43815"/>
          <a:ext cx="727710" cy="4667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97155</xdr:colOff>
      <xdr:row>0</xdr:row>
      <xdr:rowOff>55245</xdr:rowOff>
    </xdr:from>
    <xdr:to>
      <xdr:col>10</xdr:col>
      <xdr:colOff>40005</xdr:colOff>
      <xdr:row>2</xdr:row>
      <xdr:rowOff>188595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BADEA1-355C-4E69-B825-322E2AB93CBD}"/>
            </a:ext>
          </a:extLst>
        </xdr:cNvPr>
        <xdr:cNvSpPr/>
      </xdr:nvSpPr>
      <xdr:spPr>
        <a:xfrm>
          <a:off x="10147935" y="55245"/>
          <a:ext cx="727710" cy="4838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87630</xdr:colOff>
      <xdr:row>0</xdr:row>
      <xdr:rowOff>60960</xdr:rowOff>
    </xdr:from>
    <xdr:to>
      <xdr:col>10</xdr:col>
      <xdr:colOff>30480</xdr:colOff>
      <xdr:row>1</xdr:row>
      <xdr:rowOff>169545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FF7DC1-5B94-40B5-9BC3-2B947947F4C5}"/>
            </a:ext>
          </a:extLst>
        </xdr:cNvPr>
        <xdr:cNvSpPr/>
      </xdr:nvSpPr>
      <xdr:spPr>
        <a:xfrm>
          <a:off x="10138410" y="60960"/>
          <a:ext cx="727710" cy="4667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0</xdr:row>
      <xdr:rowOff>152400</xdr:rowOff>
    </xdr:from>
    <xdr:to>
      <xdr:col>5</xdr:col>
      <xdr:colOff>180975</xdr:colOff>
      <xdr:row>0</xdr:row>
      <xdr:rowOff>609600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0F58EB-D268-4590-8883-6B7BD16ABA5A}"/>
            </a:ext>
          </a:extLst>
        </xdr:cNvPr>
        <xdr:cNvSpPr/>
      </xdr:nvSpPr>
      <xdr:spPr>
        <a:xfrm>
          <a:off x="4741545" y="152400"/>
          <a:ext cx="727710" cy="4572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228600</xdr:colOff>
      <xdr:row>0</xdr:row>
      <xdr:rowOff>104775</xdr:rowOff>
    </xdr:from>
    <xdr:to>
      <xdr:col>5</xdr:col>
      <xdr:colOff>171450</xdr:colOff>
      <xdr:row>1</xdr:row>
      <xdr:rowOff>142875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2226B8-7F5F-4419-8787-DCCBD21A82D8}"/>
            </a:ext>
          </a:extLst>
        </xdr:cNvPr>
        <xdr:cNvSpPr/>
      </xdr:nvSpPr>
      <xdr:spPr>
        <a:xfrm>
          <a:off x="4732020" y="104775"/>
          <a:ext cx="727710" cy="4572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93345</xdr:colOff>
      <xdr:row>1</xdr:row>
      <xdr:rowOff>308610</xdr:rowOff>
    </xdr:from>
    <xdr:to>
      <xdr:col>17</xdr:col>
      <xdr:colOff>699135</xdr:colOff>
      <xdr:row>3</xdr:row>
      <xdr:rowOff>43815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1980545" y="1360170"/>
          <a:ext cx="605790" cy="42100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0</xdr:row>
      <xdr:rowOff>104775</xdr:rowOff>
    </xdr:from>
    <xdr:to>
      <xdr:col>12</xdr:col>
      <xdr:colOff>76200</xdr:colOff>
      <xdr:row>3</xdr:row>
      <xdr:rowOff>76200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FB6A85-3E37-44A8-A902-BAD40CAC6F97}"/>
            </a:ext>
          </a:extLst>
        </xdr:cNvPr>
        <xdr:cNvSpPr/>
      </xdr:nvSpPr>
      <xdr:spPr>
        <a:xfrm>
          <a:off x="9376410" y="104775"/>
          <a:ext cx="727710" cy="49720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13335</xdr:colOff>
      <xdr:row>0</xdr:row>
      <xdr:rowOff>47625</xdr:rowOff>
    </xdr:from>
    <xdr:to>
      <xdr:col>16</xdr:col>
      <xdr:colOff>748665</xdr:colOff>
      <xdr:row>1</xdr:row>
      <xdr:rowOff>144780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5B2E4D-90C8-4F4F-AD98-97FF31585233}"/>
            </a:ext>
          </a:extLst>
        </xdr:cNvPr>
        <xdr:cNvSpPr/>
      </xdr:nvSpPr>
      <xdr:spPr>
        <a:xfrm>
          <a:off x="13477875" y="47625"/>
          <a:ext cx="735330" cy="4476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  <xdr:twoCellAnchor>
    <xdr:from>
      <xdr:col>16</xdr:col>
      <xdr:colOff>219075</xdr:colOff>
      <xdr:row>25</xdr:row>
      <xdr:rowOff>215265</xdr:rowOff>
    </xdr:from>
    <xdr:to>
      <xdr:col>17</xdr:col>
      <xdr:colOff>161925</xdr:colOff>
      <xdr:row>27</xdr:row>
      <xdr:rowOff>15240</xdr:rowOff>
    </xdr:to>
    <xdr:sp macro="" textlink="">
      <xdr:nvSpPr>
        <xdr:cNvPr id="4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43CD04-3BAB-42A6-9D62-A2A6CFFFDEC6}"/>
            </a:ext>
          </a:extLst>
        </xdr:cNvPr>
        <xdr:cNvSpPr/>
      </xdr:nvSpPr>
      <xdr:spPr>
        <a:xfrm>
          <a:off x="13683615" y="5427345"/>
          <a:ext cx="735330" cy="4476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  <xdr:twoCellAnchor>
    <xdr:from>
      <xdr:col>16</xdr:col>
      <xdr:colOff>97155</xdr:colOff>
      <xdr:row>18</xdr:row>
      <xdr:rowOff>131445</xdr:rowOff>
    </xdr:from>
    <xdr:to>
      <xdr:col>17</xdr:col>
      <xdr:colOff>40005</xdr:colOff>
      <xdr:row>21</xdr:row>
      <xdr:rowOff>22860</xdr:rowOff>
    </xdr:to>
    <xdr:sp macro="" textlink="">
      <xdr:nvSpPr>
        <xdr:cNvPr id="5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0BEDF5-7CAC-435E-A906-24C880260B0C}"/>
            </a:ext>
          </a:extLst>
        </xdr:cNvPr>
        <xdr:cNvSpPr/>
      </xdr:nvSpPr>
      <xdr:spPr>
        <a:xfrm>
          <a:off x="13561695" y="4055745"/>
          <a:ext cx="735330" cy="4476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  <xdr:twoCellAnchor>
    <xdr:from>
      <xdr:col>16</xdr:col>
      <xdr:colOff>281940</xdr:colOff>
      <xdr:row>40</xdr:row>
      <xdr:rowOff>76200</xdr:rowOff>
    </xdr:from>
    <xdr:to>
      <xdr:col>17</xdr:col>
      <xdr:colOff>224790</xdr:colOff>
      <xdr:row>41</xdr:row>
      <xdr:rowOff>257175</xdr:rowOff>
    </xdr:to>
    <xdr:sp macro="" textlink="">
      <xdr:nvSpPr>
        <xdr:cNvPr id="6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E7BED1-1BF9-4AD6-AA5B-27F8374CD351}"/>
            </a:ext>
          </a:extLst>
        </xdr:cNvPr>
        <xdr:cNvSpPr/>
      </xdr:nvSpPr>
      <xdr:spPr>
        <a:xfrm>
          <a:off x="13746480" y="8534400"/>
          <a:ext cx="735330" cy="4476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  <xdr:twoCellAnchor>
    <xdr:from>
      <xdr:col>12</xdr:col>
      <xdr:colOff>114300</xdr:colOff>
      <xdr:row>57</xdr:row>
      <xdr:rowOff>0</xdr:rowOff>
    </xdr:from>
    <xdr:to>
      <xdr:col>13</xdr:col>
      <xdr:colOff>57150</xdr:colOff>
      <xdr:row>59</xdr:row>
      <xdr:rowOff>81915</xdr:rowOff>
    </xdr:to>
    <xdr:sp macro="" textlink="">
      <xdr:nvSpPr>
        <xdr:cNvPr id="7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E9D391-6795-4012-9307-0C5B52AEC39A}"/>
            </a:ext>
          </a:extLst>
        </xdr:cNvPr>
        <xdr:cNvSpPr/>
      </xdr:nvSpPr>
      <xdr:spPr>
        <a:xfrm>
          <a:off x="10408920" y="11971020"/>
          <a:ext cx="735330" cy="4476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394335</xdr:colOff>
      <xdr:row>0</xdr:row>
      <xdr:rowOff>64770</xdr:rowOff>
    </xdr:from>
    <xdr:to>
      <xdr:col>18</xdr:col>
      <xdr:colOff>182880</xdr:colOff>
      <xdr:row>1</xdr:row>
      <xdr:rowOff>161925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A4C107-830B-439A-8E4F-E7789DBFB8E5}"/>
            </a:ext>
          </a:extLst>
        </xdr:cNvPr>
        <xdr:cNvSpPr/>
      </xdr:nvSpPr>
      <xdr:spPr>
        <a:xfrm>
          <a:off x="13173075" y="64770"/>
          <a:ext cx="687705" cy="4476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125730</xdr:colOff>
      <xdr:row>0</xdr:row>
      <xdr:rowOff>139065</xdr:rowOff>
    </xdr:from>
    <xdr:to>
      <xdr:col>17</xdr:col>
      <xdr:colOff>68580</xdr:colOff>
      <xdr:row>2</xdr:row>
      <xdr:rowOff>3810</xdr:rowOff>
    </xdr:to>
    <xdr:sp macro="" textlink="">
      <xdr:nvSpPr>
        <xdr:cNvPr id="2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685B0A-F507-4A16-AE22-92526A1D87AB}"/>
            </a:ext>
          </a:extLst>
        </xdr:cNvPr>
        <xdr:cNvSpPr/>
      </xdr:nvSpPr>
      <xdr:spPr>
        <a:xfrm>
          <a:off x="9262110" y="139065"/>
          <a:ext cx="735330" cy="45148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2</xdr:row>
      <xdr:rowOff>0</xdr:rowOff>
    </xdr:from>
    <xdr:to>
      <xdr:col>18</xdr:col>
      <xdr:colOff>24765</xdr:colOff>
      <xdr:row>3</xdr:row>
      <xdr:rowOff>41910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5314295" y="1371600"/>
          <a:ext cx="704850" cy="4076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80010</xdr:colOff>
      <xdr:row>2</xdr:row>
      <xdr:rowOff>1905</xdr:rowOff>
    </xdr:from>
    <xdr:to>
      <xdr:col>20</xdr:col>
      <xdr:colOff>22860</xdr:colOff>
      <xdr:row>3</xdr:row>
      <xdr:rowOff>260985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5921990" y="946785"/>
          <a:ext cx="727710" cy="52578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62865</xdr:colOff>
      <xdr:row>1</xdr:row>
      <xdr:rowOff>241935</xdr:rowOff>
    </xdr:from>
    <xdr:to>
      <xdr:col>19</xdr:col>
      <xdr:colOff>767715</xdr:colOff>
      <xdr:row>3</xdr:row>
      <xdr:rowOff>262890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5904845" y="942975"/>
          <a:ext cx="704850" cy="55435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78105</xdr:colOff>
      <xdr:row>2</xdr:row>
      <xdr:rowOff>11430</xdr:rowOff>
    </xdr:from>
    <xdr:to>
      <xdr:col>19</xdr:col>
      <xdr:colOff>782955</xdr:colOff>
      <xdr:row>3</xdr:row>
      <xdr:rowOff>270510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5920085" y="956310"/>
          <a:ext cx="704850" cy="52578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93345</xdr:colOff>
      <xdr:row>1</xdr:row>
      <xdr:rowOff>224790</xdr:rowOff>
    </xdr:from>
    <xdr:to>
      <xdr:col>19</xdr:col>
      <xdr:colOff>750570</xdr:colOff>
      <xdr:row>3</xdr:row>
      <xdr:rowOff>240030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5409545" y="925830"/>
          <a:ext cx="657225" cy="56388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55245</xdr:colOff>
      <xdr:row>1</xdr:row>
      <xdr:rowOff>226695</xdr:rowOff>
    </xdr:from>
    <xdr:to>
      <xdr:col>19</xdr:col>
      <xdr:colOff>702945</xdr:colOff>
      <xdr:row>3</xdr:row>
      <xdr:rowOff>245745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5371445" y="927735"/>
          <a:ext cx="647700" cy="54483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38099</xdr:colOff>
      <xdr:row>6</xdr:row>
      <xdr:rowOff>47625</xdr:rowOff>
    </xdr:from>
    <xdr:to>
      <xdr:col>11</xdr:col>
      <xdr:colOff>657225</xdr:colOff>
      <xdr:row>6</xdr:row>
      <xdr:rowOff>323850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505824" y="1828800"/>
          <a:ext cx="6191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6</xdr:row>
      <xdr:rowOff>47625</xdr:rowOff>
    </xdr:from>
    <xdr:to>
      <xdr:col>13</xdr:col>
      <xdr:colOff>657225</xdr:colOff>
      <xdr:row>6</xdr:row>
      <xdr:rowOff>323850</xdr:rowOff>
    </xdr:to>
    <xdr:sp macro="" textlink="">
      <xdr:nvSpPr>
        <xdr:cNvPr id="3" name="2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029824" y="1828800"/>
          <a:ext cx="61912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6</xdr:row>
      <xdr:rowOff>47625</xdr:rowOff>
    </xdr:from>
    <xdr:to>
      <xdr:col>12</xdr:col>
      <xdr:colOff>657225</xdr:colOff>
      <xdr:row>6</xdr:row>
      <xdr:rowOff>323850</xdr:rowOff>
    </xdr:to>
    <xdr:sp macro="" textlink="">
      <xdr:nvSpPr>
        <xdr:cNvPr id="4" name="3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9267824" y="1828800"/>
          <a:ext cx="61912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7</xdr:row>
      <xdr:rowOff>47625</xdr:rowOff>
    </xdr:from>
    <xdr:to>
      <xdr:col>11</xdr:col>
      <xdr:colOff>657225</xdr:colOff>
      <xdr:row>7</xdr:row>
      <xdr:rowOff>323850</xdr:rowOff>
    </xdr:to>
    <xdr:sp macro="" textlink="">
      <xdr:nvSpPr>
        <xdr:cNvPr id="5" name="4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8505824" y="2209800"/>
          <a:ext cx="6191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7</xdr:row>
      <xdr:rowOff>47625</xdr:rowOff>
    </xdr:from>
    <xdr:to>
      <xdr:col>13</xdr:col>
      <xdr:colOff>657225</xdr:colOff>
      <xdr:row>7</xdr:row>
      <xdr:rowOff>323850</xdr:rowOff>
    </xdr:to>
    <xdr:sp macro="" textlink="">
      <xdr:nvSpPr>
        <xdr:cNvPr id="6" name="5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029824" y="2209800"/>
          <a:ext cx="61912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7</xdr:row>
      <xdr:rowOff>47625</xdr:rowOff>
    </xdr:from>
    <xdr:to>
      <xdr:col>12</xdr:col>
      <xdr:colOff>657225</xdr:colOff>
      <xdr:row>7</xdr:row>
      <xdr:rowOff>323850</xdr:rowOff>
    </xdr:to>
    <xdr:sp macro="" textlink="">
      <xdr:nvSpPr>
        <xdr:cNvPr id="7" name="6 Rectángulo redondea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9267824" y="2209800"/>
          <a:ext cx="61912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9</xdr:row>
      <xdr:rowOff>47625</xdr:rowOff>
    </xdr:from>
    <xdr:to>
      <xdr:col>11</xdr:col>
      <xdr:colOff>657225</xdr:colOff>
      <xdr:row>9</xdr:row>
      <xdr:rowOff>323850</xdr:rowOff>
    </xdr:to>
    <xdr:sp macro="" textlink="">
      <xdr:nvSpPr>
        <xdr:cNvPr id="8" name="7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8505824" y="2971800"/>
          <a:ext cx="6191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9</xdr:row>
      <xdr:rowOff>47625</xdr:rowOff>
    </xdr:from>
    <xdr:to>
      <xdr:col>13</xdr:col>
      <xdr:colOff>657225</xdr:colOff>
      <xdr:row>9</xdr:row>
      <xdr:rowOff>323850</xdr:rowOff>
    </xdr:to>
    <xdr:sp macro="" textlink="">
      <xdr:nvSpPr>
        <xdr:cNvPr id="9" name="8 Rectángulo redondea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0029824" y="2971800"/>
          <a:ext cx="61912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9</xdr:row>
      <xdr:rowOff>47625</xdr:rowOff>
    </xdr:from>
    <xdr:to>
      <xdr:col>12</xdr:col>
      <xdr:colOff>657225</xdr:colOff>
      <xdr:row>9</xdr:row>
      <xdr:rowOff>323850</xdr:rowOff>
    </xdr:to>
    <xdr:sp macro="" textlink="">
      <xdr:nvSpPr>
        <xdr:cNvPr id="10" name="9 Rectángulo redondea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267824" y="2971800"/>
          <a:ext cx="61912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10</xdr:row>
      <xdr:rowOff>47625</xdr:rowOff>
    </xdr:from>
    <xdr:to>
      <xdr:col>11</xdr:col>
      <xdr:colOff>657225</xdr:colOff>
      <xdr:row>10</xdr:row>
      <xdr:rowOff>323850</xdr:rowOff>
    </xdr:to>
    <xdr:sp macro="" textlink="">
      <xdr:nvSpPr>
        <xdr:cNvPr id="11" name="10 Rectángulo redondea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8505824" y="3352800"/>
          <a:ext cx="6191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10</xdr:row>
      <xdr:rowOff>47625</xdr:rowOff>
    </xdr:from>
    <xdr:to>
      <xdr:col>13</xdr:col>
      <xdr:colOff>657225</xdr:colOff>
      <xdr:row>10</xdr:row>
      <xdr:rowOff>323850</xdr:rowOff>
    </xdr:to>
    <xdr:sp macro="" textlink="">
      <xdr:nvSpPr>
        <xdr:cNvPr id="12" name="11 Rectángulo redondea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0029824" y="3352800"/>
          <a:ext cx="61912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10</xdr:row>
      <xdr:rowOff>47625</xdr:rowOff>
    </xdr:from>
    <xdr:to>
      <xdr:col>12</xdr:col>
      <xdr:colOff>657225</xdr:colOff>
      <xdr:row>10</xdr:row>
      <xdr:rowOff>323850</xdr:rowOff>
    </xdr:to>
    <xdr:sp macro="" textlink="">
      <xdr:nvSpPr>
        <xdr:cNvPr id="13" name="12 Rectángulo redondead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9267824" y="3352800"/>
          <a:ext cx="61912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11</xdr:row>
      <xdr:rowOff>47625</xdr:rowOff>
    </xdr:from>
    <xdr:to>
      <xdr:col>11</xdr:col>
      <xdr:colOff>657225</xdr:colOff>
      <xdr:row>11</xdr:row>
      <xdr:rowOff>323850</xdr:rowOff>
    </xdr:to>
    <xdr:sp macro="" textlink="">
      <xdr:nvSpPr>
        <xdr:cNvPr id="14" name="13 Rectángulo redondea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8505824" y="3733800"/>
          <a:ext cx="6191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11</xdr:row>
      <xdr:rowOff>47625</xdr:rowOff>
    </xdr:from>
    <xdr:to>
      <xdr:col>13</xdr:col>
      <xdr:colOff>657225</xdr:colOff>
      <xdr:row>11</xdr:row>
      <xdr:rowOff>323850</xdr:rowOff>
    </xdr:to>
    <xdr:sp macro="" textlink="">
      <xdr:nvSpPr>
        <xdr:cNvPr id="15" name="14 Rectángulo redondead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10029824" y="3733800"/>
          <a:ext cx="61912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11</xdr:row>
      <xdr:rowOff>47625</xdr:rowOff>
    </xdr:from>
    <xdr:to>
      <xdr:col>12</xdr:col>
      <xdr:colOff>657225</xdr:colOff>
      <xdr:row>11</xdr:row>
      <xdr:rowOff>323850</xdr:rowOff>
    </xdr:to>
    <xdr:sp macro="" textlink="">
      <xdr:nvSpPr>
        <xdr:cNvPr id="16" name="15 Rectángulo redondead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267824" y="3733800"/>
          <a:ext cx="61912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66674</xdr:colOff>
      <xdr:row>12</xdr:row>
      <xdr:rowOff>47625</xdr:rowOff>
    </xdr:from>
    <xdr:to>
      <xdr:col>13</xdr:col>
      <xdr:colOff>609600</xdr:colOff>
      <xdr:row>12</xdr:row>
      <xdr:rowOff>323850</xdr:rowOff>
    </xdr:to>
    <xdr:sp macro="" textlink="">
      <xdr:nvSpPr>
        <xdr:cNvPr id="17" name="16 Rectángulo redondeado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8534399" y="4114800"/>
          <a:ext cx="20669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85724</xdr:colOff>
      <xdr:row>18</xdr:row>
      <xdr:rowOff>57150</xdr:rowOff>
    </xdr:from>
    <xdr:to>
      <xdr:col>11</xdr:col>
      <xdr:colOff>666750</xdr:colOff>
      <xdr:row>18</xdr:row>
      <xdr:rowOff>333375</xdr:rowOff>
    </xdr:to>
    <xdr:sp macro="" textlink="">
      <xdr:nvSpPr>
        <xdr:cNvPr id="18" name="17 Rectángulo redondeado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8553449" y="6410325"/>
          <a:ext cx="5810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85724</xdr:colOff>
      <xdr:row>18</xdr:row>
      <xdr:rowOff>57150</xdr:rowOff>
    </xdr:from>
    <xdr:to>
      <xdr:col>13</xdr:col>
      <xdr:colOff>666750</xdr:colOff>
      <xdr:row>18</xdr:row>
      <xdr:rowOff>333375</xdr:rowOff>
    </xdr:to>
    <xdr:sp macro="" textlink="">
      <xdr:nvSpPr>
        <xdr:cNvPr id="19" name="18 Rectángulo redondead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0077449" y="6410325"/>
          <a:ext cx="58102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85724</xdr:colOff>
      <xdr:row>18</xdr:row>
      <xdr:rowOff>57150</xdr:rowOff>
    </xdr:from>
    <xdr:to>
      <xdr:col>12</xdr:col>
      <xdr:colOff>666750</xdr:colOff>
      <xdr:row>18</xdr:row>
      <xdr:rowOff>333375</xdr:rowOff>
    </xdr:to>
    <xdr:sp macro="" textlink="">
      <xdr:nvSpPr>
        <xdr:cNvPr id="20" name="19 Rectángulo redondead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9315449" y="6410325"/>
          <a:ext cx="58102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85725</xdr:colOff>
      <xdr:row>19</xdr:row>
      <xdr:rowOff>57150</xdr:rowOff>
    </xdr:from>
    <xdr:to>
      <xdr:col>11</xdr:col>
      <xdr:colOff>666750</xdr:colOff>
      <xdr:row>19</xdr:row>
      <xdr:rowOff>333375</xdr:rowOff>
    </xdr:to>
    <xdr:sp macro="" textlink="">
      <xdr:nvSpPr>
        <xdr:cNvPr id="21" name="20 Rectángulo redondead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8553450" y="6791325"/>
          <a:ext cx="5810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85724</xdr:colOff>
      <xdr:row>19</xdr:row>
      <xdr:rowOff>57150</xdr:rowOff>
    </xdr:from>
    <xdr:to>
      <xdr:col>13</xdr:col>
      <xdr:colOff>666750</xdr:colOff>
      <xdr:row>19</xdr:row>
      <xdr:rowOff>333375</xdr:rowOff>
    </xdr:to>
    <xdr:sp macro="" textlink="">
      <xdr:nvSpPr>
        <xdr:cNvPr id="22" name="21 Rectángulo redondeado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0077449" y="6791325"/>
          <a:ext cx="58102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85724</xdr:colOff>
      <xdr:row>19</xdr:row>
      <xdr:rowOff>57150</xdr:rowOff>
    </xdr:from>
    <xdr:to>
      <xdr:col>12</xdr:col>
      <xdr:colOff>666750</xdr:colOff>
      <xdr:row>19</xdr:row>
      <xdr:rowOff>333375</xdr:rowOff>
    </xdr:to>
    <xdr:sp macro="" textlink="">
      <xdr:nvSpPr>
        <xdr:cNvPr id="23" name="22 Rectángulo redondeado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9315449" y="6791325"/>
          <a:ext cx="58102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8</xdr:row>
      <xdr:rowOff>47625</xdr:rowOff>
    </xdr:from>
    <xdr:to>
      <xdr:col>11</xdr:col>
      <xdr:colOff>657225</xdr:colOff>
      <xdr:row>8</xdr:row>
      <xdr:rowOff>323850</xdr:rowOff>
    </xdr:to>
    <xdr:sp macro="" textlink="">
      <xdr:nvSpPr>
        <xdr:cNvPr id="24" name="23 Rectángulo redondeado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8505824" y="2590800"/>
          <a:ext cx="6191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8</xdr:row>
      <xdr:rowOff>47625</xdr:rowOff>
    </xdr:from>
    <xdr:to>
      <xdr:col>13</xdr:col>
      <xdr:colOff>657225</xdr:colOff>
      <xdr:row>8</xdr:row>
      <xdr:rowOff>323850</xdr:rowOff>
    </xdr:to>
    <xdr:sp macro="" textlink="">
      <xdr:nvSpPr>
        <xdr:cNvPr id="25" name="24 Rectángulo redondeado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10029824" y="2590800"/>
          <a:ext cx="61912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8</xdr:row>
      <xdr:rowOff>47625</xdr:rowOff>
    </xdr:from>
    <xdr:to>
      <xdr:col>12</xdr:col>
      <xdr:colOff>657225</xdr:colOff>
      <xdr:row>8</xdr:row>
      <xdr:rowOff>323850</xdr:rowOff>
    </xdr:to>
    <xdr:sp macro="" textlink="">
      <xdr:nvSpPr>
        <xdr:cNvPr id="26" name="25 Rectángulo redondead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9267824" y="2590800"/>
          <a:ext cx="61912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66674</xdr:colOff>
      <xdr:row>13</xdr:row>
      <xdr:rowOff>47625</xdr:rowOff>
    </xdr:from>
    <xdr:to>
      <xdr:col>13</xdr:col>
      <xdr:colOff>609600</xdr:colOff>
      <xdr:row>13</xdr:row>
      <xdr:rowOff>323850</xdr:rowOff>
    </xdr:to>
    <xdr:sp macro="" textlink="">
      <xdr:nvSpPr>
        <xdr:cNvPr id="27" name="26 Rectángulo redondead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8534399" y="4495800"/>
          <a:ext cx="20669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66674</xdr:colOff>
      <xdr:row>14</xdr:row>
      <xdr:rowOff>47625</xdr:rowOff>
    </xdr:from>
    <xdr:to>
      <xdr:col>13</xdr:col>
      <xdr:colOff>609600</xdr:colOff>
      <xdr:row>14</xdr:row>
      <xdr:rowOff>323850</xdr:rowOff>
    </xdr:to>
    <xdr:sp macro="" textlink="">
      <xdr:nvSpPr>
        <xdr:cNvPr id="28" name="27 Rectángulo redondeado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8534399" y="4876800"/>
          <a:ext cx="20669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66674</xdr:colOff>
      <xdr:row>15</xdr:row>
      <xdr:rowOff>47625</xdr:rowOff>
    </xdr:from>
    <xdr:to>
      <xdr:col>13</xdr:col>
      <xdr:colOff>609600</xdr:colOff>
      <xdr:row>15</xdr:row>
      <xdr:rowOff>323850</xdr:rowOff>
    </xdr:to>
    <xdr:sp macro="" textlink="">
      <xdr:nvSpPr>
        <xdr:cNvPr id="29" name="28 Rectángulo redondeado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8534399" y="5257800"/>
          <a:ext cx="20669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66674</xdr:colOff>
      <xdr:row>16</xdr:row>
      <xdr:rowOff>47625</xdr:rowOff>
    </xdr:from>
    <xdr:to>
      <xdr:col>13</xdr:col>
      <xdr:colOff>609600</xdr:colOff>
      <xdr:row>16</xdr:row>
      <xdr:rowOff>323850</xdr:rowOff>
    </xdr:to>
    <xdr:sp macro="" textlink="">
      <xdr:nvSpPr>
        <xdr:cNvPr id="30" name="29 Rectángulo redondeado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8534399" y="5638800"/>
          <a:ext cx="20669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57150</xdr:colOff>
      <xdr:row>17</xdr:row>
      <xdr:rowOff>38100</xdr:rowOff>
    </xdr:from>
    <xdr:to>
      <xdr:col>13</xdr:col>
      <xdr:colOff>600076</xdr:colOff>
      <xdr:row>17</xdr:row>
      <xdr:rowOff>314325</xdr:rowOff>
    </xdr:to>
    <xdr:sp macro="" textlink="">
      <xdr:nvSpPr>
        <xdr:cNvPr id="31" name="30 Rectángulo redondeado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8524875" y="6010275"/>
          <a:ext cx="20669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NACIONAL, URBANO,</a:t>
          </a:r>
          <a:r>
            <a:rPr lang="es-PA" sz="1000" baseline="0">
              <a:latin typeface="Bodoni MT Condensed" pitchFamily="18" charset="0"/>
            </a:rPr>
            <a:t> RURAL</a:t>
          </a:r>
          <a:endParaRPr lang="es-PA" sz="10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85724</xdr:colOff>
      <xdr:row>20</xdr:row>
      <xdr:rowOff>57150</xdr:rowOff>
    </xdr:from>
    <xdr:to>
      <xdr:col>11</xdr:col>
      <xdr:colOff>666750</xdr:colOff>
      <xdr:row>20</xdr:row>
      <xdr:rowOff>333375</xdr:rowOff>
    </xdr:to>
    <xdr:sp macro="" textlink="">
      <xdr:nvSpPr>
        <xdr:cNvPr id="32" name="31 Rectángulo redondeado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8553449" y="7172325"/>
          <a:ext cx="5810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85724</xdr:colOff>
      <xdr:row>20</xdr:row>
      <xdr:rowOff>57150</xdr:rowOff>
    </xdr:from>
    <xdr:to>
      <xdr:col>13</xdr:col>
      <xdr:colOff>666750</xdr:colOff>
      <xdr:row>20</xdr:row>
      <xdr:rowOff>333375</xdr:rowOff>
    </xdr:to>
    <xdr:sp macro="" textlink="">
      <xdr:nvSpPr>
        <xdr:cNvPr id="33" name="32 Rectángulo redondeado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10077449" y="7172325"/>
          <a:ext cx="58102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85724</xdr:colOff>
      <xdr:row>20</xdr:row>
      <xdr:rowOff>57150</xdr:rowOff>
    </xdr:from>
    <xdr:to>
      <xdr:col>12</xdr:col>
      <xdr:colOff>666750</xdr:colOff>
      <xdr:row>20</xdr:row>
      <xdr:rowOff>333375</xdr:rowOff>
    </xdr:to>
    <xdr:sp macro="" textlink="">
      <xdr:nvSpPr>
        <xdr:cNvPr id="34" name="33 Rectángulo redondeado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315449" y="7172325"/>
          <a:ext cx="58102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85724</xdr:colOff>
      <xdr:row>21</xdr:row>
      <xdr:rowOff>57150</xdr:rowOff>
    </xdr:from>
    <xdr:to>
      <xdr:col>11</xdr:col>
      <xdr:colOff>666750</xdr:colOff>
      <xdr:row>21</xdr:row>
      <xdr:rowOff>333375</xdr:rowOff>
    </xdr:to>
    <xdr:sp macro="" textlink="">
      <xdr:nvSpPr>
        <xdr:cNvPr id="35" name="34 Rectángulo redondeado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8553449" y="7553325"/>
          <a:ext cx="5810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85724</xdr:colOff>
      <xdr:row>21</xdr:row>
      <xdr:rowOff>57150</xdr:rowOff>
    </xdr:from>
    <xdr:to>
      <xdr:col>13</xdr:col>
      <xdr:colOff>666750</xdr:colOff>
      <xdr:row>21</xdr:row>
      <xdr:rowOff>333375</xdr:rowOff>
    </xdr:to>
    <xdr:sp macro="" textlink="">
      <xdr:nvSpPr>
        <xdr:cNvPr id="36" name="35 Rectángulo redondeado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10077449" y="7553325"/>
          <a:ext cx="58102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85724</xdr:colOff>
      <xdr:row>21</xdr:row>
      <xdr:rowOff>57150</xdr:rowOff>
    </xdr:from>
    <xdr:to>
      <xdr:col>12</xdr:col>
      <xdr:colOff>666750</xdr:colOff>
      <xdr:row>21</xdr:row>
      <xdr:rowOff>333375</xdr:rowOff>
    </xdr:to>
    <xdr:sp macro="" textlink="">
      <xdr:nvSpPr>
        <xdr:cNvPr id="37" name="36 Rectángulo redondeado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9315449" y="7553325"/>
          <a:ext cx="58102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85724</xdr:colOff>
      <xdr:row>22</xdr:row>
      <xdr:rowOff>57150</xdr:rowOff>
    </xdr:from>
    <xdr:to>
      <xdr:col>11</xdr:col>
      <xdr:colOff>666750</xdr:colOff>
      <xdr:row>22</xdr:row>
      <xdr:rowOff>333375</xdr:rowOff>
    </xdr:to>
    <xdr:sp macro="" textlink="">
      <xdr:nvSpPr>
        <xdr:cNvPr id="38" name="37 Rectángulo redondeado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8553449" y="7934325"/>
          <a:ext cx="5810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85724</xdr:colOff>
      <xdr:row>22</xdr:row>
      <xdr:rowOff>57150</xdr:rowOff>
    </xdr:from>
    <xdr:to>
      <xdr:col>13</xdr:col>
      <xdr:colOff>676275</xdr:colOff>
      <xdr:row>22</xdr:row>
      <xdr:rowOff>333375</xdr:rowOff>
    </xdr:to>
    <xdr:sp macro="" textlink="">
      <xdr:nvSpPr>
        <xdr:cNvPr id="39" name="38 Rectángulo redondeado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10077449" y="7934325"/>
          <a:ext cx="590551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85724</xdr:colOff>
      <xdr:row>22</xdr:row>
      <xdr:rowOff>57150</xdr:rowOff>
    </xdr:from>
    <xdr:to>
      <xdr:col>12</xdr:col>
      <xdr:colOff>676275</xdr:colOff>
      <xdr:row>22</xdr:row>
      <xdr:rowOff>333375</xdr:rowOff>
    </xdr:to>
    <xdr:sp macro="" textlink="">
      <xdr:nvSpPr>
        <xdr:cNvPr id="40" name="39 Rectángulo redondeado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9315449" y="7934325"/>
          <a:ext cx="590551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85724</xdr:colOff>
      <xdr:row>23</xdr:row>
      <xdr:rowOff>57150</xdr:rowOff>
    </xdr:from>
    <xdr:to>
      <xdr:col>11</xdr:col>
      <xdr:colOff>666750</xdr:colOff>
      <xdr:row>23</xdr:row>
      <xdr:rowOff>333375</xdr:rowOff>
    </xdr:to>
    <xdr:sp macro="" textlink="">
      <xdr:nvSpPr>
        <xdr:cNvPr id="41" name="40 Rectángulo redondeado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8553449" y="8315325"/>
          <a:ext cx="58102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85724</xdr:colOff>
      <xdr:row>23</xdr:row>
      <xdr:rowOff>57150</xdr:rowOff>
    </xdr:from>
    <xdr:to>
      <xdr:col>13</xdr:col>
      <xdr:colOff>676275</xdr:colOff>
      <xdr:row>23</xdr:row>
      <xdr:rowOff>333375</xdr:rowOff>
    </xdr:to>
    <xdr:sp macro="" textlink="">
      <xdr:nvSpPr>
        <xdr:cNvPr id="42" name="41 Rectángulo redondeado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10077449" y="8315325"/>
          <a:ext cx="590551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85724</xdr:colOff>
      <xdr:row>23</xdr:row>
      <xdr:rowOff>57150</xdr:rowOff>
    </xdr:from>
    <xdr:to>
      <xdr:col>12</xdr:col>
      <xdr:colOff>676275</xdr:colOff>
      <xdr:row>23</xdr:row>
      <xdr:rowOff>333375</xdr:rowOff>
    </xdr:to>
    <xdr:sp macro="" textlink="">
      <xdr:nvSpPr>
        <xdr:cNvPr id="43" name="42 Rectángulo redondeado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>
          <a:off x="9315449" y="8315325"/>
          <a:ext cx="590551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38101</xdr:colOff>
      <xdr:row>24</xdr:row>
      <xdr:rowOff>47625</xdr:rowOff>
    </xdr:from>
    <xdr:to>
      <xdr:col>13</xdr:col>
      <xdr:colOff>581025</xdr:colOff>
      <xdr:row>24</xdr:row>
      <xdr:rowOff>323850</xdr:rowOff>
    </xdr:to>
    <xdr:sp macro="" textlink="">
      <xdr:nvSpPr>
        <xdr:cNvPr id="44" name="43 Rectángulo redondeado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8505826" y="8686800"/>
          <a:ext cx="2066924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</a:t>
          </a:r>
          <a:r>
            <a:rPr lang="es-PA" sz="1000" baseline="0">
              <a:latin typeface="Bodoni MT Condensed" pitchFamily="18" charset="0"/>
            </a:rPr>
            <a:t> MUJER</a:t>
          </a:r>
          <a:endParaRPr lang="es-PA" sz="10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38100</xdr:colOff>
      <xdr:row>25</xdr:row>
      <xdr:rowOff>47625</xdr:rowOff>
    </xdr:from>
    <xdr:to>
      <xdr:col>13</xdr:col>
      <xdr:colOff>571499</xdr:colOff>
      <xdr:row>25</xdr:row>
      <xdr:rowOff>323850</xdr:rowOff>
    </xdr:to>
    <xdr:sp macro="" textlink="">
      <xdr:nvSpPr>
        <xdr:cNvPr id="45" name="44 Rectángulo redondeado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8505825" y="9067800"/>
          <a:ext cx="205739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57149</xdr:colOff>
      <xdr:row>26</xdr:row>
      <xdr:rowOff>47625</xdr:rowOff>
    </xdr:from>
    <xdr:to>
      <xdr:col>11</xdr:col>
      <xdr:colOff>619125</xdr:colOff>
      <xdr:row>26</xdr:row>
      <xdr:rowOff>323850</xdr:rowOff>
    </xdr:to>
    <xdr:sp macro="" textlink="">
      <xdr:nvSpPr>
        <xdr:cNvPr id="46" name="45 Rectángulo redondeado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8524874" y="9448800"/>
          <a:ext cx="5619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57149</xdr:colOff>
      <xdr:row>26</xdr:row>
      <xdr:rowOff>47625</xdr:rowOff>
    </xdr:from>
    <xdr:to>
      <xdr:col>13</xdr:col>
      <xdr:colOff>619125</xdr:colOff>
      <xdr:row>26</xdr:row>
      <xdr:rowOff>323850</xdr:rowOff>
    </xdr:to>
    <xdr:sp macro="" textlink="">
      <xdr:nvSpPr>
        <xdr:cNvPr id="47" name="46 Rectángulo redondeado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10048874" y="9448800"/>
          <a:ext cx="5619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57149</xdr:colOff>
      <xdr:row>26</xdr:row>
      <xdr:rowOff>47625</xdr:rowOff>
    </xdr:from>
    <xdr:to>
      <xdr:col>12</xdr:col>
      <xdr:colOff>619125</xdr:colOff>
      <xdr:row>26</xdr:row>
      <xdr:rowOff>323850</xdr:rowOff>
    </xdr:to>
    <xdr:sp macro="" textlink="">
      <xdr:nvSpPr>
        <xdr:cNvPr id="48" name="47 Rectángulo redondeado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9286874" y="9448800"/>
          <a:ext cx="5619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57149</xdr:colOff>
      <xdr:row>27</xdr:row>
      <xdr:rowOff>47625</xdr:rowOff>
    </xdr:from>
    <xdr:to>
      <xdr:col>11</xdr:col>
      <xdr:colOff>619125</xdr:colOff>
      <xdr:row>27</xdr:row>
      <xdr:rowOff>323850</xdr:rowOff>
    </xdr:to>
    <xdr:sp macro="" textlink="">
      <xdr:nvSpPr>
        <xdr:cNvPr id="49" name="48 Rectángulo redondeado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8524874" y="9829800"/>
          <a:ext cx="5619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57149</xdr:colOff>
      <xdr:row>27</xdr:row>
      <xdr:rowOff>47625</xdr:rowOff>
    </xdr:from>
    <xdr:to>
      <xdr:col>13</xdr:col>
      <xdr:colOff>619125</xdr:colOff>
      <xdr:row>27</xdr:row>
      <xdr:rowOff>323850</xdr:rowOff>
    </xdr:to>
    <xdr:sp macro="" textlink="">
      <xdr:nvSpPr>
        <xdr:cNvPr id="50" name="49 Rectángulo redondeado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10048874" y="9829800"/>
          <a:ext cx="5619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57149</xdr:colOff>
      <xdr:row>27</xdr:row>
      <xdr:rowOff>47625</xdr:rowOff>
    </xdr:from>
    <xdr:to>
      <xdr:col>12</xdr:col>
      <xdr:colOff>619125</xdr:colOff>
      <xdr:row>27</xdr:row>
      <xdr:rowOff>323850</xdr:rowOff>
    </xdr:to>
    <xdr:sp macro="" textlink="">
      <xdr:nvSpPr>
        <xdr:cNvPr id="51" name="50 Rectángulo redondeado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9286874" y="9829800"/>
          <a:ext cx="5619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57149</xdr:colOff>
      <xdr:row>28</xdr:row>
      <xdr:rowOff>47625</xdr:rowOff>
    </xdr:from>
    <xdr:to>
      <xdr:col>11</xdr:col>
      <xdr:colOff>619125</xdr:colOff>
      <xdr:row>28</xdr:row>
      <xdr:rowOff>323850</xdr:rowOff>
    </xdr:to>
    <xdr:sp macro="" textlink="">
      <xdr:nvSpPr>
        <xdr:cNvPr id="52" name="51 Rectángulo redondeado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8524874" y="10210800"/>
          <a:ext cx="5619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57149</xdr:colOff>
      <xdr:row>28</xdr:row>
      <xdr:rowOff>47625</xdr:rowOff>
    </xdr:from>
    <xdr:to>
      <xdr:col>13</xdr:col>
      <xdr:colOff>619125</xdr:colOff>
      <xdr:row>28</xdr:row>
      <xdr:rowOff>323850</xdr:rowOff>
    </xdr:to>
    <xdr:sp macro="" textlink="">
      <xdr:nvSpPr>
        <xdr:cNvPr id="53" name="52 Rectángulo redondeado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10048874" y="10210800"/>
          <a:ext cx="5619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57149</xdr:colOff>
      <xdr:row>28</xdr:row>
      <xdr:rowOff>47625</xdr:rowOff>
    </xdr:from>
    <xdr:to>
      <xdr:col>12</xdr:col>
      <xdr:colOff>619125</xdr:colOff>
      <xdr:row>28</xdr:row>
      <xdr:rowOff>323850</xdr:rowOff>
    </xdr:to>
    <xdr:sp macro="" textlink="">
      <xdr:nvSpPr>
        <xdr:cNvPr id="54" name="53 Rectángulo redondeado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9286874" y="10210800"/>
          <a:ext cx="5619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47625</xdr:colOff>
      <xdr:row>29</xdr:row>
      <xdr:rowOff>38100</xdr:rowOff>
    </xdr:from>
    <xdr:to>
      <xdr:col>13</xdr:col>
      <xdr:colOff>581024</xdr:colOff>
      <xdr:row>29</xdr:row>
      <xdr:rowOff>314325</xdr:rowOff>
    </xdr:to>
    <xdr:sp macro="" textlink="">
      <xdr:nvSpPr>
        <xdr:cNvPr id="55" name="54 Rectángulo redondeado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8515350" y="10582275"/>
          <a:ext cx="205739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47624</xdr:colOff>
      <xdr:row>30</xdr:row>
      <xdr:rowOff>57150</xdr:rowOff>
    </xdr:from>
    <xdr:to>
      <xdr:col>11</xdr:col>
      <xdr:colOff>590549</xdr:colOff>
      <xdr:row>30</xdr:row>
      <xdr:rowOff>333375</xdr:rowOff>
    </xdr:to>
    <xdr:sp macro="" textlink="">
      <xdr:nvSpPr>
        <xdr:cNvPr id="56" name="55 Rectángulo redondeado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8515349" y="109823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47624</xdr:colOff>
      <xdr:row>30</xdr:row>
      <xdr:rowOff>57150</xdr:rowOff>
    </xdr:from>
    <xdr:to>
      <xdr:col>13</xdr:col>
      <xdr:colOff>590549</xdr:colOff>
      <xdr:row>30</xdr:row>
      <xdr:rowOff>333375</xdr:rowOff>
    </xdr:to>
    <xdr:sp macro="" textlink="">
      <xdr:nvSpPr>
        <xdr:cNvPr id="57" name="56 Rectángulo redondeado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>
          <a:off x="10039349" y="109823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47624</xdr:colOff>
      <xdr:row>30</xdr:row>
      <xdr:rowOff>57150</xdr:rowOff>
    </xdr:from>
    <xdr:to>
      <xdr:col>12</xdr:col>
      <xdr:colOff>590549</xdr:colOff>
      <xdr:row>30</xdr:row>
      <xdr:rowOff>333375</xdr:rowOff>
    </xdr:to>
    <xdr:sp macro="" textlink="">
      <xdr:nvSpPr>
        <xdr:cNvPr id="58" name="57 Rectángulo redondeado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>
          <a:off x="9277349" y="10982325"/>
          <a:ext cx="542925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47624</xdr:colOff>
      <xdr:row>32</xdr:row>
      <xdr:rowOff>57150</xdr:rowOff>
    </xdr:from>
    <xdr:to>
      <xdr:col>11</xdr:col>
      <xdr:colOff>590549</xdr:colOff>
      <xdr:row>32</xdr:row>
      <xdr:rowOff>333375</xdr:rowOff>
    </xdr:to>
    <xdr:sp macro="" textlink="">
      <xdr:nvSpPr>
        <xdr:cNvPr id="59" name="58 Rectángulo redondeado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8515349" y="117443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47624</xdr:colOff>
      <xdr:row>32</xdr:row>
      <xdr:rowOff>57150</xdr:rowOff>
    </xdr:from>
    <xdr:to>
      <xdr:col>13</xdr:col>
      <xdr:colOff>590549</xdr:colOff>
      <xdr:row>32</xdr:row>
      <xdr:rowOff>333375</xdr:rowOff>
    </xdr:to>
    <xdr:sp macro="" textlink="">
      <xdr:nvSpPr>
        <xdr:cNvPr id="60" name="59 Rectángulo redondeado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/>
      </xdr:nvSpPr>
      <xdr:spPr>
        <a:xfrm>
          <a:off x="10039349" y="117443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47624</xdr:colOff>
      <xdr:row>32</xdr:row>
      <xdr:rowOff>57150</xdr:rowOff>
    </xdr:from>
    <xdr:to>
      <xdr:col>12</xdr:col>
      <xdr:colOff>590549</xdr:colOff>
      <xdr:row>32</xdr:row>
      <xdr:rowOff>333375</xdr:rowOff>
    </xdr:to>
    <xdr:sp macro="" textlink="">
      <xdr:nvSpPr>
        <xdr:cNvPr id="61" name="60 Rectángulo redondeado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/>
      </xdr:nvSpPr>
      <xdr:spPr>
        <a:xfrm>
          <a:off x="9277349" y="11744325"/>
          <a:ext cx="542925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47624</xdr:colOff>
      <xdr:row>33</xdr:row>
      <xdr:rowOff>57150</xdr:rowOff>
    </xdr:from>
    <xdr:to>
      <xdr:col>11</xdr:col>
      <xdr:colOff>590549</xdr:colOff>
      <xdr:row>33</xdr:row>
      <xdr:rowOff>333375</xdr:rowOff>
    </xdr:to>
    <xdr:sp macro="" textlink="">
      <xdr:nvSpPr>
        <xdr:cNvPr id="62" name="61 Rectángulo redondeado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/>
      </xdr:nvSpPr>
      <xdr:spPr>
        <a:xfrm>
          <a:off x="8515349" y="12125325"/>
          <a:ext cx="542925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47624</xdr:colOff>
      <xdr:row>33</xdr:row>
      <xdr:rowOff>57150</xdr:rowOff>
    </xdr:from>
    <xdr:to>
      <xdr:col>13</xdr:col>
      <xdr:colOff>590549</xdr:colOff>
      <xdr:row>33</xdr:row>
      <xdr:rowOff>333375</xdr:rowOff>
    </xdr:to>
    <xdr:sp macro="" textlink="">
      <xdr:nvSpPr>
        <xdr:cNvPr id="63" name="62 Rectángulo redondeado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/>
      </xdr:nvSpPr>
      <xdr:spPr>
        <a:xfrm>
          <a:off x="10039349" y="12125325"/>
          <a:ext cx="542925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47624</xdr:colOff>
      <xdr:row>33</xdr:row>
      <xdr:rowOff>57150</xdr:rowOff>
    </xdr:from>
    <xdr:to>
      <xdr:col>12</xdr:col>
      <xdr:colOff>590549</xdr:colOff>
      <xdr:row>33</xdr:row>
      <xdr:rowOff>333375</xdr:rowOff>
    </xdr:to>
    <xdr:sp macro="" textlink="">
      <xdr:nvSpPr>
        <xdr:cNvPr id="64" name="63 Rectángulo redondeado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/>
      </xdr:nvSpPr>
      <xdr:spPr>
        <a:xfrm>
          <a:off x="9277349" y="12125325"/>
          <a:ext cx="542925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9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34</xdr:row>
      <xdr:rowOff>47625</xdr:rowOff>
    </xdr:from>
    <xdr:to>
      <xdr:col>13</xdr:col>
      <xdr:colOff>571500</xdr:colOff>
      <xdr:row>34</xdr:row>
      <xdr:rowOff>323850</xdr:rowOff>
    </xdr:to>
    <xdr:sp macro="" textlink="">
      <xdr:nvSpPr>
        <xdr:cNvPr id="65" name="64 Rectángulo redondeado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/>
      </xdr:nvSpPr>
      <xdr:spPr>
        <a:xfrm>
          <a:off x="8505824" y="12496800"/>
          <a:ext cx="205740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NACIONAL,</a:t>
          </a:r>
          <a:r>
            <a:rPr lang="es-PA" sz="1000" baseline="0">
              <a:latin typeface="Bodoni MT Condensed" pitchFamily="18" charset="0"/>
            </a:rPr>
            <a:t> URBANO, RURAL</a:t>
          </a:r>
          <a:endParaRPr lang="es-PA" sz="10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47625</xdr:colOff>
      <xdr:row>31</xdr:row>
      <xdr:rowOff>38100</xdr:rowOff>
    </xdr:from>
    <xdr:to>
      <xdr:col>13</xdr:col>
      <xdr:colOff>581024</xdr:colOff>
      <xdr:row>31</xdr:row>
      <xdr:rowOff>314325</xdr:rowOff>
    </xdr:to>
    <xdr:sp macro="" textlink="">
      <xdr:nvSpPr>
        <xdr:cNvPr id="66" name="65 Rectángulo redondeado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/>
      </xdr:nvSpPr>
      <xdr:spPr>
        <a:xfrm>
          <a:off x="8515350" y="11344275"/>
          <a:ext cx="205739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38100</xdr:colOff>
      <xdr:row>35</xdr:row>
      <xdr:rowOff>47625</xdr:rowOff>
    </xdr:from>
    <xdr:to>
      <xdr:col>13</xdr:col>
      <xdr:colOff>571501</xdr:colOff>
      <xdr:row>35</xdr:row>
      <xdr:rowOff>323850</xdr:rowOff>
    </xdr:to>
    <xdr:sp macro="" textlink="">
      <xdr:nvSpPr>
        <xdr:cNvPr id="67" name="66 Rectángulo redondeado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/>
      </xdr:nvSpPr>
      <xdr:spPr>
        <a:xfrm>
          <a:off x="8505825" y="12877800"/>
          <a:ext cx="205740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NACIONAL,</a:t>
          </a:r>
          <a:r>
            <a:rPr lang="es-PA" sz="1000" baseline="0">
              <a:latin typeface="Bodoni MT Condensed" pitchFamily="18" charset="0"/>
            </a:rPr>
            <a:t> URBANO, RURAL</a:t>
          </a:r>
          <a:endParaRPr lang="es-PA" sz="10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47624</xdr:colOff>
      <xdr:row>36</xdr:row>
      <xdr:rowOff>57150</xdr:rowOff>
    </xdr:from>
    <xdr:to>
      <xdr:col>11</xdr:col>
      <xdr:colOff>685800</xdr:colOff>
      <xdr:row>36</xdr:row>
      <xdr:rowOff>333375</xdr:rowOff>
    </xdr:to>
    <xdr:sp macro="" textlink="">
      <xdr:nvSpPr>
        <xdr:cNvPr id="68" name="67 Rectángulo redondeado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/>
      </xdr:nvSpPr>
      <xdr:spPr>
        <a:xfrm>
          <a:off x="8515349" y="13268325"/>
          <a:ext cx="6381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47624</xdr:colOff>
      <xdr:row>36</xdr:row>
      <xdr:rowOff>57150</xdr:rowOff>
    </xdr:from>
    <xdr:to>
      <xdr:col>13</xdr:col>
      <xdr:colOff>685800</xdr:colOff>
      <xdr:row>36</xdr:row>
      <xdr:rowOff>333375</xdr:rowOff>
    </xdr:to>
    <xdr:sp macro="" textlink="">
      <xdr:nvSpPr>
        <xdr:cNvPr id="69" name="68 Rectángulo redondeado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/>
      </xdr:nvSpPr>
      <xdr:spPr>
        <a:xfrm>
          <a:off x="10039349" y="13268325"/>
          <a:ext cx="6381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47624</xdr:colOff>
      <xdr:row>36</xdr:row>
      <xdr:rowOff>57150</xdr:rowOff>
    </xdr:from>
    <xdr:to>
      <xdr:col>12</xdr:col>
      <xdr:colOff>685800</xdr:colOff>
      <xdr:row>36</xdr:row>
      <xdr:rowOff>333375</xdr:rowOff>
    </xdr:to>
    <xdr:sp macro="" textlink="">
      <xdr:nvSpPr>
        <xdr:cNvPr id="70" name="69 Rectángulo redondeado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/>
      </xdr:nvSpPr>
      <xdr:spPr>
        <a:xfrm>
          <a:off x="9277349" y="13268325"/>
          <a:ext cx="6381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47624</xdr:colOff>
      <xdr:row>37</xdr:row>
      <xdr:rowOff>57150</xdr:rowOff>
    </xdr:from>
    <xdr:to>
      <xdr:col>11</xdr:col>
      <xdr:colOff>685800</xdr:colOff>
      <xdr:row>37</xdr:row>
      <xdr:rowOff>333375</xdr:rowOff>
    </xdr:to>
    <xdr:sp macro="" textlink="">
      <xdr:nvSpPr>
        <xdr:cNvPr id="71" name="70 Rectángulo redondeado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/>
      </xdr:nvSpPr>
      <xdr:spPr>
        <a:xfrm>
          <a:off x="8515349" y="13649325"/>
          <a:ext cx="6381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47624</xdr:colOff>
      <xdr:row>37</xdr:row>
      <xdr:rowOff>57150</xdr:rowOff>
    </xdr:from>
    <xdr:to>
      <xdr:col>13</xdr:col>
      <xdr:colOff>685800</xdr:colOff>
      <xdr:row>37</xdr:row>
      <xdr:rowOff>333375</xdr:rowOff>
    </xdr:to>
    <xdr:sp macro="" textlink="">
      <xdr:nvSpPr>
        <xdr:cNvPr id="72" name="71 Rectángulo redondeado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/>
      </xdr:nvSpPr>
      <xdr:spPr>
        <a:xfrm>
          <a:off x="10039349" y="13649325"/>
          <a:ext cx="6381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47624</xdr:colOff>
      <xdr:row>37</xdr:row>
      <xdr:rowOff>57150</xdr:rowOff>
    </xdr:from>
    <xdr:to>
      <xdr:col>12</xdr:col>
      <xdr:colOff>685800</xdr:colOff>
      <xdr:row>37</xdr:row>
      <xdr:rowOff>333375</xdr:rowOff>
    </xdr:to>
    <xdr:sp macro="" textlink="">
      <xdr:nvSpPr>
        <xdr:cNvPr id="73" name="72 Rectángulo redondeado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/>
      </xdr:nvSpPr>
      <xdr:spPr>
        <a:xfrm>
          <a:off x="9277349" y="13649325"/>
          <a:ext cx="6381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47624</xdr:colOff>
      <xdr:row>38</xdr:row>
      <xdr:rowOff>57150</xdr:rowOff>
    </xdr:from>
    <xdr:to>
      <xdr:col>11</xdr:col>
      <xdr:colOff>685800</xdr:colOff>
      <xdr:row>38</xdr:row>
      <xdr:rowOff>333375</xdr:rowOff>
    </xdr:to>
    <xdr:sp macro="" textlink="">
      <xdr:nvSpPr>
        <xdr:cNvPr id="74" name="73 Rectángulo redondeado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/>
      </xdr:nvSpPr>
      <xdr:spPr>
        <a:xfrm>
          <a:off x="8515349" y="14030325"/>
          <a:ext cx="6381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47624</xdr:colOff>
      <xdr:row>38</xdr:row>
      <xdr:rowOff>57150</xdr:rowOff>
    </xdr:from>
    <xdr:to>
      <xdr:col>13</xdr:col>
      <xdr:colOff>685800</xdr:colOff>
      <xdr:row>38</xdr:row>
      <xdr:rowOff>333375</xdr:rowOff>
    </xdr:to>
    <xdr:sp macro="" textlink="">
      <xdr:nvSpPr>
        <xdr:cNvPr id="75" name="74 Rectángulo redondeado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/>
      </xdr:nvSpPr>
      <xdr:spPr>
        <a:xfrm>
          <a:off x="10039349" y="14030325"/>
          <a:ext cx="6381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47624</xdr:colOff>
      <xdr:row>38</xdr:row>
      <xdr:rowOff>57150</xdr:rowOff>
    </xdr:from>
    <xdr:to>
      <xdr:col>12</xdr:col>
      <xdr:colOff>685800</xdr:colOff>
      <xdr:row>38</xdr:row>
      <xdr:rowOff>333375</xdr:rowOff>
    </xdr:to>
    <xdr:sp macro="" textlink="">
      <xdr:nvSpPr>
        <xdr:cNvPr id="76" name="75 Rectángulo redondeado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/>
      </xdr:nvSpPr>
      <xdr:spPr>
        <a:xfrm>
          <a:off x="9277349" y="14030325"/>
          <a:ext cx="6381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47624</xdr:colOff>
      <xdr:row>39</xdr:row>
      <xdr:rowOff>57150</xdr:rowOff>
    </xdr:from>
    <xdr:to>
      <xdr:col>11</xdr:col>
      <xdr:colOff>685800</xdr:colOff>
      <xdr:row>39</xdr:row>
      <xdr:rowOff>333375</xdr:rowOff>
    </xdr:to>
    <xdr:sp macro="" textlink="">
      <xdr:nvSpPr>
        <xdr:cNvPr id="77" name="76 Rectángulo redondeado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8515349" y="14411325"/>
          <a:ext cx="6381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47624</xdr:colOff>
      <xdr:row>39</xdr:row>
      <xdr:rowOff>57150</xdr:rowOff>
    </xdr:from>
    <xdr:to>
      <xdr:col>13</xdr:col>
      <xdr:colOff>685800</xdr:colOff>
      <xdr:row>39</xdr:row>
      <xdr:rowOff>333375</xdr:rowOff>
    </xdr:to>
    <xdr:sp macro="" textlink="">
      <xdr:nvSpPr>
        <xdr:cNvPr id="78" name="77 Rectángulo redondeado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/>
      </xdr:nvSpPr>
      <xdr:spPr>
        <a:xfrm>
          <a:off x="10039349" y="14411325"/>
          <a:ext cx="6381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47624</xdr:colOff>
      <xdr:row>39</xdr:row>
      <xdr:rowOff>57150</xdr:rowOff>
    </xdr:from>
    <xdr:to>
      <xdr:col>12</xdr:col>
      <xdr:colOff>685800</xdr:colOff>
      <xdr:row>39</xdr:row>
      <xdr:rowOff>333375</xdr:rowOff>
    </xdr:to>
    <xdr:sp macro="" textlink="">
      <xdr:nvSpPr>
        <xdr:cNvPr id="79" name="78 Rectángulo redondeado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/>
      </xdr:nvSpPr>
      <xdr:spPr>
        <a:xfrm>
          <a:off x="9277349" y="14411325"/>
          <a:ext cx="6381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38100</xdr:colOff>
      <xdr:row>40</xdr:row>
      <xdr:rowOff>38100</xdr:rowOff>
    </xdr:from>
    <xdr:to>
      <xdr:col>13</xdr:col>
      <xdr:colOff>571499</xdr:colOff>
      <xdr:row>40</xdr:row>
      <xdr:rowOff>314325</xdr:rowOff>
    </xdr:to>
    <xdr:sp macro="" textlink="">
      <xdr:nvSpPr>
        <xdr:cNvPr id="80" name="79 Rectángulo redondeado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/>
      </xdr:nvSpPr>
      <xdr:spPr>
        <a:xfrm>
          <a:off x="8505825" y="14773275"/>
          <a:ext cx="205739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38100</xdr:colOff>
      <xdr:row>41</xdr:row>
      <xdr:rowOff>38100</xdr:rowOff>
    </xdr:from>
    <xdr:to>
      <xdr:col>13</xdr:col>
      <xdr:colOff>571499</xdr:colOff>
      <xdr:row>41</xdr:row>
      <xdr:rowOff>314325</xdr:rowOff>
    </xdr:to>
    <xdr:sp macro="" textlink="">
      <xdr:nvSpPr>
        <xdr:cNvPr id="81" name="80 Rectángulo redondeado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/>
      </xdr:nvSpPr>
      <xdr:spPr>
        <a:xfrm>
          <a:off x="8505825" y="15154275"/>
          <a:ext cx="205739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38100</xdr:colOff>
      <xdr:row>42</xdr:row>
      <xdr:rowOff>38100</xdr:rowOff>
    </xdr:from>
    <xdr:to>
      <xdr:col>13</xdr:col>
      <xdr:colOff>571499</xdr:colOff>
      <xdr:row>42</xdr:row>
      <xdr:rowOff>314325</xdr:rowOff>
    </xdr:to>
    <xdr:sp macro="" textlink="">
      <xdr:nvSpPr>
        <xdr:cNvPr id="82" name="81 Rectángulo redondeado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/>
      </xdr:nvSpPr>
      <xdr:spPr>
        <a:xfrm>
          <a:off x="8505825" y="15535275"/>
          <a:ext cx="205739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38100</xdr:colOff>
      <xdr:row>43</xdr:row>
      <xdr:rowOff>38100</xdr:rowOff>
    </xdr:from>
    <xdr:to>
      <xdr:col>13</xdr:col>
      <xdr:colOff>571499</xdr:colOff>
      <xdr:row>43</xdr:row>
      <xdr:rowOff>314325</xdr:rowOff>
    </xdr:to>
    <xdr:sp macro="" textlink="">
      <xdr:nvSpPr>
        <xdr:cNvPr id="83" name="82 Rectángulo redondeado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/>
      </xdr:nvSpPr>
      <xdr:spPr>
        <a:xfrm>
          <a:off x="8505825" y="15916275"/>
          <a:ext cx="205739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38100</xdr:colOff>
      <xdr:row>44</xdr:row>
      <xdr:rowOff>38100</xdr:rowOff>
    </xdr:from>
    <xdr:to>
      <xdr:col>13</xdr:col>
      <xdr:colOff>571499</xdr:colOff>
      <xdr:row>44</xdr:row>
      <xdr:rowOff>314325</xdr:rowOff>
    </xdr:to>
    <xdr:sp macro="" textlink="">
      <xdr:nvSpPr>
        <xdr:cNvPr id="84" name="83 Rectángulo redondeado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/>
      </xdr:nvSpPr>
      <xdr:spPr>
        <a:xfrm>
          <a:off x="8505825" y="16297275"/>
          <a:ext cx="205739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28575</xdr:colOff>
      <xdr:row>45</xdr:row>
      <xdr:rowOff>38100</xdr:rowOff>
    </xdr:from>
    <xdr:to>
      <xdr:col>13</xdr:col>
      <xdr:colOff>561974</xdr:colOff>
      <xdr:row>45</xdr:row>
      <xdr:rowOff>314325</xdr:rowOff>
    </xdr:to>
    <xdr:sp macro="" textlink="">
      <xdr:nvSpPr>
        <xdr:cNvPr id="85" name="84 Rectángulo redondeado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/>
      </xdr:nvSpPr>
      <xdr:spPr>
        <a:xfrm>
          <a:off x="8496300" y="16678275"/>
          <a:ext cx="205739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28575</xdr:colOff>
      <xdr:row>46</xdr:row>
      <xdr:rowOff>38100</xdr:rowOff>
    </xdr:from>
    <xdr:to>
      <xdr:col>13</xdr:col>
      <xdr:colOff>561974</xdr:colOff>
      <xdr:row>46</xdr:row>
      <xdr:rowOff>314325</xdr:rowOff>
    </xdr:to>
    <xdr:sp macro="" textlink="">
      <xdr:nvSpPr>
        <xdr:cNvPr id="86" name="85 Rectángulo redondeado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/>
      </xdr:nvSpPr>
      <xdr:spPr>
        <a:xfrm>
          <a:off x="8496300" y="17059275"/>
          <a:ext cx="2057399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TOTAL, HOMBRE, MUJER</a:t>
          </a:r>
        </a:p>
      </xdr:txBody>
    </xdr:sp>
    <xdr:clientData/>
  </xdr:twoCellAnchor>
  <xdr:twoCellAnchor>
    <xdr:from>
      <xdr:col>11</xdr:col>
      <xdr:colOff>38099</xdr:colOff>
      <xdr:row>47</xdr:row>
      <xdr:rowOff>9525</xdr:rowOff>
    </xdr:from>
    <xdr:to>
      <xdr:col>11</xdr:col>
      <xdr:colOff>638175</xdr:colOff>
      <xdr:row>47</xdr:row>
      <xdr:rowOff>285750</xdr:rowOff>
    </xdr:to>
    <xdr:sp macro="" textlink="">
      <xdr:nvSpPr>
        <xdr:cNvPr id="87" name="86 Rectángulo redondeado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/>
      </xdr:nvSpPr>
      <xdr:spPr>
        <a:xfrm>
          <a:off x="8505824" y="17411700"/>
          <a:ext cx="6000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47</xdr:row>
      <xdr:rowOff>9525</xdr:rowOff>
    </xdr:from>
    <xdr:to>
      <xdr:col>13</xdr:col>
      <xdr:colOff>638175</xdr:colOff>
      <xdr:row>47</xdr:row>
      <xdr:rowOff>285750</xdr:rowOff>
    </xdr:to>
    <xdr:sp macro="" textlink="">
      <xdr:nvSpPr>
        <xdr:cNvPr id="88" name="87 Rectángulo redondeado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/>
      </xdr:nvSpPr>
      <xdr:spPr>
        <a:xfrm>
          <a:off x="10029824" y="17411700"/>
          <a:ext cx="6000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47</xdr:row>
      <xdr:rowOff>9525</xdr:rowOff>
    </xdr:from>
    <xdr:to>
      <xdr:col>12</xdr:col>
      <xdr:colOff>638175</xdr:colOff>
      <xdr:row>47</xdr:row>
      <xdr:rowOff>285750</xdr:rowOff>
    </xdr:to>
    <xdr:sp macro="" textlink="">
      <xdr:nvSpPr>
        <xdr:cNvPr id="89" name="88 Rectángulo redondeado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/>
      </xdr:nvSpPr>
      <xdr:spPr>
        <a:xfrm>
          <a:off x="9267824" y="17411700"/>
          <a:ext cx="6000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48</xdr:row>
      <xdr:rowOff>9525</xdr:rowOff>
    </xdr:from>
    <xdr:to>
      <xdr:col>11</xdr:col>
      <xdr:colOff>638175</xdr:colOff>
      <xdr:row>48</xdr:row>
      <xdr:rowOff>285750</xdr:rowOff>
    </xdr:to>
    <xdr:sp macro="" textlink="">
      <xdr:nvSpPr>
        <xdr:cNvPr id="90" name="89 Rectángulo redondeado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/>
      </xdr:nvSpPr>
      <xdr:spPr>
        <a:xfrm>
          <a:off x="8505824" y="17792700"/>
          <a:ext cx="6000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48</xdr:row>
      <xdr:rowOff>9525</xdr:rowOff>
    </xdr:from>
    <xdr:to>
      <xdr:col>13</xdr:col>
      <xdr:colOff>638175</xdr:colOff>
      <xdr:row>48</xdr:row>
      <xdr:rowOff>285750</xdr:rowOff>
    </xdr:to>
    <xdr:sp macro="" textlink="">
      <xdr:nvSpPr>
        <xdr:cNvPr id="91" name="90 Rectángulo redondeado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10029824" y="17792700"/>
          <a:ext cx="6000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48</xdr:row>
      <xdr:rowOff>9525</xdr:rowOff>
    </xdr:from>
    <xdr:to>
      <xdr:col>12</xdr:col>
      <xdr:colOff>638175</xdr:colOff>
      <xdr:row>48</xdr:row>
      <xdr:rowOff>285750</xdr:rowOff>
    </xdr:to>
    <xdr:sp macro="" textlink="">
      <xdr:nvSpPr>
        <xdr:cNvPr id="92" name="91 Rectángulo redondeado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/>
      </xdr:nvSpPr>
      <xdr:spPr>
        <a:xfrm>
          <a:off x="9267824" y="17792700"/>
          <a:ext cx="6000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38100</xdr:colOff>
      <xdr:row>51</xdr:row>
      <xdr:rowOff>47625</xdr:rowOff>
    </xdr:from>
    <xdr:to>
      <xdr:col>13</xdr:col>
      <xdr:colOff>571501</xdr:colOff>
      <xdr:row>51</xdr:row>
      <xdr:rowOff>323850</xdr:rowOff>
    </xdr:to>
    <xdr:sp macro="" textlink="">
      <xdr:nvSpPr>
        <xdr:cNvPr id="93" name="92 Rectángulo redondeado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/>
      </xdr:nvSpPr>
      <xdr:spPr>
        <a:xfrm>
          <a:off x="8505825" y="18973800"/>
          <a:ext cx="205740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NACIONAL,</a:t>
          </a:r>
          <a:r>
            <a:rPr lang="es-PA" sz="1000" baseline="0">
              <a:latin typeface="Bodoni MT Condensed" pitchFamily="18" charset="0"/>
            </a:rPr>
            <a:t> URBANO, RURAL</a:t>
          </a:r>
          <a:endParaRPr lang="es-PA" sz="10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47625</xdr:colOff>
      <xdr:row>53</xdr:row>
      <xdr:rowOff>38100</xdr:rowOff>
    </xdr:from>
    <xdr:to>
      <xdr:col>13</xdr:col>
      <xdr:colOff>581026</xdr:colOff>
      <xdr:row>53</xdr:row>
      <xdr:rowOff>314325</xdr:rowOff>
    </xdr:to>
    <xdr:sp macro="" textlink="">
      <xdr:nvSpPr>
        <xdr:cNvPr id="94" name="93 Rectángulo redondeado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/>
      </xdr:nvSpPr>
      <xdr:spPr>
        <a:xfrm>
          <a:off x="8515350" y="19726275"/>
          <a:ext cx="205740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NACIONAL,</a:t>
          </a:r>
          <a:r>
            <a:rPr lang="es-PA" sz="1000" baseline="0">
              <a:latin typeface="Bodoni MT Condensed" pitchFamily="18" charset="0"/>
            </a:rPr>
            <a:t> URBANO, RURAL</a:t>
          </a:r>
          <a:endParaRPr lang="es-PA" sz="10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47625</xdr:colOff>
      <xdr:row>54</xdr:row>
      <xdr:rowOff>38100</xdr:rowOff>
    </xdr:from>
    <xdr:to>
      <xdr:col>13</xdr:col>
      <xdr:colOff>581026</xdr:colOff>
      <xdr:row>54</xdr:row>
      <xdr:rowOff>314325</xdr:rowOff>
    </xdr:to>
    <xdr:sp macro="" textlink="">
      <xdr:nvSpPr>
        <xdr:cNvPr id="95" name="94 Rectángulo redondeado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/>
      </xdr:nvSpPr>
      <xdr:spPr>
        <a:xfrm>
          <a:off x="8515350" y="20107275"/>
          <a:ext cx="205740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NACIONAL,</a:t>
          </a:r>
          <a:r>
            <a:rPr lang="es-PA" sz="1000" baseline="0">
              <a:latin typeface="Bodoni MT Condensed" pitchFamily="18" charset="0"/>
            </a:rPr>
            <a:t> URBANO, RURAL</a:t>
          </a:r>
          <a:endParaRPr lang="es-PA" sz="10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38099</xdr:colOff>
      <xdr:row>52</xdr:row>
      <xdr:rowOff>9525</xdr:rowOff>
    </xdr:from>
    <xdr:to>
      <xdr:col>11</xdr:col>
      <xdr:colOff>628650</xdr:colOff>
      <xdr:row>52</xdr:row>
      <xdr:rowOff>285750</xdr:rowOff>
    </xdr:to>
    <xdr:sp macro="" textlink="">
      <xdr:nvSpPr>
        <xdr:cNvPr id="96" name="95 Rectángulo redondeado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/>
      </xdr:nvSpPr>
      <xdr:spPr>
        <a:xfrm>
          <a:off x="8505824" y="19316700"/>
          <a:ext cx="59055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52</xdr:row>
      <xdr:rowOff>9525</xdr:rowOff>
    </xdr:from>
    <xdr:to>
      <xdr:col>13</xdr:col>
      <xdr:colOff>628650</xdr:colOff>
      <xdr:row>52</xdr:row>
      <xdr:rowOff>285750</xdr:rowOff>
    </xdr:to>
    <xdr:sp macro="" textlink="">
      <xdr:nvSpPr>
        <xdr:cNvPr id="97" name="96 Rectángulo redondeado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/>
      </xdr:nvSpPr>
      <xdr:spPr>
        <a:xfrm>
          <a:off x="10029824" y="19316700"/>
          <a:ext cx="590551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52</xdr:row>
      <xdr:rowOff>9525</xdr:rowOff>
    </xdr:from>
    <xdr:to>
      <xdr:col>12</xdr:col>
      <xdr:colOff>628650</xdr:colOff>
      <xdr:row>52</xdr:row>
      <xdr:rowOff>285750</xdr:rowOff>
    </xdr:to>
    <xdr:sp macro="" textlink="">
      <xdr:nvSpPr>
        <xdr:cNvPr id="98" name="97 Rectángulo redondeado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/>
      </xdr:nvSpPr>
      <xdr:spPr>
        <a:xfrm>
          <a:off x="9267824" y="19316700"/>
          <a:ext cx="590551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49</xdr:row>
      <xdr:rowOff>9525</xdr:rowOff>
    </xdr:from>
    <xdr:to>
      <xdr:col>11</xdr:col>
      <xdr:colOff>638175</xdr:colOff>
      <xdr:row>49</xdr:row>
      <xdr:rowOff>285750</xdr:rowOff>
    </xdr:to>
    <xdr:sp macro="" textlink="">
      <xdr:nvSpPr>
        <xdr:cNvPr id="99" name="98 Rectángulo redondeado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/>
      </xdr:nvSpPr>
      <xdr:spPr>
        <a:xfrm>
          <a:off x="8505824" y="18173700"/>
          <a:ext cx="6000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49</xdr:row>
      <xdr:rowOff>9525</xdr:rowOff>
    </xdr:from>
    <xdr:to>
      <xdr:col>13</xdr:col>
      <xdr:colOff>638175</xdr:colOff>
      <xdr:row>49</xdr:row>
      <xdr:rowOff>285750</xdr:rowOff>
    </xdr:to>
    <xdr:sp macro="" textlink="">
      <xdr:nvSpPr>
        <xdr:cNvPr id="100" name="99 Rectángulo redondeado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/>
      </xdr:nvSpPr>
      <xdr:spPr>
        <a:xfrm>
          <a:off x="10029824" y="18173700"/>
          <a:ext cx="6000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49</xdr:row>
      <xdr:rowOff>9525</xdr:rowOff>
    </xdr:from>
    <xdr:to>
      <xdr:col>12</xdr:col>
      <xdr:colOff>638175</xdr:colOff>
      <xdr:row>49</xdr:row>
      <xdr:rowOff>285750</xdr:rowOff>
    </xdr:to>
    <xdr:sp macro="" textlink="">
      <xdr:nvSpPr>
        <xdr:cNvPr id="101" name="100 Rectángulo redondeado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/>
      </xdr:nvSpPr>
      <xdr:spPr>
        <a:xfrm>
          <a:off x="9267824" y="18173700"/>
          <a:ext cx="6000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38099</xdr:colOff>
      <xdr:row>50</xdr:row>
      <xdr:rowOff>9525</xdr:rowOff>
    </xdr:from>
    <xdr:to>
      <xdr:col>11</xdr:col>
      <xdr:colOff>638175</xdr:colOff>
      <xdr:row>50</xdr:row>
      <xdr:rowOff>285750</xdr:rowOff>
    </xdr:to>
    <xdr:sp macro="" textlink="">
      <xdr:nvSpPr>
        <xdr:cNvPr id="102" name="101 Rectángulo redondeado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/>
      </xdr:nvSpPr>
      <xdr:spPr>
        <a:xfrm>
          <a:off x="8505824" y="18554700"/>
          <a:ext cx="6000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50</xdr:row>
      <xdr:rowOff>9525</xdr:rowOff>
    </xdr:from>
    <xdr:to>
      <xdr:col>13</xdr:col>
      <xdr:colOff>638175</xdr:colOff>
      <xdr:row>50</xdr:row>
      <xdr:rowOff>285750</xdr:rowOff>
    </xdr:to>
    <xdr:sp macro="" textlink="">
      <xdr:nvSpPr>
        <xdr:cNvPr id="103" name="102 Rectángulo redondeado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/>
      </xdr:nvSpPr>
      <xdr:spPr>
        <a:xfrm>
          <a:off x="10029824" y="18554700"/>
          <a:ext cx="6000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50</xdr:row>
      <xdr:rowOff>9525</xdr:rowOff>
    </xdr:from>
    <xdr:to>
      <xdr:col>12</xdr:col>
      <xdr:colOff>638175</xdr:colOff>
      <xdr:row>50</xdr:row>
      <xdr:rowOff>285750</xdr:rowOff>
    </xdr:to>
    <xdr:sp macro="" textlink="">
      <xdr:nvSpPr>
        <xdr:cNvPr id="104" name="103 Rectángulo redondeado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/>
      </xdr:nvSpPr>
      <xdr:spPr>
        <a:xfrm>
          <a:off x="9267824" y="18554700"/>
          <a:ext cx="6000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45720</xdr:colOff>
      <xdr:row>3</xdr:row>
      <xdr:rowOff>28574</xdr:rowOff>
    </xdr:to>
    <xdr:pic>
      <xdr:nvPicPr>
        <xdr:cNvPr id="105" name="Picture 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0" y="0"/>
          <a:ext cx="10744200" cy="912494"/>
        </a:xfrm>
        <a:prstGeom prst="rect">
          <a:avLst/>
        </a:prstGeom>
        <a:noFill/>
      </xdr:spPr>
    </xdr:pic>
    <xdr:clientData/>
  </xdr:twoCellAnchor>
  <xdr:twoCellAnchor>
    <xdr:from>
      <xdr:col>11</xdr:col>
      <xdr:colOff>38099</xdr:colOff>
      <xdr:row>55</xdr:row>
      <xdr:rowOff>9525</xdr:rowOff>
    </xdr:from>
    <xdr:to>
      <xdr:col>11</xdr:col>
      <xdr:colOff>628650</xdr:colOff>
      <xdr:row>55</xdr:row>
      <xdr:rowOff>285750</xdr:rowOff>
    </xdr:to>
    <xdr:sp macro="" textlink="">
      <xdr:nvSpPr>
        <xdr:cNvPr id="106" name="105 Rectángulo redondeado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/>
      </xdr:nvSpPr>
      <xdr:spPr>
        <a:xfrm>
          <a:off x="8505824" y="20459700"/>
          <a:ext cx="59055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38099</xdr:colOff>
      <xdr:row>55</xdr:row>
      <xdr:rowOff>9525</xdr:rowOff>
    </xdr:from>
    <xdr:to>
      <xdr:col>13</xdr:col>
      <xdr:colOff>628650</xdr:colOff>
      <xdr:row>55</xdr:row>
      <xdr:rowOff>285750</xdr:rowOff>
    </xdr:to>
    <xdr:sp macro="" textlink="">
      <xdr:nvSpPr>
        <xdr:cNvPr id="107" name="106 Rectángulo redondeado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/>
      </xdr:nvSpPr>
      <xdr:spPr>
        <a:xfrm>
          <a:off x="10029824" y="20459700"/>
          <a:ext cx="590551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38099</xdr:colOff>
      <xdr:row>55</xdr:row>
      <xdr:rowOff>9525</xdr:rowOff>
    </xdr:from>
    <xdr:to>
      <xdr:col>12</xdr:col>
      <xdr:colOff>628650</xdr:colOff>
      <xdr:row>55</xdr:row>
      <xdr:rowOff>285750</xdr:rowOff>
    </xdr:to>
    <xdr:sp macro="" textlink="">
      <xdr:nvSpPr>
        <xdr:cNvPr id="108" name="107 Rectángulo redondeado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/>
      </xdr:nvSpPr>
      <xdr:spPr>
        <a:xfrm>
          <a:off x="9267824" y="20459700"/>
          <a:ext cx="590551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38099</xdr:colOff>
      <xdr:row>56</xdr:row>
      <xdr:rowOff>9525</xdr:rowOff>
    </xdr:from>
    <xdr:to>
      <xdr:col>11</xdr:col>
      <xdr:colOff>628650</xdr:colOff>
      <xdr:row>56</xdr:row>
      <xdr:rowOff>285750</xdr:rowOff>
    </xdr:to>
    <xdr:sp macro="" textlink="">
      <xdr:nvSpPr>
        <xdr:cNvPr id="109" name="95 Rectángulo redondeado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/>
      </xdr:nvSpPr>
      <xdr:spPr>
        <a:xfrm>
          <a:off x="8505824" y="19316700"/>
          <a:ext cx="59055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38099</xdr:colOff>
      <xdr:row>56</xdr:row>
      <xdr:rowOff>9525</xdr:rowOff>
    </xdr:from>
    <xdr:to>
      <xdr:col>13</xdr:col>
      <xdr:colOff>628650</xdr:colOff>
      <xdr:row>56</xdr:row>
      <xdr:rowOff>285750</xdr:rowOff>
    </xdr:to>
    <xdr:sp macro="" textlink="">
      <xdr:nvSpPr>
        <xdr:cNvPr id="110" name="96 Rectángulo redondeado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/>
      </xdr:nvSpPr>
      <xdr:spPr>
        <a:xfrm>
          <a:off x="10029824" y="19316700"/>
          <a:ext cx="590551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38099</xdr:colOff>
      <xdr:row>56</xdr:row>
      <xdr:rowOff>9525</xdr:rowOff>
    </xdr:from>
    <xdr:to>
      <xdr:col>12</xdr:col>
      <xdr:colOff>628650</xdr:colOff>
      <xdr:row>56</xdr:row>
      <xdr:rowOff>285750</xdr:rowOff>
    </xdr:to>
    <xdr:sp macro="" textlink="">
      <xdr:nvSpPr>
        <xdr:cNvPr id="111" name="97 Rectángulo redondeado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/>
      </xdr:nvSpPr>
      <xdr:spPr>
        <a:xfrm>
          <a:off x="9267824" y="19316700"/>
          <a:ext cx="590551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95250</xdr:colOff>
      <xdr:row>57</xdr:row>
      <xdr:rowOff>76200</xdr:rowOff>
    </xdr:from>
    <xdr:to>
      <xdr:col>13</xdr:col>
      <xdr:colOff>628651</xdr:colOff>
      <xdr:row>57</xdr:row>
      <xdr:rowOff>352425</xdr:rowOff>
    </xdr:to>
    <xdr:sp macro="" textlink="">
      <xdr:nvSpPr>
        <xdr:cNvPr id="112" name="94 Rectángulo redondeado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/>
      </xdr:nvSpPr>
      <xdr:spPr>
        <a:xfrm>
          <a:off x="8562975" y="21307425"/>
          <a:ext cx="205740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NACIONAL,</a:t>
          </a:r>
          <a:r>
            <a:rPr lang="es-PA" sz="1000" baseline="0">
              <a:latin typeface="Bodoni MT Condensed" pitchFamily="18" charset="0"/>
            </a:rPr>
            <a:t> URBANO, RURAL</a:t>
          </a:r>
          <a:endParaRPr lang="es-PA" sz="10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76199</xdr:colOff>
      <xdr:row>58</xdr:row>
      <xdr:rowOff>57150</xdr:rowOff>
    </xdr:from>
    <xdr:to>
      <xdr:col>11</xdr:col>
      <xdr:colOff>666750</xdr:colOff>
      <xdr:row>58</xdr:row>
      <xdr:rowOff>333375</xdr:rowOff>
    </xdr:to>
    <xdr:sp macro="" textlink="">
      <xdr:nvSpPr>
        <xdr:cNvPr id="113" name="95 Rectángulo redondeado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/>
      </xdr:nvSpPr>
      <xdr:spPr>
        <a:xfrm>
          <a:off x="8543924" y="21736050"/>
          <a:ext cx="59055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13</xdr:col>
      <xdr:colOff>66674</xdr:colOff>
      <xdr:row>58</xdr:row>
      <xdr:rowOff>57150</xdr:rowOff>
    </xdr:from>
    <xdr:to>
      <xdr:col>13</xdr:col>
      <xdr:colOff>657225</xdr:colOff>
      <xdr:row>58</xdr:row>
      <xdr:rowOff>333375</xdr:rowOff>
    </xdr:to>
    <xdr:sp macro="" textlink="">
      <xdr:nvSpPr>
        <xdr:cNvPr id="114" name="96 Rectángulo redondeado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/>
      </xdr:nvSpPr>
      <xdr:spPr>
        <a:xfrm>
          <a:off x="10058399" y="21736050"/>
          <a:ext cx="590551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RURAL</a:t>
          </a:r>
        </a:p>
      </xdr:txBody>
    </xdr:sp>
    <xdr:clientData/>
  </xdr:twoCellAnchor>
  <xdr:twoCellAnchor>
    <xdr:from>
      <xdr:col>12</xdr:col>
      <xdr:colOff>85724</xdr:colOff>
      <xdr:row>58</xdr:row>
      <xdr:rowOff>66675</xdr:rowOff>
    </xdr:from>
    <xdr:to>
      <xdr:col>12</xdr:col>
      <xdr:colOff>676275</xdr:colOff>
      <xdr:row>58</xdr:row>
      <xdr:rowOff>342900</xdr:rowOff>
    </xdr:to>
    <xdr:sp macro="" textlink="">
      <xdr:nvSpPr>
        <xdr:cNvPr id="115" name="97 Rectángulo redondeado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/>
      </xdr:nvSpPr>
      <xdr:spPr>
        <a:xfrm>
          <a:off x="9315449" y="21745575"/>
          <a:ext cx="590551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URBANO</a:t>
          </a:r>
        </a:p>
      </xdr:txBody>
    </xdr:sp>
    <xdr:clientData/>
  </xdr:twoCellAnchor>
  <xdr:twoCellAnchor>
    <xdr:from>
      <xdr:col>11</xdr:col>
      <xdr:colOff>95250</xdr:colOff>
      <xdr:row>59</xdr:row>
      <xdr:rowOff>76200</xdr:rowOff>
    </xdr:from>
    <xdr:to>
      <xdr:col>13</xdr:col>
      <xdr:colOff>628651</xdr:colOff>
      <xdr:row>59</xdr:row>
      <xdr:rowOff>352425</xdr:rowOff>
    </xdr:to>
    <xdr:sp macro="" textlink="">
      <xdr:nvSpPr>
        <xdr:cNvPr id="116" name="94 Rectángulo redondeado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/>
      </xdr:nvSpPr>
      <xdr:spPr>
        <a:xfrm>
          <a:off x="8562975" y="21307425"/>
          <a:ext cx="2057401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NACIONAL,</a:t>
          </a:r>
          <a:r>
            <a:rPr lang="es-PA" sz="1000" baseline="0">
              <a:latin typeface="Bodoni MT Condensed" pitchFamily="18" charset="0"/>
            </a:rPr>
            <a:t> URBANO, RURAL</a:t>
          </a:r>
          <a:endParaRPr lang="es-PA" sz="1000">
            <a:latin typeface="Bodoni MT Condensed" pitchFamily="18" charset="0"/>
          </a:endParaRPr>
        </a:p>
      </xdr:txBody>
    </xdr:sp>
    <xdr:clientData/>
  </xdr:twoCellAnchor>
  <xdr:twoCellAnchor>
    <xdr:from>
      <xdr:col>11</xdr:col>
      <xdr:colOff>76199</xdr:colOff>
      <xdr:row>60</xdr:row>
      <xdr:rowOff>40005</xdr:rowOff>
    </xdr:from>
    <xdr:to>
      <xdr:col>11</xdr:col>
      <xdr:colOff>676275</xdr:colOff>
      <xdr:row>60</xdr:row>
      <xdr:rowOff>316230</xdr:rowOff>
    </xdr:to>
    <xdr:sp macro="" textlink="">
      <xdr:nvSpPr>
        <xdr:cNvPr id="117" name="86 Rectángulo redondeado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/>
      </xdr:nvSpPr>
      <xdr:spPr>
        <a:xfrm>
          <a:off x="8869679" y="22511385"/>
          <a:ext cx="6000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68579</xdr:colOff>
      <xdr:row>60</xdr:row>
      <xdr:rowOff>40005</xdr:rowOff>
    </xdr:from>
    <xdr:to>
      <xdr:col>13</xdr:col>
      <xdr:colOff>668655</xdr:colOff>
      <xdr:row>60</xdr:row>
      <xdr:rowOff>316230</xdr:rowOff>
    </xdr:to>
    <xdr:sp macro="" textlink="">
      <xdr:nvSpPr>
        <xdr:cNvPr id="118" name="87 Rectángulo redondeado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/>
      </xdr:nvSpPr>
      <xdr:spPr>
        <a:xfrm>
          <a:off x="10447019" y="22511385"/>
          <a:ext cx="6000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99059</xdr:colOff>
      <xdr:row>60</xdr:row>
      <xdr:rowOff>55245</xdr:rowOff>
    </xdr:from>
    <xdr:to>
      <xdr:col>12</xdr:col>
      <xdr:colOff>699135</xdr:colOff>
      <xdr:row>60</xdr:row>
      <xdr:rowOff>331470</xdr:rowOff>
    </xdr:to>
    <xdr:sp macro="" textlink="">
      <xdr:nvSpPr>
        <xdr:cNvPr id="119" name="88 Rectángulo redondeado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/>
      </xdr:nvSpPr>
      <xdr:spPr>
        <a:xfrm>
          <a:off x="9685019" y="22526625"/>
          <a:ext cx="6000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  <xdr:twoCellAnchor>
    <xdr:from>
      <xdr:col>11</xdr:col>
      <xdr:colOff>95250</xdr:colOff>
      <xdr:row>63</xdr:row>
      <xdr:rowOff>38100</xdr:rowOff>
    </xdr:from>
    <xdr:to>
      <xdr:col>13</xdr:col>
      <xdr:colOff>628651</xdr:colOff>
      <xdr:row>63</xdr:row>
      <xdr:rowOff>314325</xdr:rowOff>
    </xdr:to>
    <xdr:sp macro="" textlink="">
      <xdr:nvSpPr>
        <xdr:cNvPr id="120" name="94 Rectángulo redondeado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9045D079-3850-4459-B7E5-77A2A9BDAC11}"/>
            </a:ext>
          </a:extLst>
        </xdr:cNvPr>
        <xdr:cNvSpPr/>
      </xdr:nvSpPr>
      <xdr:spPr>
        <a:xfrm>
          <a:off x="9284970" y="21236940"/>
          <a:ext cx="2118361" cy="276225"/>
        </a:xfrm>
        <a:prstGeom prst="roundRec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11</xdr:col>
      <xdr:colOff>95250</xdr:colOff>
      <xdr:row>64</xdr:row>
      <xdr:rowOff>28575</xdr:rowOff>
    </xdr:from>
    <xdr:to>
      <xdr:col>13</xdr:col>
      <xdr:colOff>628651</xdr:colOff>
      <xdr:row>64</xdr:row>
      <xdr:rowOff>304800</xdr:rowOff>
    </xdr:to>
    <xdr:sp macro="" textlink="">
      <xdr:nvSpPr>
        <xdr:cNvPr id="121" name="94 Rectángulo redondeado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22823158-64B0-43DF-96A7-E6F595B6F5F0}"/>
            </a:ext>
          </a:extLst>
        </xdr:cNvPr>
        <xdr:cNvSpPr/>
      </xdr:nvSpPr>
      <xdr:spPr>
        <a:xfrm>
          <a:off x="9284970" y="21608415"/>
          <a:ext cx="2118361" cy="276225"/>
        </a:xfrm>
        <a:prstGeom prst="roundRec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PROVINCIAS</a:t>
          </a:r>
        </a:p>
      </xdr:txBody>
    </xdr:sp>
    <xdr:clientData/>
  </xdr:twoCellAnchor>
  <xdr:twoCellAnchor>
    <xdr:from>
      <xdr:col>11</xdr:col>
      <xdr:colOff>95250</xdr:colOff>
      <xdr:row>65</xdr:row>
      <xdr:rowOff>38100</xdr:rowOff>
    </xdr:from>
    <xdr:to>
      <xdr:col>13</xdr:col>
      <xdr:colOff>628651</xdr:colOff>
      <xdr:row>65</xdr:row>
      <xdr:rowOff>314325</xdr:rowOff>
    </xdr:to>
    <xdr:sp macro="" textlink="">
      <xdr:nvSpPr>
        <xdr:cNvPr id="122" name="94 Rectángulo redondeado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855D6513-BA1B-4DB3-B2C8-3BA5800949A7}"/>
            </a:ext>
          </a:extLst>
        </xdr:cNvPr>
        <xdr:cNvSpPr/>
      </xdr:nvSpPr>
      <xdr:spPr>
        <a:xfrm>
          <a:off x="9284970" y="21998940"/>
          <a:ext cx="2118361" cy="276225"/>
        </a:xfrm>
        <a:prstGeom prst="roundRec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PROVINCIAS</a:t>
          </a:r>
        </a:p>
      </xdr:txBody>
    </xdr:sp>
    <xdr:clientData/>
  </xdr:twoCellAnchor>
  <xdr:twoCellAnchor>
    <xdr:from>
      <xdr:col>11</xdr:col>
      <xdr:colOff>95250</xdr:colOff>
      <xdr:row>66</xdr:row>
      <xdr:rowOff>28575</xdr:rowOff>
    </xdr:from>
    <xdr:to>
      <xdr:col>13</xdr:col>
      <xdr:colOff>628651</xdr:colOff>
      <xdr:row>66</xdr:row>
      <xdr:rowOff>304800</xdr:rowOff>
    </xdr:to>
    <xdr:sp macro="" textlink="">
      <xdr:nvSpPr>
        <xdr:cNvPr id="123" name="94 Rectángulo redondeado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DA9EAC81-0D70-4F16-A22B-1378A17AE147}"/>
            </a:ext>
          </a:extLst>
        </xdr:cNvPr>
        <xdr:cNvSpPr/>
      </xdr:nvSpPr>
      <xdr:spPr>
        <a:xfrm>
          <a:off x="9284970" y="22370415"/>
          <a:ext cx="2118361" cy="276225"/>
        </a:xfrm>
        <a:prstGeom prst="roundRec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11</xdr:col>
      <xdr:colOff>95250</xdr:colOff>
      <xdr:row>67</xdr:row>
      <xdr:rowOff>38100</xdr:rowOff>
    </xdr:from>
    <xdr:to>
      <xdr:col>13</xdr:col>
      <xdr:colOff>628651</xdr:colOff>
      <xdr:row>67</xdr:row>
      <xdr:rowOff>314325</xdr:rowOff>
    </xdr:to>
    <xdr:sp macro="" textlink="">
      <xdr:nvSpPr>
        <xdr:cNvPr id="124" name="94 Rectángulo redondeado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2B2B5D24-29CA-46A8-A7EE-13F53984BFA3}"/>
            </a:ext>
          </a:extLst>
        </xdr:cNvPr>
        <xdr:cNvSpPr/>
      </xdr:nvSpPr>
      <xdr:spPr>
        <a:xfrm>
          <a:off x="9284970" y="22760940"/>
          <a:ext cx="2118361" cy="276225"/>
        </a:xfrm>
        <a:prstGeom prst="roundRec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11</xdr:col>
      <xdr:colOff>95250</xdr:colOff>
      <xdr:row>68</xdr:row>
      <xdr:rowOff>28575</xdr:rowOff>
    </xdr:from>
    <xdr:to>
      <xdr:col>13</xdr:col>
      <xdr:colOff>628651</xdr:colOff>
      <xdr:row>68</xdr:row>
      <xdr:rowOff>304800</xdr:rowOff>
    </xdr:to>
    <xdr:sp macro="" textlink="">
      <xdr:nvSpPr>
        <xdr:cNvPr id="125" name="94 Rectángulo redondeado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32062831-4E10-4F2D-86EF-304BC93E76AB}"/>
            </a:ext>
          </a:extLst>
        </xdr:cNvPr>
        <xdr:cNvSpPr/>
      </xdr:nvSpPr>
      <xdr:spPr>
        <a:xfrm>
          <a:off x="9284970" y="23132415"/>
          <a:ext cx="2118361" cy="276225"/>
        </a:xfrm>
        <a:prstGeom prst="roundRec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11</xdr:col>
      <xdr:colOff>95250</xdr:colOff>
      <xdr:row>69</xdr:row>
      <xdr:rowOff>38100</xdr:rowOff>
    </xdr:from>
    <xdr:to>
      <xdr:col>13</xdr:col>
      <xdr:colOff>628651</xdr:colOff>
      <xdr:row>69</xdr:row>
      <xdr:rowOff>314325</xdr:rowOff>
    </xdr:to>
    <xdr:sp macro="" textlink="">
      <xdr:nvSpPr>
        <xdr:cNvPr id="126" name="94 Rectángulo redondeado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7BD59F66-9FBD-4D5D-822D-DC4223D1AA12}"/>
            </a:ext>
          </a:extLst>
        </xdr:cNvPr>
        <xdr:cNvSpPr/>
      </xdr:nvSpPr>
      <xdr:spPr>
        <a:xfrm>
          <a:off x="9284970" y="23522940"/>
          <a:ext cx="2118361" cy="276225"/>
        </a:xfrm>
        <a:prstGeom prst="roundRec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11</xdr:col>
      <xdr:colOff>95250</xdr:colOff>
      <xdr:row>70</xdr:row>
      <xdr:rowOff>28575</xdr:rowOff>
    </xdr:from>
    <xdr:to>
      <xdr:col>13</xdr:col>
      <xdr:colOff>628651</xdr:colOff>
      <xdr:row>70</xdr:row>
      <xdr:rowOff>304800</xdr:rowOff>
    </xdr:to>
    <xdr:sp macro="" textlink="">
      <xdr:nvSpPr>
        <xdr:cNvPr id="127" name="94 Rectángulo redondeado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6F5A0D90-0279-4EF3-AAD7-85F83D2F73C7}"/>
            </a:ext>
          </a:extLst>
        </xdr:cNvPr>
        <xdr:cNvSpPr/>
      </xdr:nvSpPr>
      <xdr:spPr>
        <a:xfrm>
          <a:off x="9284970" y="23894415"/>
          <a:ext cx="2118361" cy="276225"/>
        </a:xfrm>
        <a:prstGeom prst="roundRec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11</xdr:col>
      <xdr:colOff>95250</xdr:colOff>
      <xdr:row>71</xdr:row>
      <xdr:rowOff>38100</xdr:rowOff>
    </xdr:from>
    <xdr:to>
      <xdr:col>13</xdr:col>
      <xdr:colOff>628651</xdr:colOff>
      <xdr:row>71</xdr:row>
      <xdr:rowOff>314325</xdr:rowOff>
    </xdr:to>
    <xdr:sp macro="" textlink="">
      <xdr:nvSpPr>
        <xdr:cNvPr id="128" name="94 Rectángulo redondeado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9CCE6137-6DD9-4239-9E56-23FFED0C5076}"/>
            </a:ext>
          </a:extLst>
        </xdr:cNvPr>
        <xdr:cNvSpPr/>
      </xdr:nvSpPr>
      <xdr:spPr>
        <a:xfrm>
          <a:off x="9284970" y="24284940"/>
          <a:ext cx="2118361" cy="276225"/>
        </a:xfrm>
        <a:prstGeom prst="roundRec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11</xdr:col>
      <xdr:colOff>95250</xdr:colOff>
      <xdr:row>72</xdr:row>
      <xdr:rowOff>28575</xdr:rowOff>
    </xdr:from>
    <xdr:to>
      <xdr:col>13</xdr:col>
      <xdr:colOff>628651</xdr:colOff>
      <xdr:row>72</xdr:row>
      <xdr:rowOff>304800</xdr:rowOff>
    </xdr:to>
    <xdr:sp macro="" textlink="">
      <xdr:nvSpPr>
        <xdr:cNvPr id="129" name="94 Rectángulo redondeado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9DE7ADAA-9793-470B-9B51-6883FAB7EDF8}"/>
            </a:ext>
          </a:extLst>
        </xdr:cNvPr>
        <xdr:cNvSpPr/>
      </xdr:nvSpPr>
      <xdr:spPr>
        <a:xfrm>
          <a:off x="9284970" y="24656415"/>
          <a:ext cx="2118361" cy="276225"/>
        </a:xfrm>
        <a:prstGeom prst="roundRec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11</xdr:col>
      <xdr:colOff>95250</xdr:colOff>
      <xdr:row>73</xdr:row>
      <xdr:rowOff>28575</xdr:rowOff>
    </xdr:from>
    <xdr:to>
      <xdr:col>13</xdr:col>
      <xdr:colOff>628651</xdr:colOff>
      <xdr:row>73</xdr:row>
      <xdr:rowOff>304800</xdr:rowOff>
    </xdr:to>
    <xdr:sp macro="" textlink="">
      <xdr:nvSpPr>
        <xdr:cNvPr id="130" name="94 Rectángulo redondeado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A359C827-C7CB-4771-8A21-20F78E846FBC}"/>
            </a:ext>
          </a:extLst>
        </xdr:cNvPr>
        <xdr:cNvSpPr/>
      </xdr:nvSpPr>
      <xdr:spPr>
        <a:xfrm>
          <a:off x="9284970" y="25037415"/>
          <a:ext cx="2118361" cy="276225"/>
        </a:xfrm>
        <a:prstGeom prst="roundRect">
          <a:avLst/>
        </a:prstGeom>
        <a:solidFill>
          <a:schemeClr val="accent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NACIONAL</a:t>
          </a:r>
        </a:p>
      </xdr:txBody>
    </xdr:sp>
    <xdr:clientData/>
  </xdr:twoCellAnchor>
  <xdr:twoCellAnchor>
    <xdr:from>
      <xdr:col>11</xdr:col>
      <xdr:colOff>76199</xdr:colOff>
      <xdr:row>61</xdr:row>
      <xdr:rowOff>40005</xdr:rowOff>
    </xdr:from>
    <xdr:to>
      <xdr:col>11</xdr:col>
      <xdr:colOff>676275</xdr:colOff>
      <xdr:row>61</xdr:row>
      <xdr:rowOff>316230</xdr:rowOff>
    </xdr:to>
    <xdr:sp macro="" textlink="">
      <xdr:nvSpPr>
        <xdr:cNvPr id="131" name="86 Rectángulo redondeado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FC0A08DA-328C-4F31-94AA-367108AEAC70}"/>
            </a:ext>
          </a:extLst>
        </xdr:cNvPr>
        <xdr:cNvSpPr/>
      </xdr:nvSpPr>
      <xdr:spPr>
        <a:xfrm>
          <a:off x="8557259" y="22511385"/>
          <a:ext cx="600076" cy="276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TOTAL</a:t>
          </a:r>
        </a:p>
      </xdr:txBody>
    </xdr:sp>
    <xdr:clientData/>
  </xdr:twoCellAnchor>
  <xdr:twoCellAnchor>
    <xdr:from>
      <xdr:col>13</xdr:col>
      <xdr:colOff>68579</xdr:colOff>
      <xdr:row>61</xdr:row>
      <xdr:rowOff>40005</xdr:rowOff>
    </xdr:from>
    <xdr:to>
      <xdr:col>13</xdr:col>
      <xdr:colOff>668655</xdr:colOff>
      <xdr:row>61</xdr:row>
      <xdr:rowOff>316230</xdr:rowOff>
    </xdr:to>
    <xdr:sp macro="" textlink="">
      <xdr:nvSpPr>
        <xdr:cNvPr id="132" name="87 Rectángulo redondeado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55DB7418-9BD3-445F-9539-B465CF2F1C34}"/>
            </a:ext>
          </a:extLst>
        </xdr:cNvPr>
        <xdr:cNvSpPr/>
      </xdr:nvSpPr>
      <xdr:spPr>
        <a:xfrm>
          <a:off x="10012679" y="22511385"/>
          <a:ext cx="600076" cy="2762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MUJER</a:t>
          </a:r>
        </a:p>
      </xdr:txBody>
    </xdr:sp>
    <xdr:clientData/>
  </xdr:twoCellAnchor>
  <xdr:twoCellAnchor>
    <xdr:from>
      <xdr:col>12</xdr:col>
      <xdr:colOff>99059</xdr:colOff>
      <xdr:row>61</xdr:row>
      <xdr:rowOff>55245</xdr:rowOff>
    </xdr:from>
    <xdr:to>
      <xdr:col>12</xdr:col>
      <xdr:colOff>699135</xdr:colOff>
      <xdr:row>61</xdr:row>
      <xdr:rowOff>331470</xdr:rowOff>
    </xdr:to>
    <xdr:sp macro="" textlink="">
      <xdr:nvSpPr>
        <xdr:cNvPr id="133" name="88 Rectángulo redondeado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F4D13F74-B182-4BB3-B230-7EFD43271417}"/>
            </a:ext>
          </a:extLst>
        </xdr:cNvPr>
        <xdr:cNvSpPr/>
      </xdr:nvSpPr>
      <xdr:spPr>
        <a:xfrm>
          <a:off x="9311639" y="22526625"/>
          <a:ext cx="600076" cy="276225"/>
        </a:xfrm>
        <a:prstGeom prst="roundRect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000">
              <a:latin typeface="Bodoni MT Condensed" pitchFamily="18" charset="0"/>
            </a:rPr>
            <a:t>HOMBRE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121920</xdr:colOff>
      <xdr:row>0</xdr:row>
      <xdr:rowOff>165735</xdr:rowOff>
    </xdr:from>
    <xdr:to>
      <xdr:col>20</xdr:col>
      <xdr:colOff>106680</xdr:colOff>
      <xdr:row>2</xdr:row>
      <xdr:rowOff>180975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5140940" y="866775"/>
          <a:ext cx="769620" cy="56388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102870</xdr:colOff>
      <xdr:row>2</xdr:row>
      <xdr:rowOff>1904</xdr:rowOff>
    </xdr:from>
    <xdr:to>
      <xdr:col>18</xdr:col>
      <xdr:colOff>60960</xdr:colOff>
      <xdr:row>3</xdr:row>
      <xdr:rowOff>104774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1319510" y="1030604"/>
          <a:ext cx="742950" cy="46863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68580</xdr:colOff>
      <xdr:row>1</xdr:row>
      <xdr:rowOff>398144</xdr:rowOff>
    </xdr:from>
    <xdr:to>
      <xdr:col>18</xdr:col>
      <xdr:colOff>22860</xdr:colOff>
      <xdr:row>3</xdr:row>
      <xdr:rowOff>76200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0942320" y="1099184"/>
          <a:ext cx="739140" cy="47815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114300</xdr:colOff>
      <xdr:row>1</xdr:row>
      <xdr:rowOff>259080</xdr:rowOff>
    </xdr:from>
    <xdr:to>
      <xdr:col>18</xdr:col>
      <xdr:colOff>91440</xdr:colOff>
      <xdr:row>3</xdr:row>
      <xdr:rowOff>26670</xdr:rowOff>
    </xdr:to>
    <xdr:sp macro="" textlink="">
      <xdr:nvSpPr>
        <xdr:cNvPr id="4" name="3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216640" y="960120"/>
          <a:ext cx="762000" cy="4838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83820</xdr:colOff>
      <xdr:row>4</xdr:row>
      <xdr:rowOff>266700</xdr:rowOff>
    </xdr:from>
    <xdr:to>
      <xdr:col>18</xdr:col>
      <xdr:colOff>3810</xdr:colOff>
      <xdr:row>6</xdr:row>
      <xdr:rowOff>13335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3815060" y="967740"/>
          <a:ext cx="704850" cy="4705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99060</xdr:colOff>
      <xdr:row>2</xdr:row>
      <xdr:rowOff>7620</xdr:rowOff>
    </xdr:from>
    <xdr:to>
      <xdr:col>17</xdr:col>
      <xdr:colOff>750570</xdr:colOff>
      <xdr:row>3</xdr:row>
      <xdr:rowOff>112395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11887200" y="1104900"/>
          <a:ext cx="651510" cy="4705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114300</xdr:colOff>
      <xdr:row>1</xdr:row>
      <xdr:rowOff>327660</xdr:rowOff>
    </xdr:from>
    <xdr:to>
      <xdr:col>18</xdr:col>
      <xdr:colOff>34290</xdr:colOff>
      <xdr:row>3</xdr:row>
      <xdr:rowOff>72390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13685520" y="1203960"/>
          <a:ext cx="704850" cy="4838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127635</xdr:colOff>
      <xdr:row>1</xdr:row>
      <xdr:rowOff>329565</xdr:rowOff>
    </xdr:from>
    <xdr:to>
      <xdr:col>18</xdr:col>
      <xdr:colOff>32385</xdr:colOff>
      <xdr:row>4</xdr:row>
      <xdr:rowOff>11430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1024235" y="1030605"/>
          <a:ext cx="689610" cy="49720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91440</xdr:colOff>
      <xdr:row>1</xdr:row>
      <xdr:rowOff>342900</xdr:rowOff>
    </xdr:from>
    <xdr:to>
      <xdr:col>18</xdr:col>
      <xdr:colOff>266700</xdr:colOff>
      <xdr:row>3</xdr:row>
      <xdr:rowOff>165735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0835640" y="1051560"/>
          <a:ext cx="723900" cy="46291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121920</xdr:colOff>
      <xdr:row>1</xdr:row>
      <xdr:rowOff>312420</xdr:rowOff>
    </xdr:from>
    <xdr:to>
      <xdr:col>18</xdr:col>
      <xdr:colOff>57150</xdr:colOff>
      <xdr:row>3</xdr:row>
      <xdr:rowOff>156210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10614660" y="1013460"/>
          <a:ext cx="720090" cy="4838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100965</xdr:colOff>
      <xdr:row>1</xdr:row>
      <xdr:rowOff>114300</xdr:rowOff>
    </xdr:from>
    <xdr:to>
      <xdr:col>18</xdr:col>
      <xdr:colOff>43815</xdr:colOff>
      <xdr:row>2</xdr:row>
      <xdr:rowOff>245745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5622905" y="777240"/>
          <a:ext cx="727710" cy="36766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137160</xdr:colOff>
      <xdr:row>1</xdr:row>
      <xdr:rowOff>342900</xdr:rowOff>
    </xdr:from>
    <xdr:to>
      <xdr:col>18</xdr:col>
      <xdr:colOff>74295</xdr:colOff>
      <xdr:row>4</xdr:row>
      <xdr:rowOff>11430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10690860" y="1043940"/>
          <a:ext cx="721995" cy="4838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142875</xdr:colOff>
      <xdr:row>1</xdr:row>
      <xdr:rowOff>262890</xdr:rowOff>
    </xdr:from>
    <xdr:to>
      <xdr:col>18</xdr:col>
      <xdr:colOff>409575</xdr:colOff>
      <xdr:row>3</xdr:row>
      <xdr:rowOff>120015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60355" y="963930"/>
          <a:ext cx="1051560" cy="49720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83820</xdr:colOff>
      <xdr:row>1</xdr:row>
      <xdr:rowOff>281940</xdr:rowOff>
    </xdr:from>
    <xdr:to>
      <xdr:col>18</xdr:col>
      <xdr:colOff>320040</xdr:colOff>
      <xdr:row>4</xdr:row>
      <xdr:rowOff>15240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10561320" y="982980"/>
          <a:ext cx="1021080" cy="54864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43815</xdr:colOff>
      <xdr:row>0</xdr:row>
      <xdr:rowOff>20955</xdr:rowOff>
    </xdr:from>
    <xdr:to>
      <xdr:col>17</xdr:col>
      <xdr:colOff>701040</xdr:colOff>
      <xdr:row>0</xdr:row>
      <xdr:rowOff>396240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11557635" y="20955"/>
          <a:ext cx="657225" cy="37528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152400</xdr:colOff>
      <xdr:row>0</xdr:row>
      <xdr:rowOff>64770</xdr:rowOff>
    </xdr:from>
    <xdr:to>
      <xdr:col>18</xdr:col>
      <xdr:colOff>190500</xdr:colOff>
      <xdr:row>1</xdr:row>
      <xdr:rowOff>74295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11529060" y="64770"/>
          <a:ext cx="822960" cy="37528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104774</xdr:colOff>
      <xdr:row>0</xdr:row>
      <xdr:rowOff>62865</xdr:rowOff>
    </xdr:from>
    <xdr:to>
      <xdr:col>18</xdr:col>
      <xdr:colOff>38099</xdr:colOff>
      <xdr:row>1</xdr:row>
      <xdr:rowOff>78105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11610974" y="62865"/>
          <a:ext cx="718185" cy="37338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78104</xdr:colOff>
      <xdr:row>0</xdr:row>
      <xdr:rowOff>49530</xdr:rowOff>
    </xdr:from>
    <xdr:to>
      <xdr:col>17</xdr:col>
      <xdr:colOff>704849</xdr:colOff>
      <xdr:row>1</xdr:row>
      <xdr:rowOff>11430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11302364" y="49530"/>
          <a:ext cx="626745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70484</xdr:colOff>
      <xdr:row>0</xdr:row>
      <xdr:rowOff>110490</xdr:rowOff>
    </xdr:from>
    <xdr:to>
      <xdr:col>18</xdr:col>
      <xdr:colOff>129539</xdr:colOff>
      <xdr:row>1</xdr:row>
      <xdr:rowOff>72390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11203304" y="110490"/>
          <a:ext cx="843915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34290</xdr:colOff>
      <xdr:row>0</xdr:row>
      <xdr:rowOff>80010</xdr:rowOff>
    </xdr:from>
    <xdr:to>
      <xdr:col>18</xdr:col>
      <xdr:colOff>205740</xdr:colOff>
      <xdr:row>1</xdr:row>
      <xdr:rowOff>41910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11494770" y="80010"/>
          <a:ext cx="95631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60960</xdr:colOff>
      <xdr:row>0</xdr:row>
      <xdr:rowOff>53340</xdr:rowOff>
    </xdr:from>
    <xdr:to>
      <xdr:col>18</xdr:col>
      <xdr:colOff>85725</xdr:colOff>
      <xdr:row>1</xdr:row>
      <xdr:rowOff>53340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193780" y="53340"/>
          <a:ext cx="809625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41910</xdr:colOff>
      <xdr:row>1</xdr:row>
      <xdr:rowOff>45720</xdr:rowOff>
    </xdr:from>
    <xdr:to>
      <xdr:col>17</xdr:col>
      <xdr:colOff>769620</xdr:colOff>
      <xdr:row>2</xdr:row>
      <xdr:rowOff>177165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5563850" y="708660"/>
          <a:ext cx="727710" cy="36766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95250</xdr:colOff>
      <xdr:row>0</xdr:row>
      <xdr:rowOff>97155</xdr:rowOff>
    </xdr:from>
    <xdr:to>
      <xdr:col>18</xdr:col>
      <xdr:colOff>236220</xdr:colOff>
      <xdr:row>1</xdr:row>
      <xdr:rowOff>97155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1395710" y="97155"/>
          <a:ext cx="92583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384810</xdr:colOff>
      <xdr:row>0</xdr:row>
      <xdr:rowOff>26670</xdr:rowOff>
    </xdr:from>
    <xdr:to>
      <xdr:col>18</xdr:col>
      <xdr:colOff>601980</xdr:colOff>
      <xdr:row>1</xdr:row>
      <xdr:rowOff>26670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11540490" y="26670"/>
          <a:ext cx="100203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200024</xdr:colOff>
      <xdr:row>0</xdr:row>
      <xdr:rowOff>47625</xdr:rowOff>
    </xdr:from>
    <xdr:to>
      <xdr:col>18</xdr:col>
      <xdr:colOff>327659</xdr:colOff>
      <xdr:row>1</xdr:row>
      <xdr:rowOff>47625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530964" y="47625"/>
          <a:ext cx="912495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60960</xdr:colOff>
      <xdr:row>0</xdr:row>
      <xdr:rowOff>70485</xdr:rowOff>
    </xdr:from>
    <xdr:to>
      <xdr:col>18</xdr:col>
      <xdr:colOff>335280</xdr:colOff>
      <xdr:row>1</xdr:row>
      <xdr:rowOff>70485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11559540" y="70485"/>
          <a:ext cx="105918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674370</xdr:colOff>
      <xdr:row>0</xdr:row>
      <xdr:rowOff>22860</xdr:rowOff>
    </xdr:from>
    <xdr:to>
      <xdr:col>18</xdr:col>
      <xdr:colOff>76200</xdr:colOff>
      <xdr:row>1</xdr:row>
      <xdr:rowOff>22860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11799570" y="22860"/>
          <a:ext cx="9715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133350</xdr:colOff>
      <xdr:row>0</xdr:row>
      <xdr:rowOff>314325</xdr:rowOff>
    </xdr:from>
    <xdr:to>
      <xdr:col>18</xdr:col>
      <xdr:colOff>76200</xdr:colOff>
      <xdr:row>2</xdr:row>
      <xdr:rowOff>38100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14135100" y="31432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129540</xdr:colOff>
      <xdr:row>0</xdr:row>
      <xdr:rowOff>152400</xdr:rowOff>
    </xdr:from>
    <xdr:to>
      <xdr:col>18</xdr:col>
      <xdr:colOff>70485</xdr:colOff>
      <xdr:row>1</xdr:row>
      <xdr:rowOff>76200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4698980" y="152400"/>
          <a:ext cx="725805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45720</xdr:colOff>
      <xdr:row>1</xdr:row>
      <xdr:rowOff>110490</xdr:rowOff>
    </xdr:from>
    <xdr:to>
      <xdr:col>18</xdr:col>
      <xdr:colOff>45720</xdr:colOff>
      <xdr:row>3</xdr:row>
      <xdr:rowOff>167640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0675620" y="285750"/>
          <a:ext cx="784860" cy="4076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188595</xdr:colOff>
      <xdr:row>0</xdr:row>
      <xdr:rowOff>234315</xdr:rowOff>
    </xdr:from>
    <xdr:to>
      <xdr:col>18</xdr:col>
      <xdr:colOff>131445</xdr:colOff>
      <xdr:row>1</xdr:row>
      <xdr:rowOff>243840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0818495" y="234315"/>
          <a:ext cx="727710" cy="37528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752475</xdr:colOff>
      <xdr:row>0</xdr:row>
      <xdr:rowOff>47625</xdr:rowOff>
    </xdr:from>
    <xdr:to>
      <xdr:col>18</xdr:col>
      <xdr:colOff>695325</xdr:colOff>
      <xdr:row>1</xdr:row>
      <xdr:rowOff>57150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5068550" y="4762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118110</xdr:colOff>
      <xdr:row>1</xdr:row>
      <xdr:rowOff>74295</xdr:rowOff>
    </xdr:from>
    <xdr:to>
      <xdr:col>18</xdr:col>
      <xdr:colOff>15240</xdr:colOff>
      <xdr:row>2</xdr:row>
      <xdr:rowOff>205740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382750" y="737235"/>
          <a:ext cx="681990" cy="36766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1</xdr:row>
      <xdr:rowOff>0</xdr:rowOff>
    </xdr:from>
    <xdr:to>
      <xdr:col>18</xdr:col>
      <xdr:colOff>0</xdr:colOff>
      <xdr:row>2</xdr:row>
      <xdr:rowOff>9525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9582150" y="3714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1</xdr:row>
      <xdr:rowOff>0</xdr:rowOff>
    </xdr:from>
    <xdr:to>
      <xdr:col>18</xdr:col>
      <xdr:colOff>0</xdr:colOff>
      <xdr:row>2</xdr:row>
      <xdr:rowOff>9525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9582150" y="3714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1</xdr:row>
      <xdr:rowOff>0</xdr:rowOff>
    </xdr:from>
    <xdr:to>
      <xdr:col>18</xdr:col>
      <xdr:colOff>0</xdr:colOff>
      <xdr:row>2</xdr:row>
      <xdr:rowOff>9525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9582150" y="3714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110490</xdr:colOff>
      <xdr:row>0</xdr:row>
      <xdr:rowOff>41910</xdr:rowOff>
    </xdr:from>
    <xdr:to>
      <xdr:col>18</xdr:col>
      <xdr:colOff>350520</xdr:colOff>
      <xdr:row>1</xdr:row>
      <xdr:rowOff>26670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12988290" y="41910"/>
          <a:ext cx="102489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93345</xdr:colOff>
      <xdr:row>0</xdr:row>
      <xdr:rowOff>329565</xdr:rowOff>
    </xdr:from>
    <xdr:to>
      <xdr:col>18</xdr:col>
      <xdr:colOff>36195</xdr:colOff>
      <xdr:row>1</xdr:row>
      <xdr:rowOff>314325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12483465" y="329565"/>
          <a:ext cx="72771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95250</xdr:colOff>
      <xdr:row>1</xdr:row>
      <xdr:rowOff>32385</xdr:rowOff>
    </xdr:from>
    <xdr:to>
      <xdr:col>18</xdr:col>
      <xdr:colOff>38100</xdr:colOff>
      <xdr:row>1</xdr:row>
      <xdr:rowOff>413385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12851130" y="428625"/>
          <a:ext cx="72771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76199</xdr:colOff>
      <xdr:row>0</xdr:row>
      <xdr:rowOff>47624</xdr:rowOff>
    </xdr:from>
    <xdr:to>
      <xdr:col>18</xdr:col>
      <xdr:colOff>104774</xdr:colOff>
      <xdr:row>1</xdr:row>
      <xdr:rowOff>85724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9382124" y="47624"/>
          <a:ext cx="790575" cy="428625"/>
        </a:xfrm>
        <a:prstGeom prst="roundRect">
          <a:avLst>
            <a:gd name="adj" fmla="val 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38100</xdr:colOff>
      <xdr:row>1</xdr:row>
      <xdr:rowOff>0</xdr:rowOff>
    </xdr:from>
    <xdr:to>
      <xdr:col>17</xdr:col>
      <xdr:colOff>742950</xdr:colOff>
      <xdr:row>2</xdr:row>
      <xdr:rowOff>66675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086600" y="4572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1</xdr:row>
      <xdr:rowOff>0</xdr:rowOff>
    </xdr:from>
    <xdr:to>
      <xdr:col>17</xdr:col>
      <xdr:colOff>752475</xdr:colOff>
      <xdr:row>2</xdr:row>
      <xdr:rowOff>66675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7096125" y="4572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1</xdr:row>
      <xdr:rowOff>0</xdr:rowOff>
    </xdr:from>
    <xdr:to>
      <xdr:col>17</xdr:col>
      <xdr:colOff>752475</xdr:colOff>
      <xdr:row>2</xdr:row>
      <xdr:rowOff>66675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7096125" y="4572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1</xdr:row>
      <xdr:rowOff>226695</xdr:rowOff>
    </xdr:from>
    <xdr:to>
      <xdr:col>17</xdr:col>
      <xdr:colOff>762000</xdr:colOff>
      <xdr:row>3</xdr:row>
      <xdr:rowOff>100965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5579090" y="1232535"/>
          <a:ext cx="704850" cy="41529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0</xdr:row>
      <xdr:rowOff>0</xdr:rowOff>
    </xdr:from>
    <xdr:to>
      <xdr:col>18</xdr:col>
      <xdr:colOff>114300</xdr:colOff>
      <xdr:row>1</xdr:row>
      <xdr:rowOff>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10344150" y="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123825</xdr:colOff>
      <xdr:row>0</xdr:row>
      <xdr:rowOff>57150</xdr:rowOff>
    </xdr:from>
    <xdr:to>
      <xdr:col>18</xdr:col>
      <xdr:colOff>66675</xdr:colOff>
      <xdr:row>1</xdr:row>
      <xdr:rowOff>123825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10210800" y="5715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1</xdr:row>
      <xdr:rowOff>0</xdr:rowOff>
    </xdr:from>
    <xdr:to>
      <xdr:col>17</xdr:col>
      <xdr:colOff>752475</xdr:colOff>
      <xdr:row>2</xdr:row>
      <xdr:rowOff>95250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8391525" y="31432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85725</xdr:colOff>
      <xdr:row>0</xdr:row>
      <xdr:rowOff>180975</xdr:rowOff>
    </xdr:from>
    <xdr:to>
      <xdr:col>18</xdr:col>
      <xdr:colOff>28575</xdr:colOff>
      <xdr:row>1</xdr:row>
      <xdr:rowOff>247650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10172700" y="1809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70485</xdr:colOff>
      <xdr:row>1</xdr:row>
      <xdr:rowOff>194310</xdr:rowOff>
    </xdr:from>
    <xdr:to>
      <xdr:col>20</xdr:col>
      <xdr:colOff>28575</xdr:colOff>
      <xdr:row>3</xdr:row>
      <xdr:rowOff>114300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15478125" y="895350"/>
          <a:ext cx="742950" cy="4076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142875</xdr:colOff>
      <xdr:row>1</xdr:row>
      <xdr:rowOff>163830</xdr:rowOff>
    </xdr:from>
    <xdr:to>
      <xdr:col>20</xdr:col>
      <xdr:colOff>81915</xdr:colOff>
      <xdr:row>3</xdr:row>
      <xdr:rowOff>83820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15786735" y="864870"/>
          <a:ext cx="723900" cy="4076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177164</xdr:colOff>
      <xdr:row>1</xdr:row>
      <xdr:rowOff>169545</xdr:rowOff>
    </xdr:from>
    <xdr:to>
      <xdr:col>20</xdr:col>
      <xdr:colOff>152399</xdr:colOff>
      <xdr:row>3</xdr:row>
      <xdr:rowOff>89535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15104744" y="870585"/>
          <a:ext cx="760095" cy="40767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85725</xdr:colOff>
      <xdr:row>0</xdr:row>
      <xdr:rowOff>95250</xdr:rowOff>
    </xdr:from>
    <xdr:to>
      <xdr:col>17</xdr:col>
      <xdr:colOff>28575</xdr:colOff>
      <xdr:row>1</xdr:row>
      <xdr:rowOff>85725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7810500" y="9525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1</xdr:row>
      <xdr:rowOff>0</xdr:rowOff>
    </xdr:from>
    <xdr:to>
      <xdr:col>17</xdr:col>
      <xdr:colOff>0</xdr:colOff>
      <xdr:row>2</xdr:row>
      <xdr:rowOff>47625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7181850" y="3714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1</xdr:col>
      <xdr:colOff>466725</xdr:colOff>
      <xdr:row>3</xdr:row>
      <xdr:rowOff>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38100" y="1047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99060</xdr:colOff>
      <xdr:row>1</xdr:row>
      <xdr:rowOff>137160</xdr:rowOff>
    </xdr:from>
    <xdr:to>
      <xdr:col>18</xdr:col>
      <xdr:colOff>19050</xdr:colOff>
      <xdr:row>2</xdr:row>
      <xdr:rowOff>259080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5621000" y="1066800"/>
          <a:ext cx="704850" cy="35814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66675</xdr:rowOff>
    </xdr:from>
    <xdr:to>
      <xdr:col>1</xdr:col>
      <xdr:colOff>409575</xdr:colOff>
      <xdr:row>2</xdr:row>
      <xdr:rowOff>123825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47625" y="666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1</xdr:col>
      <xdr:colOff>381000</xdr:colOff>
      <xdr:row>2</xdr:row>
      <xdr:rowOff>95250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47625" y="381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47625</xdr:rowOff>
    </xdr:from>
    <xdr:to>
      <xdr:col>1</xdr:col>
      <xdr:colOff>428625</xdr:colOff>
      <xdr:row>2</xdr:row>
      <xdr:rowOff>104775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47625" y="4762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47625</xdr:rowOff>
    </xdr:from>
    <xdr:to>
      <xdr:col>1</xdr:col>
      <xdr:colOff>428625</xdr:colOff>
      <xdr:row>2</xdr:row>
      <xdr:rowOff>104775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47625" y="4762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57150</xdr:rowOff>
    </xdr:from>
    <xdr:to>
      <xdr:col>1</xdr:col>
      <xdr:colOff>428625</xdr:colOff>
      <xdr:row>2</xdr:row>
      <xdr:rowOff>114300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47625" y="5715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200025</xdr:colOff>
      <xdr:row>1</xdr:row>
      <xdr:rowOff>0</xdr:rowOff>
    </xdr:from>
    <xdr:to>
      <xdr:col>18</xdr:col>
      <xdr:colOff>190500</xdr:colOff>
      <xdr:row>2</xdr:row>
      <xdr:rowOff>152400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9867900" y="571500"/>
          <a:ext cx="752475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180975</xdr:colOff>
      <xdr:row>0</xdr:row>
      <xdr:rowOff>523875</xdr:rowOff>
    </xdr:from>
    <xdr:to>
      <xdr:col>18</xdr:col>
      <xdr:colOff>123825</xdr:colOff>
      <xdr:row>2</xdr:row>
      <xdr:rowOff>104775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8324850" y="5238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41910</xdr:colOff>
      <xdr:row>0</xdr:row>
      <xdr:rowOff>165735</xdr:rowOff>
    </xdr:from>
    <xdr:to>
      <xdr:col>17</xdr:col>
      <xdr:colOff>746760</xdr:colOff>
      <xdr:row>0</xdr:row>
      <xdr:rowOff>546735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11456670" y="16573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137160</xdr:colOff>
      <xdr:row>0</xdr:row>
      <xdr:rowOff>76200</xdr:rowOff>
    </xdr:from>
    <xdr:to>
      <xdr:col>18</xdr:col>
      <xdr:colOff>441960</xdr:colOff>
      <xdr:row>0</xdr:row>
      <xdr:rowOff>457200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10576560" y="76200"/>
          <a:ext cx="108966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209550</xdr:colOff>
      <xdr:row>0</xdr:row>
      <xdr:rowOff>95250</xdr:rowOff>
    </xdr:from>
    <xdr:to>
      <xdr:col>18</xdr:col>
      <xdr:colOff>152400</xdr:colOff>
      <xdr:row>0</xdr:row>
      <xdr:rowOff>476250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11167110" y="95250"/>
          <a:ext cx="72771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91440</xdr:colOff>
      <xdr:row>1</xdr:row>
      <xdr:rowOff>121920</xdr:rowOff>
    </xdr:from>
    <xdr:to>
      <xdr:col>18</xdr:col>
      <xdr:colOff>114300</xdr:colOff>
      <xdr:row>2</xdr:row>
      <xdr:rowOff>251460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2298680" y="297180"/>
          <a:ext cx="807720" cy="36576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241935</xdr:colOff>
      <xdr:row>0</xdr:row>
      <xdr:rowOff>41910</xdr:rowOff>
    </xdr:from>
    <xdr:to>
      <xdr:col>18</xdr:col>
      <xdr:colOff>184785</xdr:colOff>
      <xdr:row>0</xdr:row>
      <xdr:rowOff>422910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/>
      </xdr:nvSpPr>
      <xdr:spPr>
        <a:xfrm>
          <a:off x="11283315" y="41910"/>
          <a:ext cx="72771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</xdr:colOff>
      <xdr:row>0</xdr:row>
      <xdr:rowOff>220980</xdr:rowOff>
    </xdr:from>
    <xdr:to>
      <xdr:col>17</xdr:col>
      <xdr:colOff>758190</xdr:colOff>
      <xdr:row>1</xdr:row>
      <xdr:rowOff>161925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13190220" y="220980"/>
          <a:ext cx="727710" cy="37528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15240</xdr:colOff>
      <xdr:row>0</xdr:row>
      <xdr:rowOff>127635</xdr:rowOff>
    </xdr:from>
    <xdr:to>
      <xdr:col>17</xdr:col>
      <xdr:colOff>742950</xdr:colOff>
      <xdr:row>1</xdr:row>
      <xdr:rowOff>182880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/>
      </xdr:nvSpPr>
      <xdr:spPr>
        <a:xfrm>
          <a:off x="13434060" y="127635"/>
          <a:ext cx="727710" cy="37528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180975</xdr:colOff>
      <xdr:row>1</xdr:row>
      <xdr:rowOff>0</xdr:rowOff>
    </xdr:from>
    <xdr:to>
      <xdr:col>18</xdr:col>
      <xdr:colOff>123825</xdr:colOff>
      <xdr:row>1</xdr:row>
      <xdr:rowOff>381000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/>
      </xdr:nvSpPr>
      <xdr:spPr>
        <a:xfrm>
          <a:off x="9534525" y="4191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1</xdr:row>
      <xdr:rowOff>28575</xdr:rowOff>
    </xdr:from>
    <xdr:to>
      <xdr:col>18</xdr:col>
      <xdr:colOff>257175</xdr:colOff>
      <xdr:row>1</xdr:row>
      <xdr:rowOff>409575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/>
      </xdr:nvSpPr>
      <xdr:spPr>
        <a:xfrm>
          <a:off x="9667875" y="4476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1</xdr:row>
      <xdr:rowOff>38100</xdr:rowOff>
    </xdr:from>
    <xdr:to>
      <xdr:col>18</xdr:col>
      <xdr:colOff>238125</xdr:colOff>
      <xdr:row>1</xdr:row>
      <xdr:rowOff>419100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/>
      </xdr:nvSpPr>
      <xdr:spPr>
        <a:xfrm>
          <a:off x="9648825" y="4572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0</xdr:row>
      <xdr:rowOff>409575</xdr:rowOff>
    </xdr:from>
    <xdr:to>
      <xdr:col>18</xdr:col>
      <xdr:colOff>228600</xdr:colOff>
      <xdr:row>1</xdr:row>
      <xdr:rowOff>371475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/>
      </xdr:nvSpPr>
      <xdr:spPr>
        <a:xfrm>
          <a:off x="9639300" y="4095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361950</xdr:colOff>
      <xdr:row>1</xdr:row>
      <xdr:rowOff>0</xdr:rowOff>
    </xdr:from>
    <xdr:to>
      <xdr:col>18</xdr:col>
      <xdr:colOff>304800</xdr:colOff>
      <xdr:row>1</xdr:row>
      <xdr:rowOff>381000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9715500" y="4191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238125</xdr:colOff>
      <xdr:row>1</xdr:row>
      <xdr:rowOff>0</xdr:rowOff>
    </xdr:from>
    <xdr:to>
      <xdr:col>18</xdr:col>
      <xdr:colOff>180975</xdr:colOff>
      <xdr:row>3</xdr:row>
      <xdr:rowOff>28575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8658225" y="4476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0</xdr:row>
      <xdr:rowOff>285750</xdr:rowOff>
    </xdr:from>
    <xdr:to>
      <xdr:col>18</xdr:col>
      <xdr:colOff>323850</xdr:colOff>
      <xdr:row>2</xdr:row>
      <xdr:rowOff>28575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/>
      </xdr:nvSpPr>
      <xdr:spPr>
        <a:xfrm>
          <a:off x="9067800" y="285750"/>
          <a:ext cx="714375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97154</xdr:colOff>
      <xdr:row>1</xdr:row>
      <xdr:rowOff>114300</xdr:rowOff>
    </xdr:from>
    <xdr:to>
      <xdr:col>18</xdr:col>
      <xdr:colOff>7619</xdr:colOff>
      <xdr:row>3</xdr:row>
      <xdr:rowOff>55245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2418694" y="990600"/>
          <a:ext cx="695325" cy="42100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333375</xdr:colOff>
      <xdr:row>1</xdr:row>
      <xdr:rowOff>9525</xdr:rowOff>
    </xdr:from>
    <xdr:to>
      <xdr:col>18</xdr:col>
      <xdr:colOff>276225</xdr:colOff>
      <xdr:row>3</xdr:row>
      <xdr:rowOff>38100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/>
      </xdr:nvSpPr>
      <xdr:spPr>
        <a:xfrm>
          <a:off x="8753475" y="4572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419100</xdr:colOff>
      <xdr:row>0</xdr:row>
      <xdr:rowOff>419100</xdr:rowOff>
    </xdr:from>
    <xdr:to>
      <xdr:col>18</xdr:col>
      <xdr:colOff>361950</xdr:colOff>
      <xdr:row>2</xdr:row>
      <xdr:rowOff>38100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/>
      </xdr:nvSpPr>
      <xdr:spPr>
        <a:xfrm>
          <a:off x="9572625" y="4191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1</xdr:row>
      <xdr:rowOff>0</xdr:rowOff>
    </xdr:from>
    <xdr:to>
      <xdr:col>18</xdr:col>
      <xdr:colOff>0</xdr:colOff>
      <xdr:row>2</xdr:row>
      <xdr:rowOff>66675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/>
      </xdr:nvSpPr>
      <xdr:spPr>
        <a:xfrm>
          <a:off x="8448675" y="4476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38100</xdr:colOff>
      <xdr:row>1</xdr:row>
      <xdr:rowOff>0</xdr:rowOff>
    </xdr:from>
    <xdr:to>
      <xdr:col>17</xdr:col>
      <xdr:colOff>742950</xdr:colOff>
      <xdr:row>2</xdr:row>
      <xdr:rowOff>57150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/>
      </xdr:nvSpPr>
      <xdr:spPr>
        <a:xfrm>
          <a:off x="9534525" y="447675"/>
          <a:ext cx="704850" cy="3714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180975</xdr:colOff>
      <xdr:row>1</xdr:row>
      <xdr:rowOff>38100</xdr:rowOff>
    </xdr:from>
    <xdr:to>
      <xdr:col>18</xdr:col>
      <xdr:colOff>123825</xdr:colOff>
      <xdr:row>2</xdr:row>
      <xdr:rowOff>28575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/>
      </xdr:nvSpPr>
      <xdr:spPr>
        <a:xfrm>
          <a:off x="10782300" y="4191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1</xdr:row>
      <xdr:rowOff>19050</xdr:rowOff>
    </xdr:from>
    <xdr:to>
      <xdr:col>18</xdr:col>
      <xdr:colOff>0</xdr:colOff>
      <xdr:row>2</xdr:row>
      <xdr:rowOff>9525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/>
      </xdr:nvSpPr>
      <xdr:spPr>
        <a:xfrm>
          <a:off x="9896475" y="40005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1</xdr:row>
      <xdr:rowOff>19050</xdr:rowOff>
    </xdr:from>
    <xdr:to>
      <xdr:col>18</xdr:col>
      <xdr:colOff>0</xdr:colOff>
      <xdr:row>2</xdr:row>
      <xdr:rowOff>9525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/>
      </xdr:nvSpPr>
      <xdr:spPr>
        <a:xfrm>
          <a:off x="9896475" y="40005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171450</xdr:colOff>
      <xdr:row>0</xdr:row>
      <xdr:rowOff>342900</xdr:rowOff>
    </xdr:from>
    <xdr:to>
      <xdr:col>18</xdr:col>
      <xdr:colOff>114300</xdr:colOff>
      <xdr:row>1</xdr:row>
      <xdr:rowOff>342900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/>
      </xdr:nvSpPr>
      <xdr:spPr>
        <a:xfrm>
          <a:off x="10772775" y="342900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0</xdr:row>
      <xdr:rowOff>66675</xdr:rowOff>
    </xdr:from>
    <xdr:to>
      <xdr:col>18</xdr:col>
      <xdr:colOff>0</xdr:colOff>
      <xdr:row>1</xdr:row>
      <xdr:rowOff>66675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/>
      </xdr:nvSpPr>
      <xdr:spPr>
        <a:xfrm>
          <a:off x="9896475" y="666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0</xdr:row>
      <xdr:rowOff>66675</xdr:rowOff>
    </xdr:from>
    <xdr:to>
      <xdr:col>18</xdr:col>
      <xdr:colOff>0</xdr:colOff>
      <xdr:row>1</xdr:row>
      <xdr:rowOff>66675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/>
      </xdr:nvSpPr>
      <xdr:spPr>
        <a:xfrm>
          <a:off x="9896475" y="66675"/>
          <a:ext cx="704850" cy="381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PA" sz="1100"/>
            <a:t>Ir</a:t>
          </a:r>
          <a:r>
            <a:rPr lang="es-PA" sz="1100" baseline="0"/>
            <a:t> al índice</a:t>
          </a:r>
          <a:endParaRPr lang="es-PA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8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9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3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5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6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60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6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6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6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1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2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3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4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O115"/>
  <sheetViews>
    <sheetView showGridLines="0" showRowColHeaders="0" workbookViewId="0">
      <pane ySplit="8" topLeftCell="A9" activePane="bottomLeft" state="frozen"/>
      <selection pane="bottomLeft"/>
    </sheetView>
  </sheetViews>
  <sheetFormatPr baseColWidth="10" defaultColWidth="11.44140625" defaultRowHeight="13.2"/>
  <cols>
    <col min="1" max="1" width="12.88671875" style="1" customWidth="1"/>
    <col min="2" max="11" width="11.44140625" style="7"/>
    <col min="12" max="14" width="9.33203125" style="2" customWidth="1"/>
    <col min="15" max="15" width="11.44140625" style="4"/>
    <col min="16" max="16384" width="11.44140625" style="2"/>
  </cols>
  <sheetData>
    <row r="5" spans="1:15" ht="12" customHeight="1"/>
    <row r="8" spans="1:15" s="4" customFormat="1" ht="21.75" customHeight="1">
      <c r="A8" s="10" t="s">
        <v>4</v>
      </c>
      <c r="B8" s="1312" t="s">
        <v>3</v>
      </c>
      <c r="C8" s="1313"/>
      <c r="D8" s="1313"/>
      <c r="E8" s="1313"/>
      <c r="F8" s="1313"/>
      <c r="G8" s="1313"/>
      <c r="H8" s="1313"/>
      <c r="I8" s="1313"/>
      <c r="J8" s="1313"/>
      <c r="K8" s="1314"/>
      <c r="L8" s="1308" t="s">
        <v>282</v>
      </c>
      <c r="M8" s="1309"/>
      <c r="N8" s="1310"/>
    </row>
    <row r="9" spans="1:15" s="4" customFormat="1" ht="24.75" customHeight="1">
      <c r="A9" s="9" t="s">
        <v>2</v>
      </c>
      <c r="B9" s="1311" t="s">
        <v>279</v>
      </c>
      <c r="C9" s="1311"/>
      <c r="D9" s="1311"/>
      <c r="E9" s="1311"/>
      <c r="F9" s="1311"/>
      <c r="G9" s="1311"/>
      <c r="H9" s="1311"/>
      <c r="I9" s="1311"/>
      <c r="J9" s="1311"/>
      <c r="K9" s="1311"/>
      <c r="L9" s="6"/>
      <c r="M9" s="6"/>
      <c r="N9" s="6"/>
      <c r="O9" s="426"/>
    </row>
    <row r="10" spans="1:15" s="4" customFormat="1" ht="24.75" customHeight="1">
      <c r="A10" s="9" t="s">
        <v>5</v>
      </c>
      <c r="B10" s="1311" t="s">
        <v>280</v>
      </c>
      <c r="C10" s="1311"/>
      <c r="D10" s="1311"/>
      <c r="E10" s="1311"/>
      <c r="F10" s="1311"/>
      <c r="G10" s="1311"/>
      <c r="H10" s="1311"/>
      <c r="I10" s="1311"/>
      <c r="J10" s="1311"/>
      <c r="K10" s="1311"/>
      <c r="L10" s="6"/>
      <c r="M10" s="6"/>
      <c r="N10" s="6"/>
      <c r="O10" s="426"/>
    </row>
    <row r="11" spans="1:15" s="4" customFormat="1" ht="24.75" customHeight="1">
      <c r="A11" s="9" t="s">
        <v>6</v>
      </c>
      <c r="B11" s="1311" t="s">
        <v>281</v>
      </c>
      <c r="C11" s="1311" t="s">
        <v>0</v>
      </c>
      <c r="D11" s="1311"/>
      <c r="E11" s="1311"/>
      <c r="F11" s="1311"/>
      <c r="G11" s="1311"/>
      <c r="H11" s="1311"/>
      <c r="I11" s="1311"/>
      <c r="J11" s="1311"/>
      <c r="K11" s="1311"/>
      <c r="L11" s="6"/>
      <c r="M11" s="6"/>
      <c r="N11" s="6"/>
      <c r="O11" s="426"/>
    </row>
    <row r="12" spans="1:15" s="4" customFormat="1" ht="24.75" customHeight="1">
      <c r="A12" s="9" t="s">
        <v>8</v>
      </c>
      <c r="B12" s="1315" t="s">
        <v>7</v>
      </c>
      <c r="C12" s="1316"/>
      <c r="D12" s="1316"/>
      <c r="E12" s="1316"/>
      <c r="F12" s="1316"/>
      <c r="G12" s="1316"/>
      <c r="H12" s="1316"/>
      <c r="I12" s="1316"/>
      <c r="J12" s="1316"/>
      <c r="K12" s="1317"/>
      <c r="L12" s="6"/>
      <c r="M12" s="6"/>
      <c r="N12" s="6"/>
      <c r="O12" s="426"/>
    </row>
    <row r="13" spans="1:15" s="4" customFormat="1" ht="24.75" customHeight="1">
      <c r="A13" s="9" t="s">
        <v>16</v>
      </c>
      <c r="B13" s="1311" t="s">
        <v>17</v>
      </c>
      <c r="C13" s="1311" t="s">
        <v>0</v>
      </c>
      <c r="D13" s="1311"/>
      <c r="E13" s="1311"/>
      <c r="F13" s="1311"/>
      <c r="G13" s="1311"/>
      <c r="H13" s="1311"/>
      <c r="I13" s="1311"/>
      <c r="J13" s="1311"/>
      <c r="K13" s="1311"/>
      <c r="L13" s="6"/>
      <c r="M13" s="6"/>
      <c r="N13" s="6"/>
      <c r="O13" s="426"/>
    </row>
    <row r="14" spans="1:15" s="4" customFormat="1" ht="24.75" customHeight="1">
      <c r="A14" s="9" t="s">
        <v>22</v>
      </c>
      <c r="B14" s="1311" t="s">
        <v>18</v>
      </c>
      <c r="C14" s="1311" t="s">
        <v>0</v>
      </c>
      <c r="D14" s="1311"/>
      <c r="E14" s="1311"/>
      <c r="F14" s="1311"/>
      <c r="G14" s="1311"/>
      <c r="H14" s="1311"/>
      <c r="I14" s="1311"/>
      <c r="J14" s="1311"/>
      <c r="K14" s="1311"/>
      <c r="L14" s="6"/>
      <c r="M14" s="6"/>
      <c r="N14" s="6"/>
      <c r="O14" s="426"/>
    </row>
    <row r="15" spans="1:15" s="4" customFormat="1" ht="24.75" customHeight="1">
      <c r="A15" s="9" t="s">
        <v>23</v>
      </c>
      <c r="B15" s="1311" t="s">
        <v>19</v>
      </c>
      <c r="C15" s="1311" t="s">
        <v>0</v>
      </c>
      <c r="D15" s="1311"/>
      <c r="E15" s="1311"/>
      <c r="F15" s="1311"/>
      <c r="G15" s="1311"/>
      <c r="H15" s="1311"/>
      <c r="I15" s="1311"/>
      <c r="J15" s="1311"/>
      <c r="K15" s="1311"/>
      <c r="L15" s="6"/>
      <c r="M15" s="6"/>
      <c r="N15" s="6"/>
      <c r="O15" s="426"/>
    </row>
    <row r="16" spans="1:15" s="4" customFormat="1" ht="24.75" customHeight="1">
      <c r="A16" s="9" t="s">
        <v>24</v>
      </c>
      <c r="B16" s="1311" t="s">
        <v>20</v>
      </c>
      <c r="C16" s="1311" t="s">
        <v>0</v>
      </c>
      <c r="D16" s="1311"/>
      <c r="E16" s="1311"/>
      <c r="F16" s="1311"/>
      <c r="G16" s="1311"/>
      <c r="H16" s="1311"/>
      <c r="I16" s="1311"/>
      <c r="J16" s="1311"/>
      <c r="K16" s="1311"/>
      <c r="L16" s="6"/>
      <c r="M16" s="6"/>
      <c r="N16" s="6"/>
      <c r="O16" s="426"/>
    </row>
    <row r="17" spans="1:15" s="4" customFormat="1" ht="24.75" customHeight="1">
      <c r="A17" s="9" t="s">
        <v>25</v>
      </c>
      <c r="B17" s="1311" t="s">
        <v>21</v>
      </c>
      <c r="C17" s="1311"/>
      <c r="D17" s="1311"/>
      <c r="E17" s="1311"/>
      <c r="F17" s="1311"/>
      <c r="G17" s="1311"/>
      <c r="H17" s="1311"/>
      <c r="I17" s="1311"/>
      <c r="J17" s="1311"/>
      <c r="K17" s="1311"/>
      <c r="L17" s="6"/>
      <c r="M17" s="6"/>
      <c r="N17" s="6"/>
      <c r="O17" s="426"/>
    </row>
    <row r="18" spans="1:15" s="4" customFormat="1" ht="24.75" customHeight="1">
      <c r="A18" s="9" t="s">
        <v>26</v>
      </c>
      <c r="B18" s="1311" t="s">
        <v>27</v>
      </c>
      <c r="C18" s="1311"/>
      <c r="D18" s="1311"/>
      <c r="E18" s="1311"/>
      <c r="F18" s="1311"/>
      <c r="G18" s="1311"/>
      <c r="H18" s="1311"/>
      <c r="I18" s="1311"/>
      <c r="J18" s="1311"/>
      <c r="K18" s="1311"/>
      <c r="L18" s="6"/>
      <c r="M18" s="6"/>
      <c r="N18" s="6"/>
      <c r="O18" s="426"/>
    </row>
    <row r="19" spans="1:15" s="4" customFormat="1" ht="24.75" customHeight="1">
      <c r="A19" s="9" t="s">
        <v>28</v>
      </c>
      <c r="B19" s="1311" t="s">
        <v>29</v>
      </c>
      <c r="C19" s="1311"/>
      <c r="D19" s="1311"/>
      <c r="E19" s="1311"/>
      <c r="F19" s="1311"/>
      <c r="G19" s="1311"/>
      <c r="H19" s="1311"/>
      <c r="I19" s="1311"/>
      <c r="J19" s="1311"/>
      <c r="K19" s="1311"/>
      <c r="L19" s="6"/>
      <c r="M19" s="6"/>
      <c r="N19" s="6"/>
      <c r="O19" s="426"/>
    </row>
    <row r="20" spans="1:15" s="4" customFormat="1" ht="24.75" customHeight="1">
      <c r="A20" s="9" t="s">
        <v>9</v>
      </c>
      <c r="B20" s="1318" t="s">
        <v>30</v>
      </c>
      <c r="C20" s="1319"/>
      <c r="D20" s="1319"/>
      <c r="E20" s="1319"/>
      <c r="F20" s="1319"/>
      <c r="G20" s="1319"/>
      <c r="H20" s="1319"/>
      <c r="I20" s="1319"/>
      <c r="J20" s="1319"/>
      <c r="K20" s="1320"/>
      <c r="L20" s="6"/>
      <c r="M20" s="6"/>
      <c r="N20" s="6"/>
      <c r="O20" s="426"/>
    </row>
    <row r="21" spans="1:15" s="4" customFormat="1" ht="24.75" customHeight="1">
      <c r="A21" s="9" t="s">
        <v>32</v>
      </c>
      <c r="B21" s="1311" t="s">
        <v>31</v>
      </c>
      <c r="C21" s="1311"/>
      <c r="D21" s="1311"/>
      <c r="E21" s="1311"/>
      <c r="F21" s="1311"/>
      <c r="G21" s="1311"/>
      <c r="H21" s="1311"/>
      <c r="I21" s="1311"/>
      <c r="J21" s="1311"/>
      <c r="K21" s="1311"/>
      <c r="L21" s="6"/>
      <c r="M21" s="6"/>
      <c r="N21" s="6"/>
      <c r="O21" s="426"/>
    </row>
    <row r="22" spans="1:15" s="4" customFormat="1" ht="24.75" customHeight="1">
      <c r="A22" s="9" t="s">
        <v>37</v>
      </c>
      <c r="B22" s="1311" t="s">
        <v>33</v>
      </c>
      <c r="C22" s="1311"/>
      <c r="D22" s="1311"/>
      <c r="E22" s="1311"/>
      <c r="F22" s="1311"/>
      <c r="G22" s="1311"/>
      <c r="H22" s="1311"/>
      <c r="I22" s="1311"/>
      <c r="J22" s="1311"/>
      <c r="K22" s="1311"/>
      <c r="L22" s="6"/>
      <c r="M22" s="6"/>
      <c r="N22" s="6"/>
      <c r="O22" s="426"/>
    </row>
    <row r="23" spans="1:15" s="4" customFormat="1" ht="24.75" customHeight="1">
      <c r="A23" s="9" t="s">
        <v>34</v>
      </c>
      <c r="B23" s="1311" t="s">
        <v>283</v>
      </c>
      <c r="C23" s="1311" t="s">
        <v>0</v>
      </c>
      <c r="D23" s="1311"/>
      <c r="E23" s="1311"/>
      <c r="F23" s="1311"/>
      <c r="G23" s="1311"/>
      <c r="H23" s="1311"/>
      <c r="I23" s="1311"/>
      <c r="J23" s="1311"/>
      <c r="K23" s="1311"/>
      <c r="L23" s="6"/>
      <c r="M23" s="6"/>
      <c r="N23" s="6"/>
      <c r="O23" s="426"/>
    </row>
    <row r="24" spans="1:15" s="4" customFormat="1" ht="24.75" customHeight="1">
      <c r="A24" s="9" t="s">
        <v>36</v>
      </c>
      <c r="B24" s="1311" t="s">
        <v>35</v>
      </c>
      <c r="C24" s="1311" t="s">
        <v>0</v>
      </c>
      <c r="D24" s="1311"/>
      <c r="E24" s="1311"/>
      <c r="F24" s="1311"/>
      <c r="G24" s="1311"/>
      <c r="H24" s="1311"/>
      <c r="I24" s="1311"/>
      <c r="J24" s="1311"/>
      <c r="K24" s="1311"/>
      <c r="L24" s="6"/>
      <c r="M24" s="6"/>
      <c r="N24" s="6"/>
      <c r="O24" s="426"/>
    </row>
    <row r="25" spans="1:15" s="4" customFormat="1" ht="24.75" customHeight="1">
      <c r="A25" s="9" t="s">
        <v>39</v>
      </c>
      <c r="B25" s="1311" t="s">
        <v>38</v>
      </c>
      <c r="C25" s="1311" t="s">
        <v>0</v>
      </c>
      <c r="D25" s="1311"/>
      <c r="E25" s="1311"/>
      <c r="F25" s="1311"/>
      <c r="G25" s="1311"/>
      <c r="H25" s="1311"/>
      <c r="I25" s="1311"/>
      <c r="J25" s="1311"/>
      <c r="K25" s="1311"/>
      <c r="L25" s="6"/>
      <c r="M25" s="6"/>
      <c r="N25" s="6"/>
      <c r="O25" s="426"/>
    </row>
    <row r="26" spans="1:15" s="4" customFormat="1" ht="24.75" customHeight="1">
      <c r="A26" s="9" t="s">
        <v>40</v>
      </c>
      <c r="B26" s="1311" t="s">
        <v>41</v>
      </c>
      <c r="C26" s="1311" t="s">
        <v>0</v>
      </c>
      <c r="D26" s="1311"/>
      <c r="E26" s="1311"/>
      <c r="F26" s="1311"/>
      <c r="G26" s="1311"/>
      <c r="H26" s="1311"/>
      <c r="I26" s="1311"/>
      <c r="J26" s="1311"/>
      <c r="K26" s="1311"/>
      <c r="L26" s="6"/>
      <c r="M26" s="6"/>
      <c r="N26" s="6"/>
      <c r="O26" s="426"/>
    </row>
    <row r="27" spans="1:15" s="4" customFormat="1" ht="24.75" customHeight="1">
      <c r="A27" s="9" t="s">
        <v>44</v>
      </c>
      <c r="B27" s="1311" t="s">
        <v>42</v>
      </c>
      <c r="C27" s="1311" t="s">
        <v>0</v>
      </c>
      <c r="D27" s="1311"/>
      <c r="E27" s="1311"/>
      <c r="F27" s="1311"/>
      <c r="G27" s="1311"/>
      <c r="H27" s="1311"/>
      <c r="I27" s="1311"/>
      <c r="J27" s="1311"/>
      <c r="K27" s="1311"/>
      <c r="L27" s="6"/>
      <c r="M27" s="6"/>
      <c r="N27" s="6"/>
      <c r="O27" s="426"/>
    </row>
    <row r="28" spans="1:15" s="4" customFormat="1" ht="24.75" customHeight="1">
      <c r="A28" s="9" t="s">
        <v>45</v>
      </c>
      <c r="B28" s="1311" t="s">
        <v>43</v>
      </c>
      <c r="C28" s="1311" t="s">
        <v>0</v>
      </c>
      <c r="D28" s="1311"/>
      <c r="E28" s="1311"/>
      <c r="F28" s="1311"/>
      <c r="G28" s="1311"/>
      <c r="H28" s="1311"/>
      <c r="I28" s="1311"/>
      <c r="J28" s="1311"/>
      <c r="K28" s="1311"/>
      <c r="L28" s="6"/>
      <c r="M28" s="6"/>
      <c r="N28" s="6"/>
      <c r="O28" s="426"/>
    </row>
    <row r="29" spans="1:15" s="4" customFormat="1" ht="24.75" customHeight="1">
      <c r="A29" s="9" t="s">
        <v>47</v>
      </c>
      <c r="B29" s="1311" t="s">
        <v>46</v>
      </c>
      <c r="C29" s="1311"/>
      <c r="D29" s="1311"/>
      <c r="E29" s="1311"/>
      <c r="F29" s="1311"/>
      <c r="G29" s="1311"/>
      <c r="H29" s="1311"/>
      <c r="I29" s="1311"/>
      <c r="J29" s="1311"/>
      <c r="K29" s="1311"/>
      <c r="L29" s="6"/>
      <c r="M29" s="6"/>
      <c r="N29" s="6"/>
      <c r="O29" s="426"/>
    </row>
    <row r="30" spans="1:15" s="4" customFormat="1" ht="24.75" customHeight="1">
      <c r="A30" s="9" t="s">
        <v>48</v>
      </c>
      <c r="B30" s="1311" t="s">
        <v>49</v>
      </c>
      <c r="C30" s="1311"/>
      <c r="D30" s="1311"/>
      <c r="E30" s="1311"/>
      <c r="F30" s="1311"/>
      <c r="G30" s="1311"/>
      <c r="H30" s="1311"/>
      <c r="I30" s="1311"/>
      <c r="J30" s="1311"/>
      <c r="K30" s="1311"/>
      <c r="L30" s="6"/>
      <c r="M30" s="6"/>
      <c r="N30" s="6"/>
      <c r="O30" s="426"/>
    </row>
    <row r="31" spans="1:15" s="4" customFormat="1" ht="24.75" customHeight="1">
      <c r="A31" s="9" t="s">
        <v>10</v>
      </c>
      <c r="B31" s="1311" t="s">
        <v>50</v>
      </c>
      <c r="C31" s="1311" t="s">
        <v>0</v>
      </c>
      <c r="D31" s="1311"/>
      <c r="E31" s="1311"/>
      <c r="F31" s="1311"/>
      <c r="G31" s="1311"/>
      <c r="H31" s="1311"/>
      <c r="I31" s="1311"/>
      <c r="J31" s="1311"/>
      <c r="K31" s="1311"/>
      <c r="L31" s="6"/>
      <c r="M31" s="6"/>
      <c r="N31" s="6"/>
      <c r="O31" s="426"/>
    </row>
    <row r="32" spans="1:15" s="4" customFormat="1" ht="24.75" customHeight="1">
      <c r="A32" s="9" t="s">
        <v>11</v>
      </c>
      <c r="B32" s="1311" t="s">
        <v>51</v>
      </c>
      <c r="C32" s="1311" t="s">
        <v>0</v>
      </c>
      <c r="D32" s="1311"/>
      <c r="E32" s="1311"/>
      <c r="F32" s="1311"/>
      <c r="G32" s="1311"/>
      <c r="H32" s="1311"/>
      <c r="I32" s="1311"/>
      <c r="J32" s="1311"/>
      <c r="K32" s="1311"/>
      <c r="L32" s="6"/>
      <c r="M32" s="6"/>
      <c r="N32" s="6"/>
      <c r="O32" s="426"/>
    </row>
    <row r="33" spans="1:15" s="4" customFormat="1" ht="24.75" customHeight="1">
      <c r="A33" s="9" t="s">
        <v>12</v>
      </c>
      <c r="B33" s="1311" t="s">
        <v>52</v>
      </c>
      <c r="C33" s="1311" t="s">
        <v>0</v>
      </c>
      <c r="D33" s="1311"/>
      <c r="E33" s="1311"/>
      <c r="F33" s="1311"/>
      <c r="G33" s="1311"/>
      <c r="H33" s="1311"/>
      <c r="I33" s="1311"/>
      <c r="J33" s="1311"/>
      <c r="K33" s="1311"/>
      <c r="L33" s="6"/>
      <c r="M33" s="6"/>
      <c r="N33" s="6"/>
      <c r="O33" s="426"/>
    </row>
    <row r="34" spans="1:15" s="4" customFormat="1" ht="24.75" customHeight="1">
      <c r="A34" s="9" t="s">
        <v>13</v>
      </c>
      <c r="B34" s="1311" t="s">
        <v>53</v>
      </c>
      <c r="C34" s="1311" t="s">
        <v>0</v>
      </c>
      <c r="D34" s="1311"/>
      <c r="E34" s="1311"/>
      <c r="F34" s="1311"/>
      <c r="G34" s="1311"/>
      <c r="H34" s="1311"/>
      <c r="I34" s="1311"/>
      <c r="J34" s="1311"/>
      <c r="K34" s="1311"/>
      <c r="L34" s="6"/>
      <c r="M34" s="6"/>
      <c r="N34" s="6"/>
      <c r="O34" s="426"/>
    </row>
    <row r="35" spans="1:15" s="4" customFormat="1" ht="24.75" customHeight="1">
      <c r="A35" s="9" t="s">
        <v>14</v>
      </c>
      <c r="B35" s="1311" t="s">
        <v>60</v>
      </c>
      <c r="C35" s="1311" t="s">
        <v>0</v>
      </c>
      <c r="D35" s="1311"/>
      <c r="E35" s="1311"/>
      <c r="F35" s="1311"/>
      <c r="G35" s="1311"/>
      <c r="H35" s="1311"/>
      <c r="I35" s="1311"/>
      <c r="J35" s="1311"/>
      <c r="K35" s="1311"/>
      <c r="L35" s="6"/>
      <c r="M35" s="6"/>
      <c r="N35" s="6"/>
      <c r="O35" s="426"/>
    </row>
    <row r="36" spans="1:15" s="4" customFormat="1" ht="24.75" customHeight="1">
      <c r="A36" s="9" t="s">
        <v>15</v>
      </c>
      <c r="B36" s="1311" t="s">
        <v>61</v>
      </c>
      <c r="C36" s="1311" t="s">
        <v>0</v>
      </c>
      <c r="D36" s="1311"/>
      <c r="E36" s="1311"/>
      <c r="F36" s="1311"/>
      <c r="G36" s="1311"/>
      <c r="H36" s="1311"/>
      <c r="I36" s="1311"/>
      <c r="J36" s="1311"/>
      <c r="K36" s="1311"/>
      <c r="L36" s="6"/>
      <c r="M36" s="6"/>
      <c r="N36" s="6"/>
      <c r="O36" s="426"/>
    </row>
    <row r="37" spans="1:15" s="4" customFormat="1" ht="24.75" customHeight="1">
      <c r="A37" s="9" t="s">
        <v>54</v>
      </c>
      <c r="B37" s="1311" t="s">
        <v>62</v>
      </c>
      <c r="C37" s="1311" t="s">
        <v>0</v>
      </c>
      <c r="D37" s="1311"/>
      <c r="E37" s="1311"/>
      <c r="F37" s="1311"/>
      <c r="G37" s="1311"/>
      <c r="H37" s="1311"/>
      <c r="I37" s="1311"/>
      <c r="J37" s="1311"/>
      <c r="K37" s="1311"/>
      <c r="L37" s="6"/>
      <c r="M37" s="6"/>
      <c r="N37" s="6"/>
      <c r="O37" s="426"/>
    </row>
    <row r="38" spans="1:15" s="4" customFormat="1" ht="24.75" customHeight="1">
      <c r="A38" s="9" t="s">
        <v>55</v>
      </c>
      <c r="B38" s="1311" t="s">
        <v>63</v>
      </c>
      <c r="C38" s="1311" t="s">
        <v>0</v>
      </c>
      <c r="D38" s="1311"/>
      <c r="E38" s="1311"/>
      <c r="F38" s="1311"/>
      <c r="G38" s="1311"/>
      <c r="H38" s="1311"/>
      <c r="I38" s="1311"/>
      <c r="J38" s="1311"/>
      <c r="K38" s="1311"/>
      <c r="L38" s="6"/>
      <c r="M38" s="5"/>
      <c r="N38" s="5"/>
      <c r="O38" s="426"/>
    </row>
    <row r="39" spans="1:15" s="4" customFormat="1" ht="24.75" customHeight="1">
      <c r="A39" s="9" t="s">
        <v>65</v>
      </c>
      <c r="B39" s="1311" t="s">
        <v>66</v>
      </c>
      <c r="C39" s="1311" t="s">
        <v>0</v>
      </c>
      <c r="D39" s="1311"/>
      <c r="E39" s="1311"/>
      <c r="F39" s="1311"/>
      <c r="G39" s="1311"/>
      <c r="H39" s="1311"/>
      <c r="I39" s="1311"/>
      <c r="J39" s="1311"/>
      <c r="K39" s="1311"/>
      <c r="L39" s="6"/>
      <c r="M39" s="6"/>
      <c r="N39" s="6"/>
      <c r="O39" s="426"/>
    </row>
    <row r="40" spans="1:15" s="4" customFormat="1" ht="24.75" customHeight="1">
      <c r="A40" s="9" t="s">
        <v>64</v>
      </c>
      <c r="B40" s="1311" t="s">
        <v>67</v>
      </c>
      <c r="C40" s="1311" t="s">
        <v>0</v>
      </c>
      <c r="D40" s="1311"/>
      <c r="E40" s="1311"/>
      <c r="F40" s="1311"/>
      <c r="G40" s="1311"/>
      <c r="H40" s="1311"/>
      <c r="I40" s="1311"/>
      <c r="J40" s="1311"/>
      <c r="K40" s="1311"/>
      <c r="L40" s="6"/>
      <c r="M40" s="6"/>
      <c r="N40" s="6"/>
      <c r="O40" s="426"/>
    </row>
    <row r="41" spans="1:15" s="4" customFormat="1" ht="24.75" customHeight="1">
      <c r="A41" s="9" t="s">
        <v>69</v>
      </c>
      <c r="B41" s="1311" t="s">
        <v>68</v>
      </c>
      <c r="C41" s="1311"/>
      <c r="D41" s="1311"/>
      <c r="E41" s="1311"/>
      <c r="F41" s="1311"/>
      <c r="G41" s="1311"/>
      <c r="H41" s="1311"/>
      <c r="I41" s="1311"/>
      <c r="J41" s="1311"/>
      <c r="K41" s="1311"/>
      <c r="L41" s="6"/>
      <c r="M41" s="6"/>
      <c r="N41" s="6"/>
      <c r="O41" s="426"/>
    </row>
    <row r="42" spans="1:15" s="4" customFormat="1" ht="24.75" customHeight="1">
      <c r="A42" s="9" t="s">
        <v>70</v>
      </c>
      <c r="B42" s="1311" t="s">
        <v>71</v>
      </c>
      <c r="C42" s="1311"/>
      <c r="D42" s="1311"/>
      <c r="E42" s="1311"/>
      <c r="F42" s="1311"/>
      <c r="G42" s="1311"/>
      <c r="H42" s="1311"/>
      <c r="I42" s="1311"/>
      <c r="J42" s="1311"/>
      <c r="K42" s="1311"/>
      <c r="L42" s="6"/>
      <c r="M42" s="6"/>
      <c r="N42" s="6"/>
      <c r="O42" s="426"/>
    </row>
    <row r="43" spans="1:15" s="4" customFormat="1" ht="24.75" customHeight="1">
      <c r="A43" s="9" t="s">
        <v>73</v>
      </c>
      <c r="B43" s="1311" t="s">
        <v>72</v>
      </c>
      <c r="C43" s="1311" t="s">
        <v>0</v>
      </c>
      <c r="D43" s="1311"/>
      <c r="E43" s="1311"/>
      <c r="F43" s="1311"/>
      <c r="G43" s="1311"/>
      <c r="H43" s="1311"/>
      <c r="I43" s="1311"/>
      <c r="J43" s="1311"/>
      <c r="K43" s="1311"/>
      <c r="L43" s="6"/>
      <c r="M43" s="5"/>
      <c r="N43" s="5"/>
      <c r="O43" s="426"/>
    </row>
    <row r="44" spans="1:15" s="4" customFormat="1" ht="24.75" customHeight="1">
      <c r="A44" s="9" t="s">
        <v>74</v>
      </c>
      <c r="B44" s="1311" t="s">
        <v>75</v>
      </c>
      <c r="C44" s="1311" t="s">
        <v>0</v>
      </c>
      <c r="D44" s="1311"/>
      <c r="E44" s="1311"/>
      <c r="F44" s="1311"/>
      <c r="G44" s="1311"/>
      <c r="H44" s="1311"/>
      <c r="I44" s="1311"/>
      <c r="J44" s="1311"/>
      <c r="K44" s="1311"/>
      <c r="L44" s="6"/>
      <c r="M44" s="5"/>
      <c r="N44" s="5"/>
      <c r="O44" s="426"/>
    </row>
    <row r="45" spans="1:15" s="4" customFormat="1" ht="24.75" customHeight="1">
      <c r="A45" s="9" t="s">
        <v>77</v>
      </c>
      <c r="B45" s="1311" t="s">
        <v>76</v>
      </c>
      <c r="C45" s="1311" t="s">
        <v>0</v>
      </c>
      <c r="D45" s="1311"/>
      <c r="E45" s="1311"/>
      <c r="F45" s="1311"/>
      <c r="G45" s="1311"/>
      <c r="H45" s="1311"/>
      <c r="I45" s="1311"/>
      <c r="J45" s="1311"/>
      <c r="K45" s="1311"/>
      <c r="L45" s="6"/>
      <c r="M45" s="5"/>
      <c r="N45" s="5"/>
      <c r="O45" s="426"/>
    </row>
    <row r="46" spans="1:15" s="4" customFormat="1" ht="24.75" customHeight="1">
      <c r="A46" s="9" t="s">
        <v>78</v>
      </c>
      <c r="B46" s="1311" t="s">
        <v>82</v>
      </c>
      <c r="C46" s="1311"/>
      <c r="D46" s="1311"/>
      <c r="E46" s="1311"/>
      <c r="F46" s="1311"/>
      <c r="G46" s="1311"/>
      <c r="H46" s="1311"/>
      <c r="I46" s="1311"/>
      <c r="J46" s="1311"/>
      <c r="K46" s="1311"/>
      <c r="L46" s="6"/>
      <c r="M46" s="5"/>
      <c r="N46" s="5"/>
      <c r="O46" s="426"/>
    </row>
    <row r="47" spans="1:15" s="4" customFormat="1" ht="24.75" customHeight="1">
      <c r="A47" s="9" t="s">
        <v>79</v>
      </c>
      <c r="B47" s="1311" t="s">
        <v>83</v>
      </c>
      <c r="C47" s="1311"/>
      <c r="D47" s="1311"/>
      <c r="E47" s="1311"/>
      <c r="F47" s="1311"/>
      <c r="G47" s="1311"/>
      <c r="H47" s="1311"/>
      <c r="I47" s="1311"/>
      <c r="J47" s="1311"/>
      <c r="K47" s="1311"/>
      <c r="L47" s="6"/>
      <c r="M47" s="5"/>
      <c r="N47" s="5"/>
      <c r="O47" s="426"/>
    </row>
    <row r="48" spans="1:15" s="4" customFormat="1" ht="24.75" customHeight="1">
      <c r="A48" s="9" t="s">
        <v>80</v>
      </c>
      <c r="B48" s="1311" t="s">
        <v>85</v>
      </c>
      <c r="C48" s="1311"/>
      <c r="D48" s="1311"/>
      <c r="E48" s="1311"/>
      <c r="F48" s="1311"/>
      <c r="G48" s="1311"/>
      <c r="H48" s="1311"/>
      <c r="I48" s="1311"/>
      <c r="J48" s="1311"/>
      <c r="K48" s="1311"/>
      <c r="L48" s="6"/>
      <c r="M48" s="5"/>
      <c r="N48" s="5"/>
      <c r="O48" s="426"/>
    </row>
    <row r="49" spans="1:15" s="4" customFormat="1" ht="24.75" customHeight="1">
      <c r="A49" s="9" t="s">
        <v>81</v>
      </c>
      <c r="B49" s="1311" t="s">
        <v>84</v>
      </c>
      <c r="C49" s="1311"/>
      <c r="D49" s="1311"/>
      <c r="E49" s="1311"/>
      <c r="F49" s="1311"/>
      <c r="G49" s="1311"/>
      <c r="H49" s="1311"/>
      <c r="I49" s="1311"/>
      <c r="J49" s="1311"/>
      <c r="K49" s="1311"/>
      <c r="L49" s="6"/>
      <c r="M49" s="5"/>
      <c r="N49" s="5"/>
      <c r="O49" s="426"/>
    </row>
    <row r="50" spans="1:15" s="4" customFormat="1" ht="24.75" customHeight="1">
      <c r="A50" s="9" t="s">
        <v>86</v>
      </c>
      <c r="B50" s="1311" t="s">
        <v>88</v>
      </c>
      <c r="C50" s="1311" t="s">
        <v>0</v>
      </c>
      <c r="D50" s="1311"/>
      <c r="E50" s="1311"/>
      <c r="F50" s="1311"/>
      <c r="G50" s="1311"/>
      <c r="H50" s="1311"/>
      <c r="I50" s="1311"/>
      <c r="J50" s="1311"/>
      <c r="K50" s="1311"/>
      <c r="L50" s="6"/>
      <c r="M50" s="6"/>
      <c r="N50" s="6"/>
      <c r="O50" s="426"/>
    </row>
    <row r="51" spans="1:15" s="4" customFormat="1" ht="24.75" customHeight="1">
      <c r="A51" s="9" t="s">
        <v>87</v>
      </c>
      <c r="B51" s="1311" t="s">
        <v>89</v>
      </c>
      <c r="C51" s="1311" t="s">
        <v>0</v>
      </c>
      <c r="D51" s="1311"/>
      <c r="E51" s="1311"/>
      <c r="F51" s="1311"/>
      <c r="G51" s="1311"/>
      <c r="H51" s="1311"/>
      <c r="I51" s="1311"/>
      <c r="J51" s="1311"/>
      <c r="K51" s="1311"/>
      <c r="L51" s="6"/>
      <c r="M51" s="6"/>
      <c r="N51" s="6"/>
      <c r="O51" s="426"/>
    </row>
    <row r="52" spans="1:15" s="4" customFormat="1" ht="24.75" customHeight="1">
      <c r="A52" s="9" t="s">
        <v>291</v>
      </c>
      <c r="B52" s="1311" t="s">
        <v>293</v>
      </c>
      <c r="C52" s="1311" t="s">
        <v>0</v>
      </c>
      <c r="D52" s="1311"/>
      <c r="E52" s="1311"/>
      <c r="F52" s="1311"/>
      <c r="G52" s="1311"/>
      <c r="H52" s="1311"/>
      <c r="I52" s="1311"/>
      <c r="J52" s="1311"/>
      <c r="K52" s="1311"/>
      <c r="L52" s="6"/>
      <c r="M52" s="6"/>
      <c r="N52" s="6"/>
      <c r="O52" s="426"/>
    </row>
    <row r="53" spans="1:15" s="4" customFormat="1" ht="24.75" customHeight="1">
      <c r="A53" s="9" t="s">
        <v>292</v>
      </c>
      <c r="B53" s="1311" t="s">
        <v>293</v>
      </c>
      <c r="C53" s="1311" t="s">
        <v>0</v>
      </c>
      <c r="D53" s="1311"/>
      <c r="E53" s="1311"/>
      <c r="F53" s="1311"/>
      <c r="G53" s="1311"/>
      <c r="H53" s="1311"/>
      <c r="I53" s="1311"/>
      <c r="J53" s="1311"/>
      <c r="K53" s="1311"/>
      <c r="L53" s="6"/>
      <c r="M53" s="6"/>
      <c r="N53" s="6"/>
      <c r="O53" s="426"/>
    </row>
    <row r="54" spans="1:15" s="4" customFormat="1" ht="24.75" customHeight="1">
      <c r="A54" s="9" t="s">
        <v>56</v>
      </c>
      <c r="B54" s="1311" t="s">
        <v>90</v>
      </c>
      <c r="C54" s="1311" t="s">
        <v>0</v>
      </c>
      <c r="D54" s="1311"/>
      <c r="E54" s="1311"/>
      <c r="F54" s="1311"/>
      <c r="G54" s="1311"/>
      <c r="H54" s="1311"/>
      <c r="I54" s="1311"/>
      <c r="J54" s="1311"/>
      <c r="K54" s="1311"/>
      <c r="L54" s="6"/>
      <c r="M54" s="5"/>
      <c r="N54" s="5"/>
      <c r="O54" s="426"/>
    </row>
    <row r="55" spans="1:15" s="4" customFormat="1" ht="24.75" customHeight="1">
      <c r="A55" s="9" t="s">
        <v>57</v>
      </c>
      <c r="B55" s="1311" t="s">
        <v>91</v>
      </c>
      <c r="C55" s="1311" t="s">
        <v>0</v>
      </c>
      <c r="D55" s="1311"/>
      <c r="E55" s="1311"/>
      <c r="F55" s="1311"/>
      <c r="G55" s="1311"/>
      <c r="H55" s="1311"/>
      <c r="I55" s="1311"/>
      <c r="J55" s="1311"/>
      <c r="K55" s="1311"/>
      <c r="L55" s="6"/>
      <c r="M55" s="6"/>
      <c r="N55" s="6"/>
      <c r="O55" s="426"/>
    </row>
    <row r="56" spans="1:15" s="4" customFormat="1" ht="24.75" customHeight="1">
      <c r="A56" s="9" t="s">
        <v>58</v>
      </c>
      <c r="B56" s="1311" t="s">
        <v>92</v>
      </c>
      <c r="C56" s="1311" t="s">
        <v>0</v>
      </c>
      <c r="D56" s="1311"/>
      <c r="E56" s="1311"/>
      <c r="F56" s="1311"/>
      <c r="G56" s="1311"/>
      <c r="H56" s="1311"/>
      <c r="I56" s="1311"/>
      <c r="J56" s="1311"/>
      <c r="K56" s="1311"/>
      <c r="L56" s="6"/>
      <c r="M56" s="5"/>
      <c r="N56" s="5"/>
      <c r="O56" s="426"/>
    </row>
    <row r="57" spans="1:15" s="4" customFormat="1" ht="24.75" customHeight="1">
      <c r="A57" s="9" t="s">
        <v>59</v>
      </c>
      <c r="B57" s="1311" t="s">
        <v>93</v>
      </c>
      <c r="C57" s="1311" t="s">
        <v>0</v>
      </c>
      <c r="D57" s="1311"/>
      <c r="E57" s="1311"/>
      <c r="F57" s="1311"/>
      <c r="G57" s="1311"/>
      <c r="H57" s="1311"/>
      <c r="I57" s="1311"/>
      <c r="J57" s="1311"/>
      <c r="K57" s="1311"/>
      <c r="L57" s="6"/>
      <c r="M57" s="5"/>
      <c r="N57" s="5"/>
      <c r="O57" s="426"/>
    </row>
    <row r="58" spans="1:15" s="4" customFormat="1" ht="24.75" customHeight="1">
      <c r="A58" s="3"/>
      <c r="B58" s="8"/>
      <c r="C58" s="8"/>
      <c r="D58" s="8"/>
      <c r="E58" s="8"/>
      <c r="F58" s="8"/>
      <c r="G58" s="8"/>
      <c r="H58" s="8"/>
      <c r="I58" s="8"/>
      <c r="J58" s="8"/>
      <c r="K58" s="8"/>
    </row>
    <row r="59" spans="1:15" s="4" customFormat="1" ht="24.75" customHeight="1">
      <c r="A59" s="3"/>
      <c r="B59" s="8"/>
      <c r="C59" s="8"/>
      <c r="D59" s="8"/>
      <c r="E59" s="8"/>
      <c r="F59" s="8"/>
      <c r="G59" s="8"/>
      <c r="H59" s="8"/>
      <c r="I59" s="8"/>
      <c r="J59" s="8"/>
      <c r="K59" s="8"/>
    </row>
    <row r="60" spans="1:15" s="4" customFormat="1" ht="24.75" customHeight="1">
      <c r="A60" s="3"/>
      <c r="B60" s="8"/>
      <c r="C60" s="8"/>
      <c r="D60" s="8"/>
      <c r="E60" s="8"/>
      <c r="F60" s="8"/>
      <c r="G60" s="8"/>
      <c r="H60" s="8"/>
      <c r="I60" s="8"/>
      <c r="J60" s="8"/>
      <c r="K60" s="8"/>
    </row>
    <row r="61" spans="1:15" s="4" customFormat="1" ht="24.75" customHeight="1">
      <c r="A61" s="3"/>
      <c r="B61" s="8"/>
      <c r="C61" s="8"/>
      <c r="D61" s="8"/>
      <c r="E61" s="8"/>
      <c r="F61" s="8"/>
      <c r="G61" s="8"/>
      <c r="H61" s="8"/>
      <c r="I61" s="8"/>
      <c r="J61" s="8"/>
      <c r="K61" s="8"/>
    </row>
    <row r="62" spans="1:15" s="4" customFormat="1" ht="24.75" customHeight="1">
      <c r="A62" s="3"/>
      <c r="B62" s="8"/>
      <c r="C62" s="8"/>
      <c r="D62" s="8"/>
      <c r="E62" s="8"/>
      <c r="F62" s="8"/>
      <c r="G62" s="8"/>
      <c r="H62" s="8"/>
      <c r="I62" s="8"/>
      <c r="J62" s="8"/>
      <c r="K62" s="8"/>
    </row>
    <row r="63" spans="1:15" s="4" customFormat="1" ht="24.75" customHeight="1">
      <c r="A63" s="3"/>
      <c r="B63" s="8"/>
      <c r="C63" s="8"/>
      <c r="D63" s="8"/>
      <c r="E63" s="8"/>
      <c r="F63" s="8"/>
      <c r="G63" s="8"/>
      <c r="H63" s="8"/>
      <c r="I63" s="8"/>
      <c r="J63" s="8"/>
      <c r="K63" s="8"/>
    </row>
    <row r="64" spans="1:15" s="4" customFormat="1" ht="24.75" customHeight="1">
      <c r="A64" s="3"/>
      <c r="B64" s="8"/>
      <c r="C64" s="8"/>
      <c r="D64" s="8"/>
      <c r="E64" s="8"/>
      <c r="F64" s="8"/>
      <c r="G64" s="8"/>
      <c r="H64" s="8"/>
      <c r="I64" s="8"/>
      <c r="J64" s="8"/>
      <c r="K64" s="8"/>
    </row>
    <row r="65" spans="1:11" s="4" customFormat="1" ht="24.75" customHeight="1">
      <c r="A65" s="3"/>
      <c r="B65" s="8"/>
      <c r="C65" s="8"/>
      <c r="D65" s="8"/>
      <c r="E65" s="8"/>
      <c r="F65" s="8"/>
      <c r="G65" s="8"/>
      <c r="H65" s="8"/>
      <c r="I65" s="8"/>
      <c r="J65" s="8"/>
      <c r="K65" s="8"/>
    </row>
    <row r="66" spans="1:11" s="4" customFormat="1" ht="24.75" customHeight="1">
      <c r="A66" s="3"/>
      <c r="B66" s="8"/>
      <c r="C66" s="8"/>
      <c r="D66" s="8"/>
      <c r="E66" s="8"/>
      <c r="F66" s="8"/>
      <c r="G66" s="8"/>
      <c r="H66" s="8"/>
      <c r="I66" s="8"/>
      <c r="J66" s="8"/>
      <c r="K66" s="8"/>
    </row>
    <row r="67" spans="1:11" s="4" customFormat="1" ht="24.75" customHeight="1">
      <c r="A67" s="3"/>
      <c r="B67" s="8"/>
      <c r="C67" s="8"/>
      <c r="D67" s="8"/>
      <c r="E67" s="8"/>
      <c r="F67" s="8"/>
      <c r="G67" s="8"/>
      <c r="H67" s="8"/>
      <c r="I67" s="8"/>
      <c r="J67" s="8"/>
      <c r="K67" s="8"/>
    </row>
    <row r="68" spans="1:11" s="4" customFormat="1" ht="24.75" customHeight="1">
      <c r="A68" s="3"/>
      <c r="B68" s="8"/>
      <c r="C68" s="8"/>
      <c r="D68" s="8"/>
      <c r="E68" s="8"/>
      <c r="F68" s="8"/>
      <c r="G68" s="8"/>
      <c r="H68" s="8"/>
      <c r="I68" s="8"/>
      <c r="J68" s="8"/>
      <c r="K68" s="8"/>
    </row>
    <row r="69" spans="1:11" s="4" customFormat="1" ht="24.75" customHeight="1">
      <c r="A69" s="3"/>
      <c r="B69" s="8"/>
      <c r="C69" s="8"/>
      <c r="D69" s="8"/>
      <c r="E69" s="8"/>
      <c r="F69" s="8"/>
      <c r="G69" s="8"/>
      <c r="H69" s="8"/>
      <c r="I69" s="8"/>
      <c r="J69" s="8"/>
      <c r="K69" s="8"/>
    </row>
    <row r="70" spans="1:11" s="4" customFormat="1" ht="24.75" customHeight="1">
      <c r="A70" s="3"/>
      <c r="B70" s="8"/>
      <c r="C70" s="8"/>
      <c r="D70" s="8"/>
      <c r="E70" s="8"/>
      <c r="F70" s="8"/>
      <c r="G70" s="8"/>
      <c r="H70" s="8"/>
      <c r="I70" s="8"/>
      <c r="J70" s="8"/>
      <c r="K70" s="8"/>
    </row>
    <row r="71" spans="1:11" s="4" customFormat="1" ht="24.75" customHeight="1">
      <c r="A71" s="3"/>
      <c r="B71" s="8"/>
      <c r="C71" s="8"/>
      <c r="D71" s="8"/>
      <c r="E71" s="8"/>
      <c r="F71" s="8"/>
      <c r="G71" s="8"/>
      <c r="H71" s="8"/>
      <c r="I71" s="8"/>
      <c r="J71" s="8"/>
      <c r="K71" s="8"/>
    </row>
    <row r="72" spans="1:11" s="4" customFormat="1" ht="24.75" customHeight="1">
      <c r="A72" s="3"/>
      <c r="B72" s="8"/>
      <c r="C72" s="8"/>
      <c r="D72" s="8"/>
      <c r="E72" s="8"/>
      <c r="F72" s="8"/>
      <c r="G72" s="8"/>
      <c r="H72" s="8"/>
      <c r="I72" s="8"/>
      <c r="J72" s="8"/>
      <c r="K72" s="8"/>
    </row>
    <row r="73" spans="1:11" s="4" customFormat="1" ht="24.75" customHeight="1">
      <c r="A73" s="3"/>
      <c r="B73" s="8"/>
      <c r="C73" s="8"/>
      <c r="D73" s="8"/>
      <c r="E73" s="8"/>
      <c r="F73" s="8"/>
      <c r="G73" s="8"/>
      <c r="H73" s="8"/>
      <c r="I73" s="8"/>
      <c r="J73" s="8"/>
      <c r="K73" s="8"/>
    </row>
    <row r="74" spans="1:11" s="4" customFormat="1" ht="24.75" customHeight="1">
      <c r="A74" s="3"/>
      <c r="B74" s="8"/>
      <c r="C74" s="8"/>
      <c r="D74" s="8"/>
      <c r="E74" s="8"/>
      <c r="F74" s="8"/>
      <c r="G74" s="8"/>
      <c r="H74" s="8"/>
      <c r="I74" s="8"/>
      <c r="J74" s="8"/>
      <c r="K74" s="8"/>
    </row>
    <row r="75" spans="1:11" s="4" customFormat="1" ht="24.75" customHeight="1">
      <c r="A75" s="3"/>
      <c r="B75" s="8"/>
      <c r="C75" s="8"/>
      <c r="D75" s="8"/>
      <c r="E75" s="8"/>
      <c r="F75" s="8"/>
      <c r="G75" s="8"/>
      <c r="H75" s="8"/>
      <c r="I75" s="8"/>
      <c r="J75" s="8"/>
      <c r="K75" s="8"/>
    </row>
    <row r="76" spans="1:11" s="4" customFormat="1" ht="24.75" customHeight="1">
      <c r="A76" s="3"/>
      <c r="B76" s="8"/>
      <c r="C76" s="8"/>
      <c r="D76" s="8"/>
      <c r="E76" s="8"/>
      <c r="F76" s="8"/>
      <c r="G76" s="8"/>
      <c r="H76" s="8"/>
      <c r="I76" s="8"/>
      <c r="J76" s="8"/>
      <c r="K76" s="8"/>
    </row>
    <row r="77" spans="1:11" s="4" customFormat="1" ht="24.75" customHeight="1">
      <c r="A77" s="3"/>
      <c r="B77" s="8"/>
      <c r="C77" s="8"/>
      <c r="D77" s="8"/>
      <c r="E77" s="8"/>
      <c r="F77" s="8"/>
      <c r="G77" s="8"/>
      <c r="H77" s="8"/>
      <c r="I77" s="8"/>
      <c r="J77" s="8"/>
      <c r="K77" s="8"/>
    </row>
    <row r="78" spans="1:11" s="4" customFormat="1" ht="24.75" customHeight="1">
      <c r="A78" s="3"/>
      <c r="B78" s="8"/>
      <c r="C78" s="8"/>
      <c r="D78" s="8"/>
      <c r="E78" s="8"/>
      <c r="F78" s="8"/>
      <c r="G78" s="8"/>
      <c r="H78" s="8"/>
      <c r="I78" s="8"/>
      <c r="J78" s="8"/>
      <c r="K78" s="8"/>
    </row>
    <row r="79" spans="1:11" s="4" customFormat="1" ht="24.75" customHeight="1">
      <c r="A79" s="3"/>
      <c r="B79" s="8"/>
      <c r="C79" s="8"/>
      <c r="D79" s="8"/>
      <c r="E79" s="8"/>
      <c r="F79" s="8"/>
      <c r="G79" s="8"/>
      <c r="H79" s="8"/>
      <c r="I79" s="8"/>
      <c r="J79" s="8"/>
      <c r="K79" s="8"/>
    </row>
    <row r="80" spans="1:11" s="4" customFormat="1" ht="24.75" customHeight="1">
      <c r="A80" s="3"/>
      <c r="B80" s="8"/>
      <c r="C80" s="8"/>
      <c r="D80" s="8"/>
      <c r="E80" s="8"/>
      <c r="F80" s="8"/>
      <c r="G80" s="8"/>
      <c r="H80" s="8"/>
      <c r="I80" s="8"/>
      <c r="J80" s="8"/>
      <c r="K80" s="8"/>
    </row>
    <row r="81" spans="1:11" s="4" customFormat="1" ht="24.75" customHeight="1">
      <c r="A81" s="3"/>
      <c r="B81" s="8"/>
      <c r="C81" s="8"/>
      <c r="D81" s="8"/>
      <c r="E81" s="8"/>
      <c r="F81" s="8"/>
      <c r="G81" s="8"/>
      <c r="H81" s="8"/>
      <c r="I81" s="8"/>
      <c r="J81" s="8"/>
      <c r="K81" s="8"/>
    </row>
    <row r="82" spans="1:11" s="4" customFormat="1" ht="24.75" customHeight="1">
      <c r="A82" s="3"/>
      <c r="B82" s="8"/>
      <c r="C82" s="8"/>
      <c r="D82" s="8"/>
      <c r="E82" s="8"/>
      <c r="F82" s="8"/>
      <c r="G82" s="8"/>
      <c r="H82" s="8"/>
      <c r="I82" s="8"/>
      <c r="J82" s="8"/>
      <c r="K82" s="8"/>
    </row>
    <row r="83" spans="1:11" s="4" customFormat="1" ht="24.75" customHeight="1">
      <c r="A83" s="3"/>
      <c r="B83" s="8"/>
      <c r="C83" s="8"/>
      <c r="D83" s="8"/>
      <c r="E83" s="8"/>
      <c r="F83" s="8"/>
      <c r="G83" s="8"/>
      <c r="H83" s="8"/>
      <c r="I83" s="8"/>
      <c r="J83" s="8"/>
      <c r="K83" s="8"/>
    </row>
    <row r="84" spans="1:11" s="4" customFormat="1" ht="24.75" customHeight="1">
      <c r="A84" s="3"/>
      <c r="B84" s="8"/>
      <c r="C84" s="8"/>
      <c r="D84" s="8"/>
      <c r="E84" s="8"/>
      <c r="F84" s="8"/>
      <c r="G84" s="8"/>
      <c r="H84" s="8"/>
      <c r="I84" s="8"/>
      <c r="J84" s="8"/>
      <c r="K84" s="8"/>
    </row>
    <row r="85" spans="1:11" s="4" customFormat="1" ht="24.75" customHeight="1">
      <c r="A85" s="3"/>
      <c r="B85" s="8"/>
      <c r="C85" s="8"/>
      <c r="D85" s="8"/>
      <c r="E85" s="8"/>
      <c r="F85" s="8"/>
      <c r="G85" s="8"/>
      <c r="H85" s="8"/>
      <c r="I85" s="8"/>
      <c r="J85" s="8"/>
      <c r="K85" s="8"/>
    </row>
    <row r="86" spans="1:11" s="4" customFormat="1" ht="24.75" customHeight="1">
      <c r="A86" s="3"/>
      <c r="B86" s="8"/>
      <c r="C86" s="8"/>
      <c r="D86" s="8"/>
      <c r="E86" s="8"/>
      <c r="F86" s="8"/>
      <c r="G86" s="8"/>
      <c r="H86" s="8"/>
      <c r="I86" s="8"/>
      <c r="J86" s="8"/>
      <c r="K86" s="8"/>
    </row>
    <row r="87" spans="1:11" s="4" customFormat="1" ht="24.75" customHeight="1">
      <c r="A87" s="3"/>
      <c r="B87" s="8"/>
      <c r="C87" s="8"/>
      <c r="D87" s="8"/>
      <c r="E87" s="8"/>
      <c r="F87" s="8"/>
      <c r="G87" s="8"/>
      <c r="H87" s="8"/>
      <c r="I87" s="8"/>
      <c r="J87" s="8"/>
      <c r="K87" s="8"/>
    </row>
    <row r="88" spans="1:11" s="4" customFormat="1" ht="24.75" customHeight="1">
      <c r="A88" s="3"/>
      <c r="B88" s="8"/>
      <c r="C88" s="8"/>
      <c r="D88" s="8"/>
      <c r="E88" s="8"/>
      <c r="F88" s="8"/>
      <c r="G88" s="8"/>
      <c r="H88" s="8"/>
      <c r="I88" s="8"/>
      <c r="J88" s="8"/>
      <c r="K88" s="8"/>
    </row>
    <row r="89" spans="1:11" s="4" customFormat="1" ht="24.75" customHeight="1">
      <c r="A89" s="3"/>
      <c r="B89" s="8"/>
      <c r="C89" s="8"/>
      <c r="D89" s="8"/>
      <c r="E89" s="8"/>
      <c r="F89" s="8"/>
      <c r="G89" s="8"/>
      <c r="H89" s="8"/>
      <c r="I89" s="8"/>
      <c r="J89" s="8"/>
      <c r="K89" s="8"/>
    </row>
    <row r="90" spans="1:11" s="4" customFormat="1" ht="24.75" customHeight="1">
      <c r="A90" s="3"/>
      <c r="B90" s="8"/>
      <c r="C90" s="8"/>
      <c r="D90" s="8"/>
      <c r="E90" s="8"/>
      <c r="F90" s="8"/>
      <c r="G90" s="8"/>
      <c r="H90" s="8"/>
      <c r="I90" s="8"/>
      <c r="J90" s="8"/>
      <c r="K90" s="8"/>
    </row>
    <row r="91" spans="1:11" s="4" customFormat="1" ht="24.75" customHeight="1">
      <c r="A91" s="3"/>
      <c r="B91" s="8"/>
      <c r="C91" s="8"/>
      <c r="D91" s="8"/>
      <c r="E91" s="8"/>
      <c r="F91" s="8"/>
      <c r="G91" s="8"/>
      <c r="H91" s="8"/>
      <c r="I91" s="8"/>
      <c r="J91" s="8"/>
      <c r="K91" s="8"/>
    </row>
    <row r="92" spans="1:11" s="4" customFormat="1" ht="24.75" customHeight="1">
      <c r="A92" s="3"/>
      <c r="B92" s="8"/>
      <c r="C92" s="8"/>
      <c r="D92" s="8"/>
      <c r="E92" s="8"/>
      <c r="F92" s="8"/>
      <c r="G92" s="8"/>
      <c r="H92" s="8"/>
      <c r="I92" s="8"/>
      <c r="J92" s="8"/>
      <c r="K92" s="8"/>
    </row>
    <row r="93" spans="1:11" s="4" customFormat="1" ht="24.75" customHeight="1">
      <c r="A93" s="3"/>
      <c r="B93" s="8"/>
      <c r="C93" s="8"/>
      <c r="D93" s="8"/>
      <c r="E93" s="8"/>
      <c r="F93" s="8"/>
      <c r="G93" s="8"/>
      <c r="H93" s="8"/>
      <c r="I93" s="8"/>
      <c r="J93" s="8"/>
      <c r="K93" s="8"/>
    </row>
    <row r="94" spans="1:11" s="4" customFormat="1" ht="24.75" customHeight="1">
      <c r="A94" s="3"/>
      <c r="B94" s="8"/>
      <c r="C94" s="8"/>
      <c r="D94" s="8"/>
      <c r="E94" s="8"/>
      <c r="F94" s="8"/>
      <c r="G94" s="8"/>
      <c r="H94" s="8"/>
      <c r="I94" s="8"/>
      <c r="J94" s="8"/>
      <c r="K94" s="8"/>
    </row>
    <row r="95" spans="1:11" s="4" customFormat="1" ht="24.75" customHeight="1">
      <c r="A95" s="3"/>
      <c r="B95" s="8"/>
      <c r="C95" s="8"/>
      <c r="D95" s="8"/>
      <c r="E95" s="8"/>
      <c r="F95" s="8"/>
      <c r="G95" s="8"/>
      <c r="H95" s="8"/>
      <c r="I95" s="8"/>
      <c r="J95" s="8"/>
      <c r="K95" s="8"/>
    </row>
    <row r="96" spans="1:11" s="4" customFormat="1" ht="24.75" customHeight="1">
      <c r="A96" s="3"/>
      <c r="B96" s="8"/>
      <c r="C96" s="8"/>
      <c r="D96" s="8"/>
      <c r="E96" s="8"/>
      <c r="F96" s="8"/>
      <c r="G96" s="8"/>
      <c r="H96" s="8"/>
      <c r="I96" s="8"/>
      <c r="J96" s="8"/>
      <c r="K96" s="8"/>
    </row>
    <row r="97" spans="1:11" s="4" customFormat="1" ht="24.75" customHeight="1">
      <c r="A97" s="3"/>
      <c r="B97" s="8"/>
      <c r="C97" s="8"/>
      <c r="D97" s="8"/>
      <c r="E97" s="8"/>
      <c r="F97" s="8"/>
      <c r="G97" s="8"/>
      <c r="H97" s="8"/>
      <c r="I97" s="8"/>
      <c r="J97" s="8"/>
      <c r="K97" s="8"/>
    </row>
    <row r="98" spans="1:11" s="4" customFormat="1" ht="24.75" customHeight="1">
      <c r="A98" s="3"/>
      <c r="B98" s="8"/>
      <c r="C98" s="8"/>
      <c r="D98" s="8"/>
      <c r="E98" s="8"/>
      <c r="F98" s="8"/>
      <c r="G98" s="8"/>
      <c r="H98" s="8"/>
      <c r="I98" s="8"/>
      <c r="J98" s="8"/>
      <c r="K98" s="8"/>
    </row>
    <row r="99" spans="1:11" s="4" customFormat="1" ht="24.75" customHeight="1">
      <c r="A99" s="3"/>
      <c r="B99" s="8"/>
      <c r="C99" s="8"/>
      <c r="D99" s="8"/>
      <c r="E99" s="8"/>
      <c r="F99" s="8"/>
      <c r="G99" s="8"/>
      <c r="H99" s="8"/>
      <c r="I99" s="8"/>
      <c r="J99" s="8"/>
      <c r="K99" s="8"/>
    </row>
    <row r="100" spans="1:11" s="4" customFormat="1" ht="24.75" customHeight="1">
      <c r="A100" s="3"/>
      <c r="B100" s="8"/>
      <c r="C100" s="8"/>
      <c r="D100" s="8"/>
      <c r="E100" s="8"/>
      <c r="F100" s="8"/>
      <c r="G100" s="8"/>
      <c r="H100" s="8"/>
      <c r="I100" s="8"/>
      <c r="J100" s="8"/>
      <c r="K100" s="8"/>
    </row>
    <row r="101" spans="1:11" s="4" customFormat="1" ht="24.75" customHeight="1">
      <c r="A101" s="3"/>
      <c r="B101" s="8"/>
      <c r="C101" s="8"/>
      <c r="D101" s="8"/>
      <c r="E101" s="8"/>
      <c r="F101" s="8"/>
      <c r="G101" s="8"/>
      <c r="H101" s="8"/>
      <c r="I101" s="8"/>
      <c r="J101" s="8"/>
      <c r="K101" s="8"/>
    </row>
    <row r="102" spans="1:11" s="4" customFormat="1" ht="24.75" customHeight="1">
      <c r="A102" s="3"/>
      <c r="B102" s="8"/>
      <c r="C102" s="8"/>
      <c r="D102" s="8"/>
      <c r="E102" s="8"/>
      <c r="F102" s="8"/>
      <c r="G102" s="8"/>
      <c r="H102" s="8"/>
      <c r="I102" s="8"/>
      <c r="J102" s="8"/>
      <c r="K102" s="8"/>
    </row>
    <row r="103" spans="1:11" s="4" customFormat="1" ht="24.75" customHeight="1">
      <c r="A103" s="3"/>
      <c r="B103" s="8"/>
      <c r="C103" s="8"/>
      <c r="D103" s="8"/>
      <c r="E103" s="8"/>
      <c r="F103" s="8"/>
      <c r="G103" s="8"/>
      <c r="H103" s="8"/>
      <c r="I103" s="8"/>
      <c r="J103" s="8"/>
      <c r="K103" s="8"/>
    </row>
    <row r="104" spans="1:11" s="4" customFormat="1" ht="24.75" customHeight="1">
      <c r="A104" s="3"/>
      <c r="B104" s="8"/>
      <c r="C104" s="8"/>
      <c r="D104" s="8"/>
      <c r="E104" s="8"/>
      <c r="F104" s="8"/>
      <c r="G104" s="8"/>
      <c r="H104" s="8"/>
      <c r="I104" s="8"/>
      <c r="J104" s="8"/>
      <c r="K104" s="8"/>
    </row>
    <row r="105" spans="1:11" s="4" customFormat="1" ht="24.75" customHeight="1">
      <c r="A105" s="3"/>
      <c r="B105" s="8"/>
      <c r="C105" s="8"/>
      <c r="D105" s="8"/>
      <c r="E105" s="8"/>
      <c r="F105" s="8"/>
      <c r="G105" s="8"/>
      <c r="H105" s="8"/>
      <c r="I105" s="8"/>
      <c r="J105" s="8"/>
      <c r="K105" s="8"/>
    </row>
    <row r="106" spans="1:11" s="4" customFormat="1" ht="24.75" customHeight="1">
      <c r="A106" s="3"/>
      <c r="B106" s="8"/>
      <c r="C106" s="8"/>
      <c r="D106" s="8"/>
      <c r="E106" s="8"/>
      <c r="F106" s="8"/>
      <c r="G106" s="8"/>
      <c r="H106" s="8"/>
      <c r="I106" s="8"/>
      <c r="J106" s="8"/>
      <c r="K106" s="8"/>
    </row>
    <row r="107" spans="1:11" s="4" customFormat="1" ht="24.75" customHeight="1">
      <c r="A107" s="3"/>
      <c r="B107" s="8"/>
      <c r="C107" s="8"/>
      <c r="D107" s="8"/>
      <c r="E107" s="8"/>
      <c r="F107" s="8"/>
      <c r="G107" s="8"/>
      <c r="H107" s="8"/>
      <c r="I107" s="8"/>
      <c r="J107" s="8"/>
      <c r="K107" s="8"/>
    </row>
    <row r="108" spans="1:11" s="4" customFormat="1" ht="24.75" customHeight="1">
      <c r="A108" s="3"/>
      <c r="B108" s="8"/>
      <c r="C108" s="8"/>
      <c r="D108" s="8"/>
      <c r="E108" s="8"/>
      <c r="F108" s="8"/>
      <c r="G108" s="8"/>
      <c r="H108" s="8"/>
      <c r="I108" s="8"/>
      <c r="J108" s="8"/>
      <c r="K108" s="8"/>
    </row>
    <row r="109" spans="1:11" s="4" customFormat="1" ht="24.75" customHeight="1">
      <c r="A109" s="3"/>
      <c r="B109" s="8"/>
      <c r="C109" s="8"/>
      <c r="D109" s="8"/>
      <c r="E109" s="8"/>
      <c r="F109" s="8"/>
      <c r="G109" s="8"/>
      <c r="H109" s="8"/>
      <c r="I109" s="8"/>
      <c r="J109" s="8"/>
      <c r="K109" s="8"/>
    </row>
    <row r="110" spans="1:11" s="4" customFormat="1" ht="24.75" customHeight="1">
      <c r="A110" s="3"/>
      <c r="B110" s="8"/>
      <c r="C110" s="8"/>
      <c r="D110" s="8"/>
      <c r="E110" s="8"/>
      <c r="F110" s="8"/>
      <c r="G110" s="8"/>
      <c r="H110" s="8"/>
      <c r="I110" s="8"/>
      <c r="J110" s="8"/>
      <c r="K110" s="8"/>
    </row>
    <row r="111" spans="1:11" s="4" customFormat="1" ht="24.75" customHeight="1">
      <c r="A111" s="3"/>
      <c r="B111" s="8"/>
      <c r="C111" s="8"/>
      <c r="D111" s="8"/>
      <c r="E111" s="8"/>
      <c r="F111" s="8"/>
      <c r="G111" s="8"/>
      <c r="H111" s="8"/>
      <c r="I111" s="8"/>
      <c r="J111" s="8"/>
      <c r="K111" s="8"/>
    </row>
    <row r="112" spans="1:11" s="4" customFormat="1" ht="24.75" customHeight="1">
      <c r="A112" s="3"/>
      <c r="B112" s="8"/>
      <c r="C112" s="8"/>
      <c r="D112" s="8"/>
      <c r="E112" s="8"/>
      <c r="F112" s="8"/>
      <c r="G112" s="8"/>
      <c r="H112" s="8"/>
      <c r="I112" s="8"/>
      <c r="J112" s="8"/>
      <c r="K112" s="8"/>
    </row>
    <row r="113" spans="1:11" s="4" customFormat="1" ht="24.75" customHeight="1">
      <c r="A113" s="3"/>
      <c r="B113" s="8"/>
      <c r="C113" s="8"/>
      <c r="D113" s="8"/>
      <c r="E113" s="8"/>
      <c r="F113" s="8"/>
      <c r="G113" s="8"/>
      <c r="H113" s="8"/>
      <c r="I113" s="8"/>
      <c r="J113" s="8"/>
      <c r="K113" s="8"/>
    </row>
    <row r="114" spans="1:11" s="4" customFormat="1" ht="24.75" customHeight="1">
      <c r="A114" s="3"/>
      <c r="B114" s="8"/>
      <c r="C114" s="8"/>
      <c r="D114" s="8"/>
      <c r="E114" s="8"/>
      <c r="F114" s="8"/>
      <c r="G114" s="8"/>
      <c r="H114" s="8"/>
      <c r="I114" s="8"/>
      <c r="J114" s="8"/>
      <c r="K114" s="8"/>
    </row>
    <row r="115" spans="1:11" s="4" customFormat="1">
      <c r="A115" s="3"/>
      <c r="B115" s="8"/>
      <c r="C115" s="8"/>
      <c r="D115" s="8"/>
      <c r="E115" s="8"/>
      <c r="F115" s="8"/>
      <c r="G115" s="8"/>
      <c r="H115" s="8"/>
      <c r="I115" s="8"/>
      <c r="J115" s="8"/>
      <c r="K115" s="8"/>
    </row>
  </sheetData>
  <sheetProtection password="D4E9" sheet="1" objects="1" scenarios="1"/>
  <protectedRanges>
    <protectedRange password="D4E9" sqref="A8:N57" name="Rango1"/>
  </protectedRanges>
  <mergeCells count="51">
    <mergeCell ref="B29:K29"/>
    <mergeCell ref="B30:K30"/>
    <mergeCell ref="B35:K35"/>
    <mergeCell ref="B41:K41"/>
    <mergeCell ref="B42:K42"/>
    <mergeCell ref="B36:K36"/>
    <mergeCell ref="B37:K37"/>
    <mergeCell ref="B31:K31"/>
    <mergeCell ref="B32:K32"/>
    <mergeCell ref="B33:K33"/>
    <mergeCell ref="B34:K34"/>
    <mergeCell ref="B28:K28"/>
    <mergeCell ref="B21:K21"/>
    <mergeCell ref="B20:K20"/>
    <mergeCell ref="B22:K22"/>
    <mergeCell ref="B24:K24"/>
    <mergeCell ref="B15:K15"/>
    <mergeCell ref="B16:K16"/>
    <mergeCell ref="B23:K23"/>
    <mergeCell ref="B25:K25"/>
    <mergeCell ref="B27:K27"/>
    <mergeCell ref="B55:K55"/>
    <mergeCell ref="B56:K56"/>
    <mergeCell ref="B38:K38"/>
    <mergeCell ref="B39:K39"/>
    <mergeCell ref="B40:K40"/>
    <mergeCell ref="B43:K43"/>
    <mergeCell ref="B45:K45"/>
    <mergeCell ref="B48:K48"/>
    <mergeCell ref="B49:K49"/>
    <mergeCell ref="B51:K51"/>
    <mergeCell ref="B44:K44"/>
    <mergeCell ref="B46:K46"/>
    <mergeCell ref="B47:K47"/>
    <mergeCell ref="B53:K53"/>
    <mergeCell ref="L8:N8"/>
    <mergeCell ref="B57:K57"/>
    <mergeCell ref="B26:K26"/>
    <mergeCell ref="B8:K8"/>
    <mergeCell ref="B17:K17"/>
    <mergeCell ref="B18:K18"/>
    <mergeCell ref="B19:K19"/>
    <mergeCell ref="B9:K9"/>
    <mergeCell ref="B10:K10"/>
    <mergeCell ref="B11:K11"/>
    <mergeCell ref="B12:K12"/>
    <mergeCell ref="B13:K13"/>
    <mergeCell ref="B14:K14"/>
    <mergeCell ref="B50:K50"/>
    <mergeCell ref="B52:K52"/>
    <mergeCell ref="B54:K5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5:Q32"/>
  <sheetViews>
    <sheetView showGridLines="0" topLeftCell="A4" zoomScaleNormal="100" workbookViewId="0">
      <selection activeCell="D9" sqref="D9"/>
    </sheetView>
  </sheetViews>
  <sheetFormatPr baseColWidth="10" defaultColWidth="11.44140625" defaultRowHeight="13.8"/>
  <cols>
    <col min="1" max="1" width="6" style="11" customWidth="1"/>
    <col min="2" max="2" width="40.33203125" style="11" customWidth="1"/>
    <col min="3" max="4" width="9.44140625" style="11" customWidth="1"/>
    <col min="5" max="11" width="9.44140625" style="44" customWidth="1"/>
    <col min="12" max="17" width="9.44140625" style="11" customWidth="1"/>
    <col min="18" max="16384" width="11.44140625" style="11"/>
  </cols>
  <sheetData>
    <row r="5" spans="1:17" ht="15.75" customHeight="1">
      <c r="A5" s="1341" t="s">
        <v>323</v>
      </c>
      <c r="B5" s="1341"/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1"/>
      <c r="O5" s="1341"/>
      <c r="P5" s="1341"/>
      <c r="Q5" s="1341"/>
    </row>
    <row r="6" spans="1:17" ht="22.5" customHeight="1">
      <c r="A6" s="1338" t="s">
        <v>105</v>
      </c>
      <c r="B6" s="1191" t="s">
        <v>108</v>
      </c>
      <c r="C6" s="73">
        <v>2007</v>
      </c>
      <c r="D6" s="73">
        <v>2008</v>
      </c>
      <c r="E6" s="73">
        <v>2009</v>
      </c>
      <c r="F6" s="73">
        <v>2010</v>
      </c>
      <c r="G6" s="73">
        <v>2011</v>
      </c>
      <c r="H6" s="73">
        <v>2012</v>
      </c>
      <c r="I6" s="73">
        <v>2013</v>
      </c>
      <c r="J6" s="73">
        <v>2014</v>
      </c>
      <c r="K6" s="73">
        <v>2015</v>
      </c>
      <c r="L6" s="73">
        <v>2016</v>
      </c>
      <c r="M6" s="73">
        <v>2017</v>
      </c>
      <c r="N6" s="73">
        <v>2018</v>
      </c>
      <c r="O6" s="73">
        <v>2019</v>
      </c>
      <c r="P6" s="73">
        <v>2020</v>
      </c>
      <c r="Q6" s="73">
        <v>2021</v>
      </c>
    </row>
    <row r="7" spans="1:17" s="34" customFormat="1">
      <c r="A7" s="1339"/>
      <c r="B7" s="31" t="s">
        <v>109</v>
      </c>
      <c r="C7" s="32">
        <v>887396</v>
      </c>
      <c r="D7" s="32">
        <v>946701</v>
      </c>
      <c r="E7" s="33">
        <v>953271</v>
      </c>
      <c r="F7" s="33">
        <v>970065</v>
      </c>
      <c r="G7" s="33">
        <v>1075155</v>
      </c>
      <c r="H7" s="33">
        <v>1110963</v>
      </c>
      <c r="I7" s="33">
        <v>1153510</v>
      </c>
      <c r="J7" s="33">
        <v>1183011</v>
      </c>
      <c r="K7" s="33">
        <v>1216121</v>
      </c>
      <c r="L7" s="33">
        <f>SUM(L8:L14)</f>
        <v>1246879</v>
      </c>
      <c r="M7" s="33">
        <v>1268125</v>
      </c>
      <c r="N7" s="33">
        <v>1320263</v>
      </c>
      <c r="O7" s="33">
        <v>1355255</v>
      </c>
      <c r="P7" s="834" t="s">
        <v>319</v>
      </c>
      <c r="Q7" s="33">
        <f>SUM(Q8:Q14)</f>
        <v>1232856</v>
      </c>
    </row>
    <row r="8" spans="1:17">
      <c r="A8" s="1339"/>
      <c r="B8" s="35" t="s">
        <v>110</v>
      </c>
      <c r="C8" s="36">
        <v>164215</v>
      </c>
      <c r="D8" s="36">
        <v>171095</v>
      </c>
      <c r="E8" s="37">
        <v>175715</v>
      </c>
      <c r="F8" s="37">
        <v>186798</v>
      </c>
      <c r="G8" s="37">
        <v>207691</v>
      </c>
      <c r="H8" s="37">
        <v>204679</v>
      </c>
      <c r="I8" s="37">
        <v>208418</v>
      </c>
      <c r="J8" s="37">
        <v>214156</v>
      </c>
      <c r="K8" s="37">
        <v>226562</v>
      </c>
      <c r="L8" s="37">
        <f>+L16+L24</f>
        <v>232892</v>
      </c>
      <c r="M8" s="37">
        <v>243937</v>
      </c>
      <c r="N8" s="37">
        <v>242035</v>
      </c>
      <c r="O8" s="37">
        <v>242099</v>
      </c>
      <c r="P8" s="835" t="s">
        <v>319</v>
      </c>
      <c r="Q8" s="749">
        <f>+Q16+Q24</f>
        <v>249490</v>
      </c>
    </row>
    <row r="9" spans="1:17" ht="15" customHeight="1">
      <c r="A9" s="1339"/>
      <c r="B9" s="35" t="s">
        <v>111</v>
      </c>
      <c r="C9" s="36">
        <v>450682</v>
      </c>
      <c r="D9" s="36">
        <v>489341</v>
      </c>
      <c r="E9" s="37">
        <v>486151</v>
      </c>
      <c r="F9" s="37">
        <v>499950</v>
      </c>
      <c r="G9" s="37">
        <v>578084</v>
      </c>
      <c r="H9" s="37">
        <v>600909</v>
      </c>
      <c r="I9" s="37">
        <v>629978</v>
      </c>
      <c r="J9" s="37">
        <v>636375</v>
      </c>
      <c r="K9" s="37">
        <v>631609</v>
      </c>
      <c r="L9" s="37">
        <f t="shared" ref="L9:L14" si="0">+L17+L25</f>
        <v>622582</v>
      </c>
      <c r="M9" s="37">
        <v>632439</v>
      </c>
      <c r="N9" s="37">
        <v>637244</v>
      </c>
      <c r="O9" s="37">
        <v>623434</v>
      </c>
      <c r="P9" s="835" t="s">
        <v>319</v>
      </c>
      <c r="Q9" s="749">
        <f t="shared" ref="Q9:Q14" si="1">+Q17+Q25</f>
        <v>516066</v>
      </c>
    </row>
    <row r="10" spans="1:17" ht="15" customHeight="1">
      <c r="A10" s="1339"/>
      <c r="B10" s="35" t="s">
        <v>112</v>
      </c>
      <c r="C10" s="36">
        <v>57450</v>
      </c>
      <c r="D10" s="36">
        <v>59466</v>
      </c>
      <c r="E10" s="37">
        <v>52541</v>
      </c>
      <c r="F10" s="37">
        <v>49731</v>
      </c>
      <c r="G10" s="37">
        <v>53389</v>
      </c>
      <c r="H10" s="37">
        <v>58395</v>
      </c>
      <c r="I10" s="37">
        <v>56374</v>
      </c>
      <c r="J10" s="37">
        <v>58705</v>
      </c>
      <c r="K10" s="37">
        <v>55142</v>
      </c>
      <c r="L10" s="37">
        <f t="shared" si="0"/>
        <v>55398</v>
      </c>
      <c r="M10" s="37">
        <v>54926</v>
      </c>
      <c r="N10" s="37">
        <v>56487</v>
      </c>
      <c r="O10" s="37">
        <v>67393</v>
      </c>
      <c r="P10" s="835" t="s">
        <v>319</v>
      </c>
      <c r="Q10" s="749">
        <f t="shared" si="1"/>
        <v>58262</v>
      </c>
    </row>
    <row r="11" spans="1:17" ht="15" customHeight="1">
      <c r="A11" s="1339"/>
      <c r="B11" s="35" t="s">
        <v>113</v>
      </c>
      <c r="C11" s="36">
        <v>176046</v>
      </c>
      <c r="D11" s="36">
        <v>179928</v>
      </c>
      <c r="E11" s="37">
        <v>194368</v>
      </c>
      <c r="F11" s="37">
        <v>190260</v>
      </c>
      <c r="G11" s="37">
        <v>192195</v>
      </c>
      <c r="H11" s="37">
        <v>202555</v>
      </c>
      <c r="I11" s="37">
        <v>219049</v>
      </c>
      <c r="J11" s="37">
        <v>228313</v>
      </c>
      <c r="K11" s="37">
        <v>251166</v>
      </c>
      <c r="L11" s="37">
        <f t="shared" si="0"/>
        <v>271544</v>
      </c>
      <c r="M11" s="37">
        <v>289368</v>
      </c>
      <c r="N11" s="37">
        <v>322077</v>
      </c>
      <c r="O11" s="37">
        <v>355713</v>
      </c>
      <c r="P11" s="835" t="s">
        <v>319</v>
      </c>
      <c r="Q11" s="749">
        <f t="shared" si="1"/>
        <v>348973</v>
      </c>
    </row>
    <row r="12" spans="1:17" ht="15" customHeight="1">
      <c r="A12" s="1339"/>
      <c r="B12" s="35" t="s">
        <v>114</v>
      </c>
      <c r="C12" s="36">
        <v>30864</v>
      </c>
      <c r="D12" s="36">
        <v>35532</v>
      </c>
      <c r="E12" s="37">
        <v>35209</v>
      </c>
      <c r="F12" s="37">
        <v>33723</v>
      </c>
      <c r="G12" s="37">
        <v>37581</v>
      </c>
      <c r="H12" s="37">
        <v>35529</v>
      </c>
      <c r="I12" s="37">
        <v>31011</v>
      </c>
      <c r="J12" s="37">
        <v>37296</v>
      </c>
      <c r="K12" s="37">
        <v>43219</v>
      </c>
      <c r="L12" s="37">
        <f t="shared" si="0"/>
        <v>52012</v>
      </c>
      <c r="M12" s="37">
        <v>36631</v>
      </c>
      <c r="N12" s="37">
        <v>48290</v>
      </c>
      <c r="O12" s="37">
        <v>47602</v>
      </c>
      <c r="P12" s="835" t="s">
        <v>319</v>
      </c>
      <c r="Q12" s="749">
        <f t="shared" si="1"/>
        <v>45097</v>
      </c>
    </row>
    <row r="13" spans="1:17" ht="15" customHeight="1">
      <c r="A13" s="1339"/>
      <c r="B13" s="35" t="s">
        <v>115</v>
      </c>
      <c r="C13" s="36">
        <v>93</v>
      </c>
      <c r="D13" s="36">
        <v>0</v>
      </c>
      <c r="E13" s="37">
        <v>34</v>
      </c>
      <c r="F13" s="37">
        <v>162</v>
      </c>
      <c r="G13" s="37">
        <v>38</v>
      </c>
      <c r="H13" s="37">
        <v>158</v>
      </c>
      <c r="I13" s="37">
        <v>300</v>
      </c>
      <c r="J13" s="37">
        <v>0</v>
      </c>
      <c r="K13" s="37">
        <v>0</v>
      </c>
      <c r="L13" s="37">
        <f t="shared" si="0"/>
        <v>118</v>
      </c>
      <c r="M13" s="37">
        <v>0</v>
      </c>
      <c r="N13" s="37">
        <v>0</v>
      </c>
      <c r="O13" s="37">
        <v>313</v>
      </c>
      <c r="P13" s="835" t="s">
        <v>319</v>
      </c>
      <c r="Q13" s="749">
        <f t="shared" si="1"/>
        <v>0</v>
      </c>
    </row>
    <row r="14" spans="1:17" ht="15" customHeight="1">
      <c r="A14" s="1339"/>
      <c r="B14" s="35" t="s">
        <v>116</v>
      </c>
      <c r="C14" s="36">
        <v>8046</v>
      </c>
      <c r="D14" s="36">
        <v>11339</v>
      </c>
      <c r="E14" s="37">
        <v>9253</v>
      </c>
      <c r="F14" s="37">
        <v>9441</v>
      </c>
      <c r="G14" s="37">
        <v>6177</v>
      </c>
      <c r="H14" s="37">
        <v>8738</v>
      </c>
      <c r="I14" s="37">
        <v>8380</v>
      </c>
      <c r="J14" s="37">
        <v>8166</v>
      </c>
      <c r="K14" s="37">
        <v>8423</v>
      </c>
      <c r="L14" s="37">
        <f t="shared" si="0"/>
        <v>12333</v>
      </c>
      <c r="M14" s="37">
        <v>10824</v>
      </c>
      <c r="N14" s="37">
        <v>14130</v>
      </c>
      <c r="O14" s="37">
        <v>18701</v>
      </c>
      <c r="P14" s="835" t="s">
        <v>319</v>
      </c>
      <c r="Q14" s="749">
        <f t="shared" si="1"/>
        <v>14968</v>
      </c>
    </row>
    <row r="15" spans="1:17" s="34" customFormat="1" ht="15" customHeight="1">
      <c r="A15" s="1339"/>
      <c r="B15" s="38" t="s">
        <v>117</v>
      </c>
      <c r="C15" s="39">
        <v>519893</v>
      </c>
      <c r="D15" s="39">
        <v>553246</v>
      </c>
      <c r="E15" s="40">
        <v>557894</v>
      </c>
      <c r="F15" s="40">
        <v>569174</v>
      </c>
      <c r="G15" s="40">
        <v>620331</v>
      </c>
      <c r="H15" s="40">
        <v>637458</v>
      </c>
      <c r="I15" s="40">
        <v>666633</v>
      </c>
      <c r="J15" s="40">
        <v>673961</v>
      </c>
      <c r="K15" s="40">
        <v>691147</v>
      </c>
      <c r="L15" s="40">
        <v>713340</v>
      </c>
      <c r="M15" s="40">
        <v>728506</v>
      </c>
      <c r="N15" s="40">
        <v>750873</v>
      </c>
      <c r="O15" s="40">
        <v>761088</v>
      </c>
      <c r="P15" s="834" t="s">
        <v>319</v>
      </c>
      <c r="Q15" s="33">
        <f>SUM(Q16:Q22)</f>
        <v>699720</v>
      </c>
    </row>
    <row r="16" spans="1:17" ht="15" customHeight="1">
      <c r="A16" s="1339"/>
      <c r="B16" s="35" t="s">
        <v>110</v>
      </c>
      <c r="C16" s="36">
        <v>82949</v>
      </c>
      <c r="D16" s="36">
        <v>85124</v>
      </c>
      <c r="E16" s="37">
        <v>84469</v>
      </c>
      <c r="F16" s="37">
        <v>87942</v>
      </c>
      <c r="G16" s="37">
        <v>96187</v>
      </c>
      <c r="H16" s="37">
        <v>92990</v>
      </c>
      <c r="I16" s="37">
        <v>95641</v>
      </c>
      <c r="J16" s="37">
        <v>93132</v>
      </c>
      <c r="K16" s="37">
        <v>106955</v>
      </c>
      <c r="L16" s="37">
        <v>109870</v>
      </c>
      <c r="M16" s="37">
        <v>114393</v>
      </c>
      <c r="N16" s="37">
        <v>116195</v>
      </c>
      <c r="O16" s="37">
        <v>116139</v>
      </c>
      <c r="P16" s="836" t="s">
        <v>319</v>
      </c>
      <c r="Q16" s="37">
        <v>113021</v>
      </c>
    </row>
    <row r="17" spans="1:17" ht="15" customHeight="1">
      <c r="A17" s="1339"/>
      <c r="B17" s="35" t="s">
        <v>111</v>
      </c>
      <c r="C17" s="36">
        <v>288845</v>
      </c>
      <c r="D17" s="36">
        <v>319203</v>
      </c>
      <c r="E17" s="37">
        <v>319192</v>
      </c>
      <c r="F17" s="37">
        <v>324334</v>
      </c>
      <c r="G17" s="37">
        <v>357351</v>
      </c>
      <c r="H17" s="37">
        <v>379292</v>
      </c>
      <c r="I17" s="37">
        <v>395395</v>
      </c>
      <c r="J17" s="37">
        <v>398944</v>
      </c>
      <c r="K17" s="37">
        <v>384541</v>
      </c>
      <c r="L17" s="37">
        <v>385289</v>
      </c>
      <c r="M17" s="37">
        <v>390407</v>
      </c>
      <c r="N17" s="37">
        <v>394986</v>
      </c>
      <c r="O17" s="37">
        <v>379786</v>
      </c>
      <c r="P17" s="836" t="s">
        <v>319</v>
      </c>
      <c r="Q17" s="37">
        <v>321349</v>
      </c>
    </row>
    <row r="18" spans="1:17" ht="15" customHeight="1">
      <c r="A18" s="1339"/>
      <c r="B18" s="35" t="s">
        <v>112</v>
      </c>
      <c r="C18" s="36">
        <v>4721</v>
      </c>
      <c r="D18" s="36">
        <v>5169</v>
      </c>
      <c r="E18" s="37">
        <v>5278</v>
      </c>
      <c r="F18" s="37">
        <v>4623</v>
      </c>
      <c r="G18" s="37">
        <v>5610</v>
      </c>
      <c r="H18" s="37">
        <v>5278</v>
      </c>
      <c r="I18" s="37">
        <v>6436</v>
      </c>
      <c r="J18" s="37">
        <v>5855</v>
      </c>
      <c r="K18" s="37">
        <v>5654</v>
      </c>
      <c r="L18" s="37">
        <v>6549</v>
      </c>
      <c r="M18" s="37">
        <v>5952</v>
      </c>
      <c r="N18" s="37">
        <v>5109</v>
      </c>
      <c r="O18" s="37">
        <v>6032</v>
      </c>
      <c r="P18" s="836" t="s">
        <v>319</v>
      </c>
      <c r="Q18" s="37">
        <v>5920</v>
      </c>
    </row>
    <row r="19" spans="1:17" ht="15" customHeight="1">
      <c r="A19" s="1339"/>
      <c r="B19" s="35" t="s">
        <v>113</v>
      </c>
      <c r="C19" s="36">
        <v>116487</v>
      </c>
      <c r="D19" s="36">
        <v>112688</v>
      </c>
      <c r="E19" s="37">
        <v>118822</v>
      </c>
      <c r="F19" s="37">
        <v>122707</v>
      </c>
      <c r="G19" s="37">
        <v>131698</v>
      </c>
      <c r="H19" s="37">
        <v>131026</v>
      </c>
      <c r="I19" s="37">
        <v>141814</v>
      </c>
      <c r="J19" s="37">
        <v>144223</v>
      </c>
      <c r="K19" s="37">
        <v>156911</v>
      </c>
      <c r="L19" s="37">
        <v>169414</v>
      </c>
      <c r="M19" s="37">
        <v>186824</v>
      </c>
      <c r="N19" s="37">
        <v>194093</v>
      </c>
      <c r="O19" s="37">
        <v>219699</v>
      </c>
      <c r="P19" s="836" t="s">
        <v>319</v>
      </c>
      <c r="Q19" s="37">
        <v>222483</v>
      </c>
    </row>
    <row r="20" spans="1:17" ht="15" customHeight="1">
      <c r="A20" s="1339"/>
      <c r="B20" s="35" t="s">
        <v>114</v>
      </c>
      <c r="C20" s="36">
        <v>24034</v>
      </c>
      <c r="D20" s="36">
        <v>26624</v>
      </c>
      <c r="E20" s="37">
        <v>26777</v>
      </c>
      <c r="F20" s="37">
        <v>25845</v>
      </c>
      <c r="G20" s="37">
        <v>26920</v>
      </c>
      <c r="H20" s="37">
        <v>26126</v>
      </c>
      <c r="I20" s="37">
        <v>24922</v>
      </c>
      <c r="J20" s="37">
        <v>28848</v>
      </c>
      <c r="K20" s="37">
        <v>33063</v>
      </c>
      <c r="L20" s="37">
        <v>38294</v>
      </c>
      <c r="M20" s="37">
        <v>27112</v>
      </c>
      <c r="N20" s="37">
        <v>35482</v>
      </c>
      <c r="O20" s="37">
        <v>32816</v>
      </c>
      <c r="P20" s="836" t="s">
        <v>319</v>
      </c>
      <c r="Q20" s="37">
        <v>32085</v>
      </c>
    </row>
    <row r="21" spans="1:17" ht="15" customHeight="1">
      <c r="A21" s="1339"/>
      <c r="B21" s="35" t="s">
        <v>115</v>
      </c>
      <c r="C21" s="36">
        <v>93</v>
      </c>
      <c r="D21" s="36">
        <v>0</v>
      </c>
      <c r="E21" s="37">
        <v>10</v>
      </c>
      <c r="F21" s="37">
        <v>137</v>
      </c>
      <c r="G21" s="37">
        <v>38</v>
      </c>
      <c r="H21" s="37">
        <v>158</v>
      </c>
      <c r="I21" s="37">
        <v>0</v>
      </c>
      <c r="J21" s="37">
        <v>0</v>
      </c>
      <c r="K21" s="37">
        <v>0</v>
      </c>
      <c r="L21" s="37">
        <v>118</v>
      </c>
      <c r="M21" s="37">
        <v>0</v>
      </c>
      <c r="N21" s="37">
        <v>0</v>
      </c>
      <c r="O21" s="37">
        <v>197</v>
      </c>
      <c r="P21" s="836" t="s">
        <v>319</v>
      </c>
      <c r="Q21" s="37">
        <v>0</v>
      </c>
    </row>
    <row r="22" spans="1:17">
      <c r="A22" s="1339"/>
      <c r="B22" s="35" t="s">
        <v>116</v>
      </c>
      <c r="C22" s="36">
        <v>2764</v>
      </c>
      <c r="D22" s="36">
        <v>4438</v>
      </c>
      <c r="E22" s="37">
        <v>3346</v>
      </c>
      <c r="F22" s="37">
        <v>3586</v>
      </c>
      <c r="G22" s="37">
        <v>2527</v>
      </c>
      <c r="H22" s="37">
        <v>2588</v>
      </c>
      <c r="I22" s="37">
        <v>2425</v>
      </c>
      <c r="J22" s="37">
        <v>2959</v>
      </c>
      <c r="K22" s="37">
        <v>4023</v>
      </c>
      <c r="L22" s="37">
        <v>3806</v>
      </c>
      <c r="M22" s="37">
        <v>3818</v>
      </c>
      <c r="N22" s="37">
        <v>5008</v>
      </c>
      <c r="O22" s="37">
        <v>6419</v>
      </c>
      <c r="P22" s="836" t="s">
        <v>319</v>
      </c>
      <c r="Q22" s="37">
        <v>4862</v>
      </c>
    </row>
    <row r="23" spans="1:17" s="34" customFormat="1">
      <c r="A23" s="1339"/>
      <c r="B23" s="38" t="s">
        <v>118</v>
      </c>
      <c r="C23" s="39">
        <v>367503</v>
      </c>
      <c r="D23" s="39">
        <v>393455</v>
      </c>
      <c r="E23" s="40">
        <v>395377</v>
      </c>
      <c r="F23" s="40">
        <v>400891</v>
      </c>
      <c r="G23" s="40">
        <v>454824</v>
      </c>
      <c r="H23" s="40">
        <v>473505</v>
      </c>
      <c r="I23" s="40">
        <v>486877</v>
      </c>
      <c r="J23" s="40">
        <v>509050</v>
      </c>
      <c r="K23" s="40">
        <v>524974</v>
      </c>
      <c r="L23" s="40">
        <v>533539</v>
      </c>
      <c r="M23" s="40">
        <v>539619</v>
      </c>
      <c r="N23" s="40">
        <v>569390</v>
      </c>
      <c r="O23" s="40">
        <v>594167</v>
      </c>
      <c r="P23" s="834" t="s">
        <v>319</v>
      </c>
      <c r="Q23" s="33">
        <f>SUM(Q24:Q30)</f>
        <v>533136</v>
      </c>
    </row>
    <row r="24" spans="1:17">
      <c r="A24" s="1339"/>
      <c r="B24" s="35" t="s">
        <v>110</v>
      </c>
      <c r="C24" s="36">
        <v>81266</v>
      </c>
      <c r="D24" s="36">
        <v>85971</v>
      </c>
      <c r="E24" s="37">
        <v>91246</v>
      </c>
      <c r="F24" s="37">
        <v>98856</v>
      </c>
      <c r="G24" s="37">
        <v>111504</v>
      </c>
      <c r="H24" s="37">
        <v>111689</v>
      </c>
      <c r="I24" s="37">
        <v>112777</v>
      </c>
      <c r="J24" s="37">
        <v>121024</v>
      </c>
      <c r="K24" s="37">
        <v>119607</v>
      </c>
      <c r="L24" s="37">
        <v>123022</v>
      </c>
      <c r="M24" s="37">
        <v>129544</v>
      </c>
      <c r="N24" s="37">
        <v>125840</v>
      </c>
      <c r="O24" s="37">
        <v>125960</v>
      </c>
      <c r="P24" s="836" t="s">
        <v>319</v>
      </c>
      <c r="Q24" s="37">
        <v>136469</v>
      </c>
    </row>
    <row r="25" spans="1:17">
      <c r="A25" s="1339"/>
      <c r="B25" s="35" t="s">
        <v>111</v>
      </c>
      <c r="C25" s="36">
        <v>161837</v>
      </c>
      <c r="D25" s="36">
        <v>170138</v>
      </c>
      <c r="E25" s="37">
        <v>166959</v>
      </c>
      <c r="F25" s="37">
        <v>175616</v>
      </c>
      <c r="G25" s="37">
        <v>220733</v>
      </c>
      <c r="H25" s="37">
        <v>221617</v>
      </c>
      <c r="I25" s="37">
        <v>234583</v>
      </c>
      <c r="J25" s="37">
        <v>237431</v>
      </c>
      <c r="K25" s="37">
        <v>247068</v>
      </c>
      <c r="L25" s="37">
        <v>237293</v>
      </c>
      <c r="M25" s="37">
        <v>242032</v>
      </c>
      <c r="N25" s="37">
        <v>242258</v>
      </c>
      <c r="O25" s="37">
        <v>243648</v>
      </c>
      <c r="P25" s="836" t="s">
        <v>319</v>
      </c>
      <c r="Q25" s="37">
        <v>194717</v>
      </c>
    </row>
    <row r="26" spans="1:17">
      <c r="A26" s="1339"/>
      <c r="B26" s="35" t="s">
        <v>112</v>
      </c>
      <c r="C26" s="36">
        <v>52729</v>
      </c>
      <c r="D26" s="36">
        <v>54297</v>
      </c>
      <c r="E26" s="37">
        <v>47263</v>
      </c>
      <c r="F26" s="37">
        <v>45108</v>
      </c>
      <c r="G26" s="37">
        <v>47779</v>
      </c>
      <c r="H26" s="37">
        <v>53117</v>
      </c>
      <c r="I26" s="37">
        <v>49938</v>
      </c>
      <c r="J26" s="37">
        <v>52850</v>
      </c>
      <c r="K26" s="37">
        <v>49488</v>
      </c>
      <c r="L26" s="37">
        <v>48849</v>
      </c>
      <c r="M26" s="37">
        <v>48974</v>
      </c>
      <c r="N26" s="37">
        <v>51378</v>
      </c>
      <c r="O26" s="37">
        <v>61361</v>
      </c>
      <c r="P26" s="836" t="s">
        <v>319</v>
      </c>
      <c r="Q26" s="37">
        <v>52342</v>
      </c>
    </row>
    <row r="27" spans="1:17">
      <c r="A27" s="1339"/>
      <c r="B27" s="35" t="s">
        <v>113</v>
      </c>
      <c r="C27" s="36">
        <v>59559</v>
      </c>
      <c r="D27" s="36">
        <v>67240</v>
      </c>
      <c r="E27" s="37">
        <v>75546</v>
      </c>
      <c r="F27" s="37">
        <v>67553</v>
      </c>
      <c r="G27" s="37">
        <v>60497</v>
      </c>
      <c r="H27" s="37">
        <v>71529</v>
      </c>
      <c r="I27" s="37">
        <v>77235</v>
      </c>
      <c r="J27" s="37">
        <v>84090</v>
      </c>
      <c r="K27" s="37">
        <v>94255</v>
      </c>
      <c r="L27" s="37">
        <v>102130</v>
      </c>
      <c r="M27" s="37">
        <v>102544</v>
      </c>
      <c r="N27" s="37">
        <v>127984</v>
      </c>
      <c r="O27" s="37">
        <v>136014</v>
      </c>
      <c r="P27" s="836" t="s">
        <v>319</v>
      </c>
      <c r="Q27" s="37">
        <v>126490</v>
      </c>
    </row>
    <row r="28" spans="1:17">
      <c r="A28" s="1339"/>
      <c r="B28" s="35" t="s">
        <v>114</v>
      </c>
      <c r="C28" s="36">
        <v>6830</v>
      </c>
      <c r="D28" s="36">
        <v>8908</v>
      </c>
      <c r="E28" s="37">
        <v>8432</v>
      </c>
      <c r="F28" s="37">
        <v>7878</v>
      </c>
      <c r="G28" s="37">
        <v>10661</v>
      </c>
      <c r="H28" s="37">
        <v>9403</v>
      </c>
      <c r="I28" s="37">
        <v>6089</v>
      </c>
      <c r="J28" s="37">
        <v>8448</v>
      </c>
      <c r="K28" s="37">
        <v>10156</v>
      </c>
      <c r="L28" s="37">
        <v>13718</v>
      </c>
      <c r="M28" s="37">
        <v>9519</v>
      </c>
      <c r="N28" s="37">
        <v>12808</v>
      </c>
      <c r="O28" s="37">
        <v>14786</v>
      </c>
      <c r="P28" s="836" t="s">
        <v>319</v>
      </c>
      <c r="Q28" s="37">
        <v>13012</v>
      </c>
    </row>
    <row r="29" spans="1:17">
      <c r="A29" s="1339"/>
      <c r="B29" s="35" t="s">
        <v>115</v>
      </c>
      <c r="C29" s="36">
        <v>0</v>
      </c>
      <c r="D29" s="36">
        <v>0</v>
      </c>
      <c r="E29" s="37">
        <v>24</v>
      </c>
      <c r="F29" s="37">
        <v>25</v>
      </c>
      <c r="G29" s="37">
        <v>0</v>
      </c>
      <c r="H29" s="37">
        <v>0</v>
      </c>
      <c r="I29" s="37">
        <v>300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116</v>
      </c>
      <c r="P29" s="836" t="s">
        <v>319</v>
      </c>
      <c r="Q29" s="37">
        <v>0</v>
      </c>
    </row>
    <row r="30" spans="1:17">
      <c r="A30" s="1340"/>
      <c r="B30" s="41" t="s">
        <v>116</v>
      </c>
      <c r="C30" s="42">
        <v>5282</v>
      </c>
      <c r="D30" s="42">
        <v>6901</v>
      </c>
      <c r="E30" s="43">
        <v>5907</v>
      </c>
      <c r="F30" s="43">
        <v>5855</v>
      </c>
      <c r="G30" s="43">
        <v>3650</v>
      </c>
      <c r="H30" s="43">
        <v>6150</v>
      </c>
      <c r="I30" s="43">
        <v>5955</v>
      </c>
      <c r="J30" s="43">
        <v>5207</v>
      </c>
      <c r="K30" s="43">
        <v>4400</v>
      </c>
      <c r="L30" s="43">
        <v>8527</v>
      </c>
      <c r="M30" s="43">
        <v>7006</v>
      </c>
      <c r="N30" s="367">
        <v>9122</v>
      </c>
      <c r="O30" s="367">
        <v>12282</v>
      </c>
      <c r="P30" s="837" t="s">
        <v>319</v>
      </c>
      <c r="Q30" s="367">
        <v>10106</v>
      </c>
    </row>
    <row r="32" spans="1:17" ht="14.4">
      <c r="B32"/>
    </row>
  </sheetData>
  <mergeCells count="2">
    <mergeCell ref="A6:A30"/>
    <mergeCell ref="A5:Q5"/>
  </mergeCells>
  <pageMargins left="0.7" right="0.7" top="0.75" bottom="0.75" header="0.3" footer="0.3"/>
  <pageSetup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92D050"/>
  </sheetPr>
  <dimension ref="A1:Q40"/>
  <sheetViews>
    <sheetView showGridLines="0" workbookViewId="0">
      <selection activeCell="Q6" sqref="Q6"/>
    </sheetView>
  </sheetViews>
  <sheetFormatPr baseColWidth="10" defaultColWidth="11.44140625" defaultRowHeight="13.8"/>
  <cols>
    <col min="1" max="1" width="7.44140625" style="11" customWidth="1"/>
    <col min="2" max="2" width="22.109375" style="11" customWidth="1"/>
    <col min="3" max="17" width="7.6640625" style="11" customWidth="1"/>
    <col min="18" max="16384" width="11.44140625" style="11"/>
  </cols>
  <sheetData>
    <row r="1" spans="1:17" ht="29.25" customHeight="1">
      <c r="A1" s="1367" t="s">
        <v>358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19.5" customHeight="1">
      <c r="A2" s="1519" t="s">
        <v>242</v>
      </c>
      <c r="B2" s="1519"/>
      <c r="C2" s="1387" t="s">
        <v>243</v>
      </c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</row>
    <row r="3" spans="1:17" ht="24" customHeight="1">
      <c r="A3" s="1519"/>
      <c r="B3" s="1519"/>
      <c r="C3" s="525">
        <v>2007</v>
      </c>
      <c r="D3" s="525">
        <v>2008</v>
      </c>
      <c r="E3" s="525">
        <v>2009</v>
      </c>
      <c r="F3" s="525">
        <v>2010</v>
      </c>
      <c r="G3" s="525">
        <v>2011</v>
      </c>
      <c r="H3" s="525">
        <v>2012</v>
      </c>
      <c r="I3" s="525">
        <v>2013</v>
      </c>
      <c r="J3" s="525">
        <v>2014</v>
      </c>
      <c r="K3" s="525">
        <v>2015</v>
      </c>
      <c r="L3" s="525">
        <v>2016</v>
      </c>
      <c r="M3" s="568">
        <v>2017</v>
      </c>
      <c r="N3" s="589">
        <v>2018</v>
      </c>
      <c r="O3" s="601">
        <v>2019</v>
      </c>
      <c r="P3" s="859">
        <v>2020</v>
      </c>
      <c r="Q3" s="601">
        <v>2021</v>
      </c>
    </row>
    <row r="4" spans="1:17" ht="22.5" customHeight="1">
      <c r="A4" s="1518" t="s">
        <v>94</v>
      </c>
      <c r="B4" s="418" t="s">
        <v>119</v>
      </c>
      <c r="C4" s="419">
        <v>268.66000000000003</v>
      </c>
      <c r="D4" s="419">
        <v>294.58999999999997</v>
      </c>
      <c r="E4" s="419">
        <v>309.73</v>
      </c>
      <c r="F4" s="419">
        <v>331.88</v>
      </c>
      <c r="G4" s="419">
        <v>374.55</v>
      </c>
      <c r="H4" s="419">
        <v>442.33</v>
      </c>
      <c r="I4" s="419">
        <v>457.81</v>
      </c>
      <c r="J4" s="235">
        <v>487.44</v>
      </c>
      <c r="K4" s="419">
        <v>492.54</v>
      </c>
      <c r="L4" s="419">
        <v>525.88</v>
      </c>
      <c r="M4" s="419">
        <v>547.92999999999995</v>
      </c>
      <c r="N4" s="234">
        <v>552.96</v>
      </c>
      <c r="O4" s="234">
        <v>564.6177896597037</v>
      </c>
      <c r="P4" s="234">
        <v>483.10277692386512</v>
      </c>
      <c r="Q4" s="234">
        <v>498.15545771975104</v>
      </c>
    </row>
    <row r="5" spans="1:17">
      <c r="A5" s="1385"/>
      <c r="B5" s="420" t="s">
        <v>244</v>
      </c>
      <c r="C5" s="332">
        <v>381.27</v>
      </c>
      <c r="D5" s="332">
        <v>439.74</v>
      </c>
      <c r="E5" s="332">
        <v>435.32</v>
      </c>
      <c r="F5" s="332">
        <v>476.33</v>
      </c>
      <c r="G5" s="332">
        <v>483.76</v>
      </c>
      <c r="H5" s="332">
        <v>516.79</v>
      </c>
      <c r="I5" s="332">
        <v>595.4</v>
      </c>
      <c r="J5" s="239">
        <v>670.97</v>
      </c>
      <c r="K5" s="332">
        <v>670.2</v>
      </c>
      <c r="L5" s="332">
        <v>692.61</v>
      </c>
      <c r="M5" s="332">
        <v>765.37</v>
      </c>
      <c r="N5" s="332">
        <v>756.44</v>
      </c>
      <c r="O5" s="332">
        <v>769.23199999999997</v>
      </c>
      <c r="P5" s="332">
        <v>766.13841524573718</v>
      </c>
      <c r="Q5" s="332">
        <v>767.6943404536446</v>
      </c>
    </row>
    <row r="6" spans="1:17">
      <c r="A6" s="1385"/>
      <c r="B6" s="420" t="s">
        <v>245</v>
      </c>
      <c r="C6" s="332">
        <v>275.23</v>
      </c>
      <c r="D6" s="332">
        <v>299.27</v>
      </c>
      <c r="E6" s="332">
        <v>313.58999999999997</v>
      </c>
      <c r="F6" s="332">
        <v>335.26</v>
      </c>
      <c r="G6" s="332">
        <v>374.82</v>
      </c>
      <c r="H6" s="332">
        <v>446.17</v>
      </c>
      <c r="I6" s="332">
        <v>457.62</v>
      </c>
      <c r="J6" s="239">
        <v>486.2</v>
      </c>
      <c r="K6" s="332">
        <v>491.39</v>
      </c>
      <c r="L6" s="332">
        <v>522.59</v>
      </c>
      <c r="M6" s="332">
        <v>534.48</v>
      </c>
      <c r="N6" s="332">
        <v>542.74</v>
      </c>
      <c r="O6" s="332">
        <v>557.27083283431944</v>
      </c>
      <c r="P6" s="332">
        <v>467.55529685681023</v>
      </c>
      <c r="Q6" s="332">
        <v>486.16014120667523</v>
      </c>
    </row>
    <row r="7" spans="1:17">
      <c r="A7" s="1385"/>
      <c r="B7" s="420" t="s">
        <v>246</v>
      </c>
      <c r="C7" s="332">
        <v>105.83</v>
      </c>
      <c r="D7" s="332">
        <v>107.72</v>
      </c>
      <c r="E7" s="332">
        <v>120.36</v>
      </c>
      <c r="F7" s="332">
        <v>116.71</v>
      </c>
      <c r="G7" s="332">
        <v>123.38</v>
      </c>
      <c r="H7" s="332">
        <v>140.69</v>
      </c>
      <c r="I7" s="332">
        <v>189.04</v>
      </c>
      <c r="J7" s="239">
        <v>236.48</v>
      </c>
      <c r="K7" s="332">
        <v>235.96</v>
      </c>
      <c r="L7" s="332">
        <v>195.66</v>
      </c>
      <c r="M7" s="332">
        <v>208.09</v>
      </c>
      <c r="N7" s="332">
        <v>211.12</v>
      </c>
      <c r="O7" s="332">
        <v>188.04916317991632</v>
      </c>
      <c r="P7" s="332">
        <v>195.96465390279823</v>
      </c>
      <c r="Q7" s="332">
        <v>202.65858208955223</v>
      </c>
    </row>
    <row r="8" spans="1:17">
      <c r="A8" s="1385"/>
      <c r="B8" s="421" t="s">
        <v>150</v>
      </c>
      <c r="C8" s="422">
        <v>267.42</v>
      </c>
      <c r="D8" s="422">
        <v>298.14999999999998</v>
      </c>
      <c r="E8" s="422">
        <v>308.87</v>
      </c>
      <c r="F8" s="422">
        <v>331.58</v>
      </c>
      <c r="G8" s="422">
        <v>378.64</v>
      </c>
      <c r="H8" s="422">
        <v>435.74</v>
      </c>
      <c r="I8" s="422">
        <v>449.5</v>
      </c>
      <c r="J8" s="242">
        <v>479.23</v>
      </c>
      <c r="K8" s="422">
        <v>490.73</v>
      </c>
      <c r="L8" s="422">
        <v>526.13</v>
      </c>
      <c r="M8" s="422">
        <v>541.83000000000004</v>
      </c>
      <c r="N8" s="422">
        <v>554.67999999999995</v>
      </c>
      <c r="O8" s="422">
        <v>549.03607558694409</v>
      </c>
      <c r="P8" s="422">
        <v>409.70961206573122</v>
      </c>
      <c r="Q8" s="422">
        <v>482.09925902233596</v>
      </c>
    </row>
    <row r="9" spans="1:17">
      <c r="A9" s="1385"/>
      <c r="B9" s="420" t="s">
        <v>244</v>
      </c>
      <c r="C9" s="332">
        <v>413.35</v>
      </c>
      <c r="D9" s="332">
        <v>442.47</v>
      </c>
      <c r="E9" s="332">
        <v>438.85</v>
      </c>
      <c r="F9" s="332">
        <v>479.77</v>
      </c>
      <c r="G9" s="332">
        <v>492.31</v>
      </c>
      <c r="H9" s="332">
        <v>544.55999999999995</v>
      </c>
      <c r="I9" s="332">
        <v>631.79999999999995</v>
      </c>
      <c r="J9" s="239">
        <v>681.67</v>
      </c>
      <c r="K9" s="332">
        <v>714.26</v>
      </c>
      <c r="L9" s="332">
        <v>715.54</v>
      </c>
      <c r="M9" s="332">
        <v>787.34</v>
      </c>
      <c r="N9" s="332">
        <v>781.14</v>
      </c>
      <c r="O9" s="332">
        <v>754.90909090909088</v>
      </c>
      <c r="P9" s="332">
        <v>783.37996642417465</v>
      </c>
      <c r="Q9" s="332">
        <v>776.18683001531394</v>
      </c>
    </row>
    <row r="10" spans="1:17">
      <c r="A10" s="1385"/>
      <c r="B10" s="420" t="s">
        <v>245</v>
      </c>
      <c r="C10" s="332">
        <v>263.06</v>
      </c>
      <c r="D10" s="332">
        <v>292.47000000000003</v>
      </c>
      <c r="E10" s="332">
        <v>304.66000000000003</v>
      </c>
      <c r="F10" s="332">
        <v>327.44</v>
      </c>
      <c r="G10" s="332">
        <v>369.96</v>
      </c>
      <c r="H10" s="332">
        <v>429.36</v>
      </c>
      <c r="I10" s="332">
        <v>442.14</v>
      </c>
      <c r="J10" s="239">
        <v>470.96</v>
      </c>
      <c r="K10" s="332">
        <v>477.9</v>
      </c>
      <c r="L10" s="332">
        <v>515.35</v>
      </c>
      <c r="M10" s="332">
        <v>522.23</v>
      </c>
      <c r="N10" s="332">
        <v>531.08000000000004</v>
      </c>
      <c r="O10" s="332">
        <v>534.92383804192161</v>
      </c>
      <c r="P10" s="332">
        <v>358.14892344497605</v>
      </c>
      <c r="Q10" s="332">
        <v>460.37924151696609</v>
      </c>
    </row>
    <row r="11" spans="1:17">
      <c r="A11" s="1385"/>
      <c r="B11" s="420" t="s">
        <v>246</v>
      </c>
      <c r="C11" s="332">
        <v>92.67</v>
      </c>
      <c r="D11" s="332">
        <v>134.72</v>
      </c>
      <c r="E11" s="332">
        <v>181.8</v>
      </c>
      <c r="F11" s="332">
        <v>88.32</v>
      </c>
      <c r="G11" s="332">
        <v>202.54</v>
      </c>
      <c r="H11" s="332">
        <v>88.79</v>
      </c>
      <c r="I11" s="332">
        <v>236.66</v>
      </c>
      <c r="J11" s="239">
        <v>213.09</v>
      </c>
      <c r="K11" s="332">
        <v>328.03</v>
      </c>
      <c r="L11" s="332">
        <v>148.41999999999999</v>
      </c>
      <c r="M11" s="332">
        <v>447.52</v>
      </c>
      <c r="N11" s="332">
        <v>309.74</v>
      </c>
      <c r="O11" s="332">
        <v>134.97782705099777</v>
      </c>
      <c r="P11" s="332">
        <v>216.58007334963327</v>
      </c>
      <c r="Q11" s="332">
        <v>123.99068322981367</v>
      </c>
    </row>
    <row r="12" spans="1:17">
      <c r="A12" s="1385"/>
      <c r="B12" s="421" t="s">
        <v>151</v>
      </c>
      <c r="C12" s="422">
        <v>271.45</v>
      </c>
      <c r="D12" s="422">
        <v>285.33999999999997</v>
      </c>
      <c r="E12" s="422">
        <v>311.5</v>
      </c>
      <c r="F12" s="422">
        <v>332.52</v>
      </c>
      <c r="G12" s="422">
        <v>367.14</v>
      </c>
      <c r="H12" s="422">
        <v>453.83</v>
      </c>
      <c r="I12" s="422">
        <v>472.2</v>
      </c>
      <c r="J12" s="242">
        <v>500.67</v>
      </c>
      <c r="K12" s="422">
        <v>496.02</v>
      </c>
      <c r="L12" s="422">
        <v>525.44000000000005</v>
      </c>
      <c r="M12" s="422">
        <v>557.96</v>
      </c>
      <c r="N12" s="422">
        <v>549.69000000000005</v>
      </c>
      <c r="O12" s="422">
        <v>602.03833898133632</v>
      </c>
      <c r="P12" s="422">
        <v>622.7467811158798</v>
      </c>
      <c r="Q12" s="422">
        <v>537.84424825405199</v>
      </c>
    </row>
    <row r="13" spans="1:17">
      <c r="A13" s="1385"/>
      <c r="B13" s="420" t="s">
        <v>244</v>
      </c>
      <c r="C13" s="332">
        <v>351.71</v>
      </c>
      <c r="D13" s="332">
        <v>436.19</v>
      </c>
      <c r="E13" s="332">
        <v>432.7</v>
      </c>
      <c r="F13" s="332">
        <v>473.81</v>
      </c>
      <c r="G13" s="332">
        <v>474.28</v>
      </c>
      <c r="H13" s="332">
        <v>486.51</v>
      </c>
      <c r="I13" s="332">
        <v>556.95000000000005</v>
      </c>
      <c r="J13" s="239">
        <v>649.07000000000005</v>
      </c>
      <c r="K13" s="332">
        <v>602.53</v>
      </c>
      <c r="L13" s="332">
        <v>665.77</v>
      </c>
      <c r="M13" s="332">
        <v>739.8</v>
      </c>
      <c r="N13" s="332">
        <v>720.94</v>
      </c>
      <c r="O13" s="332">
        <v>785.25423728813553</v>
      </c>
      <c r="P13" s="332">
        <v>756.5040650406504</v>
      </c>
      <c r="Q13" s="332">
        <v>756.19491964748579</v>
      </c>
    </row>
    <row r="14" spans="1:17">
      <c r="A14" s="1385"/>
      <c r="B14" s="420" t="s">
        <v>245</v>
      </c>
      <c r="C14" s="332">
        <v>304.95</v>
      </c>
      <c r="D14" s="332">
        <v>318.20999999999998</v>
      </c>
      <c r="E14" s="332">
        <v>333.22</v>
      </c>
      <c r="F14" s="332">
        <v>353.2</v>
      </c>
      <c r="G14" s="332">
        <v>384.24</v>
      </c>
      <c r="H14" s="332">
        <v>477.32</v>
      </c>
      <c r="I14" s="332">
        <v>487.12</v>
      </c>
      <c r="J14" s="239">
        <v>513.20000000000005</v>
      </c>
      <c r="K14" s="332">
        <v>519.48</v>
      </c>
      <c r="L14" s="332">
        <v>535.99</v>
      </c>
      <c r="M14" s="332">
        <v>556.03</v>
      </c>
      <c r="N14" s="332">
        <v>566.63</v>
      </c>
      <c r="O14" s="332">
        <v>613.09393607971811</v>
      </c>
      <c r="P14" s="332">
        <v>645.62302839116717</v>
      </c>
      <c r="Q14" s="332">
        <v>553.62739408009293</v>
      </c>
    </row>
    <row r="15" spans="1:17">
      <c r="A15" s="1386"/>
      <c r="B15" s="243" t="s">
        <v>246</v>
      </c>
      <c r="C15" s="244">
        <v>106.99</v>
      </c>
      <c r="D15" s="244">
        <v>106.58</v>
      </c>
      <c r="E15" s="244">
        <v>113.29</v>
      </c>
      <c r="F15" s="244">
        <v>119.5</v>
      </c>
      <c r="G15" s="244">
        <v>120.43</v>
      </c>
      <c r="H15" s="244">
        <v>146.79</v>
      </c>
      <c r="I15" s="244">
        <v>165.48</v>
      </c>
      <c r="J15" s="245">
        <v>243.59</v>
      </c>
      <c r="K15" s="244">
        <v>221.51</v>
      </c>
      <c r="L15" s="244">
        <v>201.85</v>
      </c>
      <c r="M15" s="244">
        <v>177.6</v>
      </c>
      <c r="N15" s="244">
        <v>194.52</v>
      </c>
      <c r="O15" s="244">
        <v>208.56854838709677</v>
      </c>
      <c r="P15" s="244">
        <v>176.79079022171689</v>
      </c>
      <c r="Q15" s="244">
        <v>230.10638297872339</v>
      </c>
    </row>
    <row r="16" spans="1:17" ht="22.5" customHeight="1">
      <c r="A16" s="1525" t="s">
        <v>105</v>
      </c>
      <c r="B16" s="246" t="s">
        <v>247</v>
      </c>
      <c r="C16" s="247">
        <v>302.64999999999998</v>
      </c>
      <c r="D16" s="247">
        <v>326.5</v>
      </c>
      <c r="E16" s="247">
        <v>335</v>
      </c>
      <c r="F16" s="247">
        <v>360.16</v>
      </c>
      <c r="G16" s="247">
        <v>409.2</v>
      </c>
      <c r="H16" s="247">
        <v>478.53</v>
      </c>
      <c r="I16" s="247">
        <v>493.2</v>
      </c>
      <c r="J16" s="248">
        <v>516</v>
      </c>
      <c r="K16" s="247">
        <v>522.34</v>
      </c>
      <c r="L16" s="247">
        <v>559.16</v>
      </c>
      <c r="M16" s="247">
        <v>583.54999999999995</v>
      </c>
      <c r="N16" s="247">
        <v>599.07000000000005</v>
      </c>
      <c r="O16" s="247">
        <v>614.28508375080003</v>
      </c>
      <c r="P16" s="865" t="s">
        <v>319</v>
      </c>
      <c r="Q16" s="247">
        <v>586.97149222745452</v>
      </c>
    </row>
    <row r="17" spans="1:17">
      <c r="A17" s="1443"/>
      <c r="B17" s="420" t="s">
        <v>244</v>
      </c>
      <c r="C17" s="332">
        <v>398.8</v>
      </c>
      <c r="D17" s="332">
        <v>440.27</v>
      </c>
      <c r="E17" s="332">
        <v>434.03</v>
      </c>
      <c r="F17" s="332">
        <v>476.81</v>
      </c>
      <c r="G17" s="332">
        <v>491.65</v>
      </c>
      <c r="H17" s="332">
        <v>523.69000000000005</v>
      </c>
      <c r="I17" s="332">
        <v>592.9</v>
      </c>
      <c r="J17" s="239">
        <v>680.29</v>
      </c>
      <c r="K17" s="332">
        <v>685.5</v>
      </c>
      <c r="L17" s="332">
        <v>706.69</v>
      </c>
      <c r="M17" s="332">
        <v>778.04</v>
      </c>
      <c r="N17" s="332">
        <v>770.24</v>
      </c>
      <c r="O17" s="332">
        <v>772.89501590668078</v>
      </c>
      <c r="P17" s="862" t="s">
        <v>319</v>
      </c>
      <c r="Q17" s="332">
        <v>767.13321669582604</v>
      </c>
    </row>
    <row r="18" spans="1:17">
      <c r="A18" s="1443"/>
      <c r="B18" s="420" t="s">
        <v>245</v>
      </c>
      <c r="C18" s="332">
        <v>309.37</v>
      </c>
      <c r="D18" s="332">
        <v>332.26</v>
      </c>
      <c r="E18" s="332">
        <v>339.33</v>
      </c>
      <c r="F18" s="332">
        <v>364.22</v>
      </c>
      <c r="G18" s="332">
        <v>409.38</v>
      </c>
      <c r="H18" s="332">
        <v>483.42</v>
      </c>
      <c r="I18" s="332">
        <v>494.13</v>
      </c>
      <c r="J18" s="239">
        <v>514.5</v>
      </c>
      <c r="K18" s="332">
        <v>521.59</v>
      </c>
      <c r="L18" s="332">
        <v>556.9</v>
      </c>
      <c r="M18" s="332">
        <v>568.55999999999995</v>
      </c>
      <c r="N18" s="332">
        <v>584</v>
      </c>
      <c r="O18" s="332">
        <v>608.74114576860939</v>
      </c>
      <c r="P18" s="862" t="s">
        <v>319</v>
      </c>
      <c r="Q18" s="332">
        <v>572.48209018120519</v>
      </c>
    </row>
    <row r="19" spans="1:17">
      <c r="A19" s="1443"/>
      <c r="B19" s="420" t="s">
        <v>246</v>
      </c>
      <c r="C19" s="332">
        <v>112.55</v>
      </c>
      <c r="D19" s="332">
        <v>118.98</v>
      </c>
      <c r="E19" s="332">
        <v>138.79</v>
      </c>
      <c r="F19" s="332">
        <v>134.12</v>
      </c>
      <c r="G19" s="332">
        <v>144.87</v>
      </c>
      <c r="H19" s="332">
        <v>179.31</v>
      </c>
      <c r="I19" s="332">
        <v>221.92</v>
      </c>
      <c r="J19" s="239">
        <v>285.99</v>
      </c>
      <c r="K19" s="332">
        <v>277.45999999999998</v>
      </c>
      <c r="L19" s="332">
        <v>215.13</v>
      </c>
      <c r="M19" s="332">
        <v>286.39</v>
      </c>
      <c r="N19" s="332">
        <v>270.89999999999998</v>
      </c>
      <c r="O19" s="332">
        <v>202.43190661478599</v>
      </c>
      <c r="P19" s="862" t="s">
        <v>319</v>
      </c>
      <c r="Q19" s="332">
        <v>200.625</v>
      </c>
    </row>
    <row r="20" spans="1:17">
      <c r="A20" s="1443"/>
      <c r="B20" s="421" t="s">
        <v>150</v>
      </c>
      <c r="C20" s="422">
        <v>308.41000000000003</v>
      </c>
      <c r="D20" s="422">
        <v>336.27</v>
      </c>
      <c r="E20" s="422">
        <v>340.78</v>
      </c>
      <c r="F20" s="422">
        <v>366.87</v>
      </c>
      <c r="G20" s="422">
        <v>426.26</v>
      </c>
      <c r="H20" s="422">
        <v>483.42</v>
      </c>
      <c r="I20" s="422">
        <v>496.06</v>
      </c>
      <c r="J20" s="242">
        <v>515.46</v>
      </c>
      <c r="K20" s="422">
        <v>525.79999999999995</v>
      </c>
      <c r="L20" s="422">
        <v>569.5</v>
      </c>
      <c r="M20" s="422">
        <v>587.9</v>
      </c>
      <c r="N20" s="422">
        <v>609.41999999999996</v>
      </c>
      <c r="O20" s="422">
        <v>607.82986425339368</v>
      </c>
      <c r="P20" s="863" t="s">
        <v>319</v>
      </c>
      <c r="Q20" s="422">
        <v>587.64288382517748</v>
      </c>
    </row>
    <row r="21" spans="1:17">
      <c r="A21" s="1443"/>
      <c r="B21" s="420" t="s">
        <v>244</v>
      </c>
      <c r="C21" s="332">
        <v>427.54</v>
      </c>
      <c r="D21" s="332">
        <v>441.35</v>
      </c>
      <c r="E21" s="332">
        <v>438.38</v>
      </c>
      <c r="F21" s="332">
        <v>474.29</v>
      </c>
      <c r="G21" s="332">
        <v>498.64</v>
      </c>
      <c r="H21" s="332">
        <v>547.33000000000004</v>
      </c>
      <c r="I21" s="332">
        <v>625.6</v>
      </c>
      <c r="J21" s="239">
        <v>683.1</v>
      </c>
      <c r="K21" s="332">
        <v>733.71</v>
      </c>
      <c r="L21" s="332">
        <v>716.52</v>
      </c>
      <c r="M21" s="332">
        <v>789.72</v>
      </c>
      <c r="N21" s="332">
        <v>788.94</v>
      </c>
      <c r="O21" s="332">
        <v>756.29728526924782</v>
      </c>
      <c r="P21" s="862" t="s">
        <v>319</v>
      </c>
      <c r="Q21" s="332">
        <v>764.30098332620776</v>
      </c>
    </row>
    <row r="22" spans="1:17">
      <c r="A22" s="1443"/>
      <c r="B22" s="420" t="s">
        <v>245</v>
      </c>
      <c r="C22" s="332">
        <v>305.06</v>
      </c>
      <c r="D22" s="332">
        <v>332.38</v>
      </c>
      <c r="E22" s="332">
        <v>338.36</v>
      </c>
      <c r="F22" s="332">
        <v>364.25</v>
      </c>
      <c r="G22" s="332">
        <v>417.49</v>
      </c>
      <c r="H22" s="332">
        <v>480.44</v>
      </c>
      <c r="I22" s="332">
        <v>490.84</v>
      </c>
      <c r="J22" s="239">
        <v>507.12</v>
      </c>
      <c r="K22" s="332">
        <v>513.85</v>
      </c>
      <c r="L22" s="332">
        <v>560.44000000000005</v>
      </c>
      <c r="M22" s="332">
        <v>568.44000000000005</v>
      </c>
      <c r="N22" s="332">
        <v>584.74</v>
      </c>
      <c r="O22" s="332">
        <v>596.41124273287585</v>
      </c>
      <c r="P22" s="862" t="s">
        <v>319</v>
      </c>
      <c r="Q22" s="332">
        <v>565.4333307745452</v>
      </c>
    </row>
    <row r="23" spans="1:17">
      <c r="A23" s="1443"/>
      <c r="B23" s="420" t="s">
        <v>246</v>
      </c>
      <c r="C23" s="332">
        <v>85.59</v>
      </c>
      <c r="D23" s="332">
        <v>118.75</v>
      </c>
      <c r="E23" s="332">
        <v>192.27</v>
      </c>
      <c r="F23" s="332">
        <v>66.22</v>
      </c>
      <c r="G23" s="332">
        <v>188.83</v>
      </c>
      <c r="H23" s="332">
        <v>104.28</v>
      </c>
      <c r="I23" s="332">
        <v>252.86</v>
      </c>
      <c r="J23" s="239">
        <v>297.58999999999997</v>
      </c>
      <c r="K23" s="332">
        <v>368.41</v>
      </c>
      <c r="L23" s="332">
        <v>180.14</v>
      </c>
      <c r="M23" s="332">
        <v>468.38</v>
      </c>
      <c r="N23" s="332">
        <v>362.79</v>
      </c>
      <c r="O23" s="332">
        <v>138.23119777158774</v>
      </c>
      <c r="P23" s="862" t="s">
        <v>319</v>
      </c>
      <c r="Q23" s="332">
        <v>114.30412371134021</v>
      </c>
    </row>
    <row r="24" spans="1:17">
      <c r="A24" s="1443"/>
      <c r="B24" s="421" t="s">
        <v>151</v>
      </c>
      <c r="C24" s="422">
        <v>290.99</v>
      </c>
      <c r="D24" s="422">
        <v>303.56</v>
      </c>
      <c r="E24" s="422">
        <v>324.43</v>
      </c>
      <c r="F24" s="422">
        <v>348.36</v>
      </c>
      <c r="G24" s="422">
        <v>381.76</v>
      </c>
      <c r="H24" s="422">
        <v>470.63</v>
      </c>
      <c r="I24" s="422">
        <v>488.63</v>
      </c>
      <c r="J24" s="242">
        <v>516.79</v>
      </c>
      <c r="K24" s="422">
        <v>516.39</v>
      </c>
      <c r="L24" s="422">
        <v>542.03</v>
      </c>
      <c r="M24" s="422">
        <v>577.28</v>
      </c>
      <c r="N24" s="422">
        <v>576.49</v>
      </c>
      <c r="O24" s="422">
        <v>624.36680235187703</v>
      </c>
      <c r="P24" s="863" t="s">
        <v>319</v>
      </c>
      <c r="Q24" s="422">
        <v>585.5593966059082</v>
      </c>
    </row>
    <row r="25" spans="1:17">
      <c r="A25" s="1443"/>
      <c r="B25" s="420" t="s">
        <v>244</v>
      </c>
      <c r="C25" s="332">
        <v>374.88</v>
      </c>
      <c r="D25" s="332">
        <v>438.57</v>
      </c>
      <c r="E25" s="332">
        <v>431.11</v>
      </c>
      <c r="F25" s="332">
        <v>478.37</v>
      </c>
      <c r="G25" s="332">
        <v>483.61</v>
      </c>
      <c r="H25" s="332">
        <v>499.32</v>
      </c>
      <c r="I25" s="332">
        <v>560.53</v>
      </c>
      <c r="J25" s="239">
        <v>674.55</v>
      </c>
      <c r="K25" s="332">
        <v>619.38</v>
      </c>
      <c r="L25" s="332">
        <v>693.66</v>
      </c>
      <c r="M25" s="332">
        <v>764.89</v>
      </c>
      <c r="N25" s="332">
        <v>741.54</v>
      </c>
      <c r="O25" s="332">
        <v>788.00648298217175</v>
      </c>
      <c r="P25" s="862" t="s">
        <v>319</v>
      </c>
      <c r="Q25" s="332">
        <v>771.11913357400726</v>
      </c>
    </row>
    <row r="26" spans="1:17">
      <c r="A26" s="1443"/>
      <c r="B26" s="420" t="s">
        <v>245</v>
      </c>
      <c r="C26" s="332">
        <v>318.76</v>
      </c>
      <c r="D26" s="332">
        <v>331.96</v>
      </c>
      <c r="E26" s="332">
        <v>341.18</v>
      </c>
      <c r="F26" s="332">
        <v>364.16</v>
      </c>
      <c r="G26" s="332">
        <v>394.31</v>
      </c>
      <c r="H26" s="332">
        <v>488.45</v>
      </c>
      <c r="I26" s="332">
        <v>499.82</v>
      </c>
      <c r="J26" s="239">
        <v>526.4</v>
      </c>
      <c r="K26" s="332">
        <v>536.04</v>
      </c>
      <c r="L26" s="332">
        <v>550.79999999999995</v>
      </c>
      <c r="M26" s="332">
        <v>568.73</v>
      </c>
      <c r="N26" s="332">
        <v>582.63</v>
      </c>
      <c r="O26" s="332">
        <v>629.19835767651614</v>
      </c>
      <c r="P26" s="862" t="s">
        <v>319</v>
      </c>
      <c r="Q26" s="332">
        <v>587.89659224441834</v>
      </c>
    </row>
    <row r="27" spans="1:17">
      <c r="A27" s="1444"/>
      <c r="B27" s="243" t="s">
        <v>246</v>
      </c>
      <c r="C27" s="244">
        <v>114.08</v>
      </c>
      <c r="D27" s="244">
        <v>118.99</v>
      </c>
      <c r="E27" s="244">
        <v>126.77</v>
      </c>
      <c r="F27" s="244">
        <v>145.99</v>
      </c>
      <c r="G27" s="244">
        <v>143.38999999999999</v>
      </c>
      <c r="H27" s="244">
        <v>181.06</v>
      </c>
      <c r="I27" s="244">
        <v>209.96</v>
      </c>
      <c r="J27" s="245">
        <v>285.35000000000002</v>
      </c>
      <c r="K27" s="244">
        <v>262.27</v>
      </c>
      <c r="L27" s="244">
        <v>220.79</v>
      </c>
      <c r="M27" s="244">
        <v>240.24</v>
      </c>
      <c r="N27" s="244">
        <v>256.16000000000003</v>
      </c>
      <c r="O27" s="244">
        <v>228.11284046692606</v>
      </c>
      <c r="P27" s="864" t="s">
        <v>319</v>
      </c>
      <c r="Q27" s="244">
        <v>248.125</v>
      </c>
    </row>
    <row r="28" spans="1:17" ht="22.5" customHeight="1">
      <c r="A28" s="1524" t="s">
        <v>106</v>
      </c>
      <c r="B28" s="246" t="s">
        <v>248</v>
      </c>
      <c r="C28" s="247">
        <v>155.49</v>
      </c>
      <c r="D28" s="247">
        <v>182.9</v>
      </c>
      <c r="E28" s="247">
        <v>198.09</v>
      </c>
      <c r="F28" s="247">
        <v>223.77</v>
      </c>
      <c r="G28" s="247">
        <v>244.89</v>
      </c>
      <c r="H28" s="247">
        <v>267.70999999999998</v>
      </c>
      <c r="I28" s="247">
        <v>276.67</v>
      </c>
      <c r="J28" s="248">
        <v>334.72</v>
      </c>
      <c r="K28" s="247">
        <v>351.43</v>
      </c>
      <c r="L28" s="247">
        <v>392.24</v>
      </c>
      <c r="M28" s="247">
        <v>392.91</v>
      </c>
      <c r="N28" s="247">
        <v>387.68</v>
      </c>
      <c r="O28" s="247">
        <v>375.90603158167227</v>
      </c>
      <c r="P28" s="865" t="s">
        <v>319</v>
      </c>
      <c r="Q28" s="247">
        <v>289.98607796340491</v>
      </c>
    </row>
    <row r="29" spans="1:17">
      <c r="A29" s="1440"/>
      <c r="B29" s="420" t="s">
        <v>244</v>
      </c>
      <c r="C29" s="332">
        <v>317.88</v>
      </c>
      <c r="D29" s="332">
        <v>438.56</v>
      </c>
      <c r="E29" s="332">
        <v>438.66</v>
      </c>
      <c r="F29" s="332">
        <v>474.86</v>
      </c>
      <c r="G29" s="332">
        <v>434.78</v>
      </c>
      <c r="H29" s="332">
        <v>480.62</v>
      </c>
      <c r="I29" s="332">
        <v>608.91</v>
      </c>
      <c r="J29" s="239">
        <v>627.4</v>
      </c>
      <c r="K29" s="332">
        <v>595.20000000000005</v>
      </c>
      <c r="L29" s="332">
        <v>637.32000000000005</v>
      </c>
      <c r="M29" s="332">
        <v>704.05</v>
      </c>
      <c r="N29" s="332">
        <v>701.6</v>
      </c>
      <c r="O29" s="332">
        <v>757.98045602605862</v>
      </c>
      <c r="P29" s="862" t="s">
        <v>319</v>
      </c>
      <c r="Q29" s="332">
        <v>771.85185185185185</v>
      </c>
    </row>
    <row r="30" spans="1:17">
      <c r="A30" s="1440"/>
      <c r="B30" s="420" t="s">
        <v>245</v>
      </c>
      <c r="C30" s="332">
        <v>157.38999999999999</v>
      </c>
      <c r="D30" s="332">
        <v>185.44</v>
      </c>
      <c r="E30" s="332">
        <v>201.26</v>
      </c>
      <c r="F30" s="332">
        <v>226.68</v>
      </c>
      <c r="G30" s="332">
        <v>247.4</v>
      </c>
      <c r="H30" s="332">
        <v>269.25</v>
      </c>
      <c r="I30" s="332">
        <v>276.7</v>
      </c>
      <c r="J30" s="239">
        <v>338.73</v>
      </c>
      <c r="K30" s="332">
        <v>345.02</v>
      </c>
      <c r="L30" s="332">
        <v>379.99</v>
      </c>
      <c r="M30" s="332">
        <v>380.62</v>
      </c>
      <c r="N30" s="332">
        <v>390.66</v>
      </c>
      <c r="O30" s="332">
        <v>376.44719399027838</v>
      </c>
      <c r="P30" s="862" t="s">
        <v>319</v>
      </c>
      <c r="Q30" s="332">
        <v>276.91915513474146</v>
      </c>
    </row>
    <row r="31" spans="1:17">
      <c r="A31" s="1440"/>
      <c r="B31" s="420" t="s">
        <v>246</v>
      </c>
      <c r="C31" s="332">
        <v>69.61</v>
      </c>
      <c r="D31" s="332">
        <v>79.5</v>
      </c>
      <c r="E31" s="332">
        <v>80.3</v>
      </c>
      <c r="F31" s="332">
        <v>84.89</v>
      </c>
      <c r="G31" s="332">
        <v>92.47</v>
      </c>
      <c r="H31" s="332">
        <v>113.27</v>
      </c>
      <c r="I31" s="332">
        <v>156.28</v>
      </c>
      <c r="J31" s="239">
        <v>113.71</v>
      </c>
      <c r="K31" s="332">
        <v>113.78</v>
      </c>
      <c r="L31" s="332">
        <v>121.92</v>
      </c>
      <c r="M31" s="332">
        <v>124.02</v>
      </c>
      <c r="N31" s="332">
        <v>155.15</v>
      </c>
      <c r="O31" s="332">
        <v>166.21621621621622</v>
      </c>
      <c r="P31" s="862" t="s">
        <v>319</v>
      </c>
      <c r="Q31" s="332">
        <v>205.6712962962963</v>
      </c>
    </row>
    <row r="32" spans="1:17">
      <c r="A32" s="1440"/>
      <c r="B32" s="421" t="s">
        <v>150</v>
      </c>
      <c r="C32" s="422">
        <v>161.30000000000001</v>
      </c>
      <c r="D32" s="422">
        <v>187.82</v>
      </c>
      <c r="E32" s="422">
        <v>200.68</v>
      </c>
      <c r="F32" s="422">
        <v>226.88</v>
      </c>
      <c r="G32" s="422">
        <v>240.56</v>
      </c>
      <c r="H32" s="422">
        <v>266.74</v>
      </c>
      <c r="I32" s="422">
        <v>276.3</v>
      </c>
      <c r="J32" s="242">
        <v>323.2</v>
      </c>
      <c r="K32" s="422">
        <v>360.03</v>
      </c>
      <c r="L32" s="422">
        <v>370.53</v>
      </c>
      <c r="M32" s="422">
        <v>386.6</v>
      </c>
      <c r="N32" s="422">
        <v>375.96</v>
      </c>
      <c r="O32" s="422">
        <v>371.72383812835915</v>
      </c>
      <c r="P32" s="863" t="s">
        <v>319</v>
      </c>
      <c r="Q32" s="422">
        <v>279.62580538575912</v>
      </c>
    </row>
    <row r="33" spans="1:17">
      <c r="A33" s="1440"/>
      <c r="B33" s="420" t="s">
        <v>244</v>
      </c>
      <c r="C33" s="332">
        <v>368.79</v>
      </c>
      <c r="D33" s="332">
        <v>445.76</v>
      </c>
      <c r="E33" s="332">
        <v>439.83</v>
      </c>
      <c r="F33" s="332">
        <v>491.13</v>
      </c>
      <c r="G33" s="332">
        <v>447.27</v>
      </c>
      <c r="H33" s="332">
        <v>532.16</v>
      </c>
      <c r="I33" s="332">
        <v>657.99</v>
      </c>
      <c r="J33" s="239">
        <v>675.04</v>
      </c>
      <c r="K33" s="332">
        <v>637.48</v>
      </c>
      <c r="L33" s="332">
        <v>710.32</v>
      </c>
      <c r="M33" s="332">
        <v>776.78</v>
      </c>
      <c r="N33" s="332">
        <v>745.52</v>
      </c>
      <c r="O33" s="332">
        <v>751.94681861348522</v>
      </c>
      <c r="P33" s="862" t="s">
        <v>319</v>
      </c>
      <c r="Q33" s="332">
        <v>850.71428571428567</v>
      </c>
    </row>
    <row r="34" spans="1:17">
      <c r="A34" s="1440"/>
      <c r="B34" s="420" t="s">
        <v>245</v>
      </c>
      <c r="C34" s="332">
        <v>157.24</v>
      </c>
      <c r="D34" s="332">
        <v>183.14</v>
      </c>
      <c r="E34" s="332">
        <v>196.48</v>
      </c>
      <c r="F34" s="332">
        <v>220.79</v>
      </c>
      <c r="G34" s="332">
        <v>236.97</v>
      </c>
      <c r="H34" s="332">
        <v>259.79000000000002</v>
      </c>
      <c r="I34" s="332">
        <v>269.49</v>
      </c>
      <c r="J34" s="239">
        <v>317.14999999999998</v>
      </c>
      <c r="K34" s="332">
        <v>339.78</v>
      </c>
      <c r="L34" s="332">
        <v>353.18</v>
      </c>
      <c r="M34" s="332">
        <v>367.93</v>
      </c>
      <c r="N34" s="332">
        <v>362.77</v>
      </c>
      <c r="O34" s="332">
        <v>357.72440051847047</v>
      </c>
      <c r="P34" s="862" t="s">
        <v>319</v>
      </c>
      <c r="Q34" s="332">
        <v>262.66317416695296</v>
      </c>
    </row>
    <row r="35" spans="1:17">
      <c r="A35" s="1440"/>
      <c r="B35" s="420" t="s">
        <v>246</v>
      </c>
      <c r="C35" s="332">
        <v>105.16</v>
      </c>
      <c r="D35" s="332">
        <v>142.15</v>
      </c>
      <c r="E35" s="332">
        <v>113.97</v>
      </c>
      <c r="F35" s="332">
        <v>125</v>
      </c>
      <c r="G35" s="332">
        <v>208.62</v>
      </c>
      <c r="H35" s="332">
        <v>67.62</v>
      </c>
      <c r="I35" s="332">
        <v>226.91</v>
      </c>
      <c r="J35" s="239">
        <v>120.88</v>
      </c>
      <c r="K35" s="332">
        <v>256.02</v>
      </c>
      <c r="L35" s="332">
        <v>142.11000000000001</v>
      </c>
      <c r="M35" s="332">
        <v>306.58999999999997</v>
      </c>
      <c r="N35" s="332">
        <v>273.33999999999997</v>
      </c>
      <c r="O35" s="332">
        <v>124.43946188340807</v>
      </c>
      <c r="P35" s="862" t="s">
        <v>319</v>
      </c>
      <c r="Q35" s="332">
        <v>237.5</v>
      </c>
    </row>
    <row r="36" spans="1:17">
      <c r="A36" s="1440"/>
      <c r="B36" s="421" t="s">
        <v>151</v>
      </c>
      <c r="C36" s="422">
        <v>126.34</v>
      </c>
      <c r="D36" s="422">
        <v>123.54</v>
      </c>
      <c r="E36" s="422">
        <v>179.55</v>
      </c>
      <c r="F36" s="422">
        <v>208.43</v>
      </c>
      <c r="G36" s="422">
        <v>268.16000000000003</v>
      </c>
      <c r="H36" s="422">
        <v>272.89999999999998</v>
      </c>
      <c r="I36" s="422">
        <v>278.81</v>
      </c>
      <c r="J36" s="242">
        <v>373.83</v>
      </c>
      <c r="K36" s="422">
        <v>290.89999999999998</v>
      </c>
      <c r="L36" s="422">
        <v>443.07</v>
      </c>
      <c r="M36" s="422">
        <v>417.41</v>
      </c>
      <c r="N36" s="422">
        <v>425.68</v>
      </c>
      <c r="O36" s="422">
        <v>394.80357142857144</v>
      </c>
      <c r="P36" s="863" t="s">
        <v>319</v>
      </c>
      <c r="Q36" s="422">
        <v>332.10208193418401</v>
      </c>
    </row>
    <row r="37" spans="1:17">
      <c r="A37" s="1440"/>
      <c r="B37" s="420" t="s">
        <v>244</v>
      </c>
      <c r="C37" s="332">
        <v>272.64</v>
      </c>
      <c r="D37" s="332">
        <v>432.42</v>
      </c>
      <c r="E37" s="332">
        <v>437.53</v>
      </c>
      <c r="F37" s="332">
        <v>455.02</v>
      </c>
      <c r="G37" s="332">
        <v>423.85</v>
      </c>
      <c r="H37" s="332">
        <v>404.97</v>
      </c>
      <c r="I37" s="332">
        <v>536.76</v>
      </c>
      <c r="J37" s="239">
        <v>557.91999999999996</v>
      </c>
      <c r="K37" s="332">
        <v>533.66999999999996</v>
      </c>
      <c r="L37" s="332">
        <v>582.84</v>
      </c>
      <c r="M37" s="332">
        <v>603.99</v>
      </c>
      <c r="N37" s="332">
        <v>652.63</v>
      </c>
      <c r="O37" s="332">
        <v>771.16182572614105</v>
      </c>
      <c r="P37" s="862" t="s">
        <v>319</v>
      </c>
      <c r="Q37" s="332">
        <v>663.29588014981277</v>
      </c>
    </row>
    <row r="38" spans="1:17">
      <c r="A38" s="1440"/>
      <c r="B38" s="420" t="s">
        <v>245</v>
      </c>
      <c r="C38" s="332">
        <v>158.54</v>
      </c>
      <c r="D38" s="332">
        <v>203.92</v>
      </c>
      <c r="E38" s="332">
        <v>239.21</v>
      </c>
      <c r="F38" s="332">
        <v>263.51</v>
      </c>
      <c r="G38" s="332">
        <v>309.04000000000002</v>
      </c>
      <c r="H38" s="332">
        <v>336.56</v>
      </c>
      <c r="I38" s="332">
        <v>325.11</v>
      </c>
      <c r="J38" s="239">
        <v>414.65</v>
      </c>
      <c r="K38" s="332">
        <v>383.89</v>
      </c>
      <c r="L38" s="332">
        <v>458.46</v>
      </c>
      <c r="M38" s="332">
        <v>443.86</v>
      </c>
      <c r="N38" s="332">
        <v>483.45</v>
      </c>
      <c r="O38" s="332">
        <v>476.31728045325781</v>
      </c>
      <c r="P38" s="862" t="s">
        <v>319</v>
      </c>
      <c r="Q38" s="332">
        <v>356.49568552253118</v>
      </c>
    </row>
    <row r="39" spans="1:17">
      <c r="A39" s="1441"/>
      <c r="B39" s="249" t="s">
        <v>246</v>
      </c>
      <c r="C39" s="250">
        <v>62.36</v>
      </c>
      <c r="D39" s="250">
        <v>73.31</v>
      </c>
      <c r="E39" s="250">
        <v>76.91</v>
      </c>
      <c r="F39" s="250">
        <v>77.510000000000005</v>
      </c>
      <c r="G39" s="250">
        <v>79.12</v>
      </c>
      <c r="H39" s="250">
        <v>115.78</v>
      </c>
      <c r="I39" s="250">
        <v>119.96</v>
      </c>
      <c r="J39" s="251">
        <v>111</v>
      </c>
      <c r="K39" s="250">
        <v>105.25</v>
      </c>
      <c r="L39" s="250">
        <v>118.72</v>
      </c>
      <c r="M39" s="250">
        <v>121.49</v>
      </c>
      <c r="N39" s="250">
        <v>151.38</v>
      </c>
      <c r="O39" s="250">
        <v>183.15767284991568</v>
      </c>
      <c r="P39" s="866" t="s">
        <v>319</v>
      </c>
      <c r="Q39" s="250">
        <v>191.66666666666666</v>
      </c>
    </row>
    <row r="40" spans="1:17">
      <c r="A40" s="252" t="s">
        <v>249</v>
      </c>
      <c r="B40" s="161"/>
    </row>
  </sheetData>
  <mergeCells count="6">
    <mergeCell ref="A1:Q1"/>
    <mergeCell ref="A28:A39"/>
    <mergeCell ref="A2:B3"/>
    <mergeCell ref="A4:A15"/>
    <mergeCell ref="A16:A27"/>
    <mergeCell ref="C2:Q2"/>
  </mergeCells>
  <pageMargins left="0.7" right="0.7" top="0.75" bottom="0.75" header="0.3" footer="0.3"/>
  <pageSetup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92D050"/>
  </sheetPr>
  <dimension ref="A1:V31"/>
  <sheetViews>
    <sheetView showGridLines="0" workbookViewId="0">
      <selection activeCell="P8" sqref="P8"/>
    </sheetView>
  </sheetViews>
  <sheetFormatPr baseColWidth="10" defaultColWidth="11.44140625" defaultRowHeight="13.8"/>
  <cols>
    <col min="1" max="1" width="6.88671875" style="11" customWidth="1"/>
    <col min="2" max="2" width="25.88671875" style="11" customWidth="1"/>
    <col min="3" max="11" width="8.6640625" style="11" customWidth="1"/>
    <col min="12" max="17" width="9.33203125" style="11" customWidth="1"/>
    <col min="18" max="16384" width="11.44140625" style="11"/>
  </cols>
  <sheetData>
    <row r="1" spans="1:22" ht="33" customHeight="1">
      <c r="A1" s="1377" t="s">
        <v>357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22" ht="21" customHeight="1">
      <c r="A2" s="1526" t="s">
        <v>250</v>
      </c>
      <c r="B2" s="1527"/>
      <c r="C2" s="1453" t="s">
        <v>243</v>
      </c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</row>
    <row r="3" spans="1:22" ht="24" customHeight="1">
      <c r="A3" s="1447"/>
      <c r="B3" s="1448"/>
      <c r="C3" s="763">
        <v>2007</v>
      </c>
      <c r="D3" s="763">
        <v>2008</v>
      </c>
      <c r="E3" s="763">
        <v>2009</v>
      </c>
      <c r="F3" s="763">
        <v>2010</v>
      </c>
      <c r="G3" s="763">
        <v>2011</v>
      </c>
      <c r="H3" s="763">
        <v>2012</v>
      </c>
      <c r="I3" s="763">
        <v>2013</v>
      </c>
      <c r="J3" s="763">
        <v>2014</v>
      </c>
      <c r="K3" s="763">
        <v>2015</v>
      </c>
      <c r="L3" s="763">
        <v>2016</v>
      </c>
      <c r="M3" s="763">
        <v>2017</v>
      </c>
      <c r="N3" s="763">
        <v>2018</v>
      </c>
      <c r="O3" s="763">
        <v>2019</v>
      </c>
      <c r="P3" s="763">
        <v>2020</v>
      </c>
      <c r="Q3" s="763">
        <v>2021</v>
      </c>
      <c r="S3"/>
      <c r="T3"/>
      <c r="U3"/>
      <c r="V3"/>
    </row>
    <row r="4" spans="1:22" ht="22.5" customHeight="1">
      <c r="A4" s="1528" t="s">
        <v>94</v>
      </c>
      <c r="B4" s="246" t="s">
        <v>119</v>
      </c>
      <c r="C4" s="253">
        <v>268.66000000000003</v>
      </c>
      <c r="D4" s="253">
        <v>294.58999999999997</v>
      </c>
      <c r="E4" s="253">
        <v>309.73</v>
      </c>
      <c r="F4" s="253">
        <v>331.88</v>
      </c>
      <c r="G4" s="253">
        <v>374.55</v>
      </c>
      <c r="H4" s="253">
        <v>442.33</v>
      </c>
      <c r="I4" s="253">
        <v>457.81</v>
      </c>
      <c r="J4" s="254">
        <v>487.44</v>
      </c>
      <c r="K4" s="253">
        <v>492.54</v>
      </c>
      <c r="L4" s="253">
        <v>525.88</v>
      </c>
      <c r="M4" s="253">
        <v>547.92999999999995</v>
      </c>
      <c r="N4" s="253">
        <v>552.96</v>
      </c>
      <c r="O4" s="253">
        <v>564.6177896597037</v>
      </c>
      <c r="P4" s="253">
        <v>483.51047676890374</v>
      </c>
      <c r="Q4" s="253">
        <v>496.76661233463477</v>
      </c>
      <c r="S4"/>
      <c r="T4"/>
      <c r="U4"/>
      <c r="V4"/>
    </row>
    <row r="5" spans="1:22" ht="14.4">
      <c r="A5" s="1529"/>
      <c r="B5" s="423" t="s">
        <v>179</v>
      </c>
      <c r="C5" s="300">
        <v>149.82</v>
      </c>
      <c r="D5" s="300">
        <v>150.19999999999999</v>
      </c>
      <c r="E5" s="300">
        <v>209.82</v>
      </c>
      <c r="F5" s="300">
        <v>134.9</v>
      </c>
      <c r="G5" s="300">
        <v>324.45999999999998</v>
      </c>
      <c r="H5" s="300">
        <v>208.71</v>
      </c>
      <c r="I5" s="300">
        <v>272.39</v>
      </c>
      <c r="J5" s="257">
        <v>246.6</v>
      </c>
      <c r="K5" s="300">
        <v>266.67</v>
      </c>
      <c r="L5" s="300">
        <v>299.11</v>
      </c>
      <c r="M5" s="300">
        <v>355.05</v>
      </c>
      <c r="N5" s="300">
        <v>493.75</v>
      </c>
      <c r="O5" s="300">
        <v>435.68181818181819</v>
      </c>
      <c r="P5" s="300">
        <v>218.11548223350252</v>
      </c>
      <c r="Q5" s="300">
        <v>380.93220338983053</v>
      </c>
      <c r="S5"/>
      <c r="T5"/>
      <c r="U5"/>
      <c r="V5"/>
    </row>
    <row r="6" spans="1:22" ht="14.4">
      <c r="A6" s="1529"/>
      <c r="B6" s="423" t="s">
        <v>180</v>
      </c>
      <c r="C6" s="300">
        <v>112.21</v>
      </c>
      <c r="D6" s="300">
        <v>147.47999999999999</v>
      </c>
      <c r="E6" s="300">
        <v>180.83</v>
      </c>
      <c r="F6" s="300">
        <v>165.19</v>
      </c>
      <c r="G6" s="300">
        <v>180.81</v>
      </c>
      <c r="H6" s="300">
        <v>172.17</v>
      </c>
      <c r="I6" s="300">
        <v>234.57</v>
      </c>
      <c r="J6" s="257">
        <v>283.20999999999998</v>
      </c>
      <c r="K6" s="300">
        <v>310.16000000000003</v>
      </c>
      <c r="L6" s="300">
        <v>268.93</v>
      </c>
      <c r="M6" s="300">
        <v>230.67</v>
      </c>
      <c r="N6" s="300">
        <v>406.91</v>
      </c>
      <c r="O6" s="300">
        <v>307.71604938271605</v>
      </c>
      <c r="P6" s="300">
        <v>50.5</v>
      </c>
      <c r="Q6" s="300">
        <v>211.52173913043478</v>
      </c>
      <c r="S6"/>
      <c r="T6"/>
      <c r="U6"/>
      <c r="V6"/>
    </row>
    <row r="7" spans="1:22" ht="14.4">
      <c r="A7" s="1529"/>
      <c r="B7" s="423" t="s">
        <v>181</v>
      </c>
      <c r="C7" s="300">
        <v>146.63999999999999</v>
      </c>
      <c r="D7" s="300">
        <v>181.77</v>
      </c>
      <c r="E7" s="300">
        <v>182.32</v>
      </c>
      <c r="F7" s="300">
        <v>218.68</v>
      </c>
      <c r="G7" s="300">
        <v>229.22</v>
      </c>
      <c r="H7" s="300">
        <v>251.72</v>
      </c>
      <c r="I7" s="300">
        <v>295.20999999999998</v>
      </c>
      <c r="J7" s="257">
        <v>338.75</v>
      </c>
      <c r="K7" s="300">
        <v>304.52</v>
      </c>
      <c r="L7" s="300">
        <v>393</v>
      </c>
      <c r="M7" s="300">
        <v>384.87</v>
      </c>
      <c r="N7" s="300">
        <v>330.76</v>
      </c>
      <c r="O7" s="300">
        <v>345.95454545454544</v>
      </c>
      <c r="P7" s="300">
        <v>271.14361702127661</v>
      </c>
      <c r="Q7" s="300">
        <v>234.07738095238096</v>
      </c>
      <c r="S7"/>
      <c r="T7"/>
      <c r="U7"/>
      <c r="V7"/>
    </row>
    <row r="8" spans="1:22" ht="14.4">
      <c r="A8" s="1529"/>
      <c r="B8" s="423" t="s">
        <v>182</v>
      </c>
      <c r="C8" s="300">
        <v>194.16</v>
      </c>
      <c r="D8" s="300">
        <v>231.94</v>
      </c>
      <c r="E8" s="300">
        <v>253.04</v>
      </c>
      <c r="F8" s="300">
        <v>286.27</v>
      </c>
      <c r="G8" s="300">
        <v>308.70999999999998</v>
      </c>
      <c r="H8" s="300">
        <v>343.66</v>
      </c>
      <c r="I8" s="300">
        <v>364.13</v>
      </c>
      <c r="J8" s="257">
        <v>425.86</v>
      </c>
      <c r="K8" s="300">
        <v>426.24</v>
      </c>
      <c r="L8" s="300">
        <v>461.26</v>
      </c>
      <c r="M8" s="300">
        <v>474.08</v>
      </c>
      <c r="N8" s="300">
        <v>455.39</v>
      </c>
      <c r="O8" s="300">
        <v>400.88111352317713</v>
      </c>
      <c r="P8" s="300">
        <v>193.90177204112885</v>
      </c>
      <c r="Q8" s="300">
        <v>260.93144560357678</v>
      </c>
      <c r="S8"/>
      <c r="T8"/>
      <c r="U8"/>
      <c r="V8"/>
    </row>
    <row r="9" spans="1:22" ht="14.4">
      <c r="A9" s="1529"/>
      <c r="B9" s="423" t="s">
        <v>183</v>
      </c>
      <c r="C9" s="300">
        <v>289.02999999999997</v>
      </c>
      <c r="D9" s="300">
        <v>312.47000000000003</v>
      </c>
      <c r="E9" s="300">
        <v>322.3</v>
      </c>
      <c r="F9" s="300">
        <v>344.03</v>
      </c>
      <c r="G9" s="300">
        <v>390.74</v>
      </c>
      <c r="H9" s="300">
        <v>461.2</v>
      </c>
      <c r="I9" s="300">
        <v>470.23</v>
      </c>
      <c r="J9" s="257">
        <v>493.8</v>
      </c>
      <c r="K9" s="300">
        <v>501.55</v>
      </c>
      <c r="L9" s="300">
        <v>523.47</v>
      </c>
      <c r="M9" s="300">
        <v>548.79999999999995</v>
      </c>
      <c r="N9" s="300">
        <v>561.14</v>
      </c>
      <c r="O9" s="300">
        <v>565.20419314364347</v>
      </c>
      <c r="P9" s="300">
        <v>440.92242068781661</v>
      </c>
      <c r="Q9" s="300">
        <v>523.34572490706319</v>
      </c>
      <c r="S9"/>
      <c r="T9"/>
      <c r="U9"/>
      <c r="V9"/>
    </row>
    <row r="10" spans="1:22" ht="14.4">
      <c r="A10" s="1529"/>
      <c r="B10" s="423" t="s">
        <v>184</v>
      </c>
      <c r="C10" s="300">
        <v>328.78</v>
      </c>
      <c r="D10" s="300">
        <v>222.23</v>
      </c>
      <c r="E10" s="300">
        <v>341.88</v>
      </c>
      <c r="F10" s="300">
        <v>332.31</v>
      </c>
      <c r="G10" s="300">
        <v>424.09</v>
      </c>
      <c r="H10" s="300">
        <v>492.68</v>
      </c>
      <c r="I10" s="300">
        <v>438.03</v>
      </c>
      <c r="J10" s="257">
        <v>406.59</v>
      </c>
      <c r="K10" s="300">
        <v>423.33</v>
      </c>
      <c r="L10" s="300">
        <v>627.49</v>
      </c>
      <c r="M10" s="300">
        <v>0</v>
      </c>
      <c r="N10" s="300">
        <v>500</v>
      </c>
      <c r="O10" s="300">
        <v>150</v>
      </c>
      <c r="P10" s="300">
        <v>0</v>
      </c>
      <c r="Q10" s="300">
        <v>373.39743589743591</v>
      </c>
      <c r="S10"/>
      <c r="T10"/>
      <c r="U10"/>
      <c r="V10"/>
    </row>
    <row r="11" spans="1:22" ht="14.4">
      <c r="A11" s="1529"/>
      <c r="B11" s="423" t="s">
        <v>185</v>
      </c>
      <c r="C11" s="300">
        <v>359.1</v>
      </c>
      <c r="D11" s="300">
        <v>401.73</v>
      </c>
      <c r="E11" s="300">
        <v>416.1</v>
      </c>
      <c r="F11" s="300">
        <v>443.61</v>
      </c>
      <c r="G11" s="300">
        <v>488.3</v>
      </c>
      <c r="H11" s="300">
        <v>523.37</v>
      </c>
      <c r="I11" s="300">
        <v>561.9</v>
      </c>
      <c r="J11" s="257">
        <v>602.61</v>
      </c>
      <c r="K11" s="300">
        <v>603.13</v>
      </c>
      <c r="L11" s="300">
        <v>653.87</v>
      </c>
      <c r="M11" s="300">
        <v>668.03</v>
      </c>
      <c r="N11" s="300">
        <v>678.87</v>
      </c>
      <c r="O11" s="300">
        <v>687.22717575624961</v>
      </c>
      <c r="P11" s="300">
        <v>656.38523546881629</v>
      </c>
      <c r="Q11" s="300">
        <v>637.47436773752565</v>
      </c>
      <c r="S11"/>
      <c r="T11"/>
      <c r="U11"/>
      <c r="V11"/>
    </row>
    <row r="12" spans="1:22" ht="14.4">
      <c r="A12" s="1529"/>
      <c r="B12" s="258" t="s">
        <v>186</v>
      </c>
      <c r="C12" s="259">
        <v>231.33</v>
      </c>
      <c r="D12" s="259">
        <v>325</v>
      </c>
      <c r="E12" s="259">
        <v>379.24</v>
      </c>
      <c r="F12" s="259">
        <v>245.49</v>
      </c>
      <c r="G12" s="259">
        <v>450.42</v>
      </c>
      <c r="H12" s="259">
        <v>448.03</v>
      </c>
      <c r="I12" s="259">
        <v>501.52</v>
      </c>
      <c r="J12" s="260">
        <v>509.7</v>
      </c>
      <c r="K12" s="259">
        <v>620.79</v>
      </c>
      <c r="L12" s="259">
        <v>493.31</v>
      </c>
      <c r="M12" s="259">
        <v>753.41</v>
      </c>
      <c r="N12" s="259">
        <v>720.09</v>
      </c>
      <c r="O12" s="259">
        <v>632.28155339805824</v>
      </c>
      <c r="P12" s="259">
        <v>700</v>
      </c>
      <c r="Q12" s="259">
        <v>454.05405405405406</v>
      </c>
      <c r="S12"/>
      <c r="T12"/>
      <c r="U12"/>
      <c r="V12"/>
    </row>
    <row r="13" spans="1:22" ht="22.5" customHeight="1">
      <c r="A13" s="1529"/>
      <c r="B13" s="267" t="s">
        <v>150</v>
      </c>
      <c r="C13" s="268">
        <v>267.42</v>
      </c>
      <c r="D13" s="268">
        <v>298.14999999999998</v>
      </c>
      <c r="E13" s="268">
        <v>308.87</v>
      </c>
      <c r="F13" s="268">
        <v>331.58</v>
      </c>
      <c r="G13" s="268">
        <v>378.64</v>
      </c>
      <c r="H13" s="268">
        <v>435.74</v>
      </c>
      <c r="I13" s="268">
        <v>449.5</v>
      </c>
      <c r="J13" s="263">
        <v>479.23</v>
      </c>
      <c r="K13" s="268">
        <v>490.73</v>
      </c>
      <c r="L13" s="268">
        <v>526.13</v>
      </c>
      <c r="M13" s="268">
        <v>541.83000000000004</v>
      </c>
      <c r="N13" s="262">
        <v>554.67999999999995</v>
      </c>
      <c r="O13" s="262">
        <v>549.03607558694409</v>
      </c>
      <c r="P13" s="262">
        <v>410.91619370531436</v>
      </c>
      <c r="Q13" s="262">
        <v>482.09925902233596</v>
      </c>
      <c r="S13"/>
      <c r="T13"/>
      <c r="U13"/>
      <c r="V13"/>
    </row>
    <row r="14" spans="1:22" ht="14.4">
      <c r="A14" s="1529"/>
      <c r="B14" s="423" t="s">
        <v>179</v>
      </c>
      <c r="C14" s="300">
        <v>155.04</v>
      </c>
      <c r="D14" s="300">
        <v>135.72999999999999</v>
      </c>
      <c r="E14" s="300">
        <v>213.84</v>
      </c>
      <c r="F14" s="300">
        <v>137.5</v>
      </c>
      <c r="G14" s="300">
        <v>323.81</v>
      </c>
      <c r="H14" s="300">
        <v>213.55</v>
      </c>
      <c r="I14" s="300">
        <v>277.77</v>
      </c>
      <c r="J14" s="257">
        <v>250.24</v>
      </c>
      <c r="K14" s="300">
        <v>187.77</v>
      </c>
      <c r="L14" s="300">
        <v>306.95999999999998</v>
      </c>
      <c r="M14" s="300">
        <v>306.91000000000003</v>
      </c>
      <c r="N14" s="300">
        <v>493.75</v>
      </c>
      <c r="O14" s="300">
        <v>440</v>
      </c>
      <c r="P14" s="300">
        <v>218.11548223350252</v>
      </c>
      <c r="Q14" s="300">
        <v>628.030303030303</v>
      </c>
      <c r="S14"/>
      <c r="T14"/>
      <c r="U14"/>
      <c r="V14"/>
    </row>
    <row r="15" spans="1:22" ht="14.4">
      <c r="A15" s="1529"/>
      <c r="B15" s="423" t="s">
        <v>180</v>
      </c>
      <c r="C15" s="300">
        <v>112.12</v>
      </c>
      <c r="D15" s="300">
        <v>160.01</v>
      </c>
      <c r="E15" s="300">
        <v>196.23</v>
      </c>
      <c r="F15" s="300">
        <v>171.74</v>
      </c>
      <c r="G15" s="300">
        <v>186.87</v>
      </c>
      <c r="H15" s="300">
        <v>169.34</v>
      </c>
      <c r="I15" s="300">
        <v>224.04</v>
      </c>
      <c r="J15" s="257">
        <v>242.79</v>
      </c>
      <c r="K15" s="300">
        <v>252.61</v>
      </c>
      <c r="L15" s="300">
        <v>268.93</v>
      </c>
      <c r="M15" s="300">
        <v>236.08</v>
      </c>
      <c r="N15" s="300">
        <v>390.12</v>
      </c>
      <c r="O15" s="300">
        <v>307.71604938271605</v>
      </c>
      <c r="P15" s="300">
        <v>50.5</v>
      </c>
      <c r="Q15" s="300">
        <v>211.52173913043478</v>
      </c>
      <c r="S15"/>
      <c r="T15"/>
      <c r="U15"/>
      <c r="V15"/>
    </row>
    <row r="16" spans="1:22" ht="14.4">
      <c r="A16" s="1529"/>
      <c r="B16" s="423" t="s">
        <v>181</v>
      </c>
      <c r="C16" s="300">
        <v>158.99</v>
      </c>
      <c r="D16" s="300">
        <v>191.66</v>
      </c>
      <c r="E16" s="300">
        <v>197.9</v>
      </c>
      <c r="F16" s="300">
        <v>227.46</v>
      </c>
      <c r="G16" s="300">
        <v>245.95</v>
      </c>
      <c r="H16" s="300">
        <v>255.85</v>
      </c>
      <c r="I16" s="300">
        <v>304.06</v>
      </c>
      <c r="J16" s="257">
        <v>339.28</v>
      </c>
      <c r="K16" s="300">
        <v>317.68</v>
      </c>
      <c r="L16" s="300">
        <v>415.48</v>
      </c>
      <c r="M16" s="300">
        <v>376.44</v>
      </c>
      <c r="N16" s="300">
        <v>356.01</v>
      </c>
      <c r="O16" s="300">
        <v>387.28896103896102</v>
      </c>
      <c r="P16" s="300">
        <v>271.14361702127661</v>
      </c>
      <c r="Q16" s="300">
        <v>223.88392857142856</v>
      </c>
      <c r="S16"/>
      <c r="T16"/>
      <c r="U16"/>
      <c r="V16"/>
    </row>
    <row r="17" spans="1:22" ht="14.4">
      <c r="A17" s="1529"/>
      <c r="B17" s="423" t="s">
        <v>182</v>
      </c>
      <c r="C17" s="300">
        <v>213.46</v>
      </c>
      <c r="D17" s="300">
        <v>261.79000000000002</v>
      </c>
      <c r="E17" s="300">
        <v>268.14999999999998</v>
      </c>
      <c r="F17" s="300">
        <v>298.49</v>
      </c>
      <c r="G17" s="300">
        <v>322.3</v>
      </c>
      <c r="H17" s="300">
        <v>367.83</v>
      </c>
      <c r="I17" s="300">
        <v>385.81</v>
      </c>
      <c r="J17" s="257">
        <v>434.59</v>
      </c>
      <c r="K17" s="300">
        <v>434.6</v>
      </c>
      <c r="L17" s="300">
        <v>477.22</v>
      </c>
      <c r="M17" s="300">
        <v>480.33</v>
      </c>
      <c r="N17" s="300">
        <v>468.53</v>
      </c>
      <c r="O17" s="300">
        <v>424.92629716981133</v>
      </c>
      <c r="P17" s="300">
        <v>194.70974872033503</v>
      </c>
      <c r="Q17" s="300">
        <v>261.05979962429558</v>
      </c>
      <c r="S17"/>
      <c r="T17"/>
      <c r="U17"/>
      <c r="V17"/>
    </row>
    <row r="18" spans="1:22" ht="14.4">
      <c r="A18" s="1529"/>
      <c r="B18" s="423" t="s">
        <v>183</v>
      </c>
      <c r="C18" s="300">
        <v>302.25</v>
      </c>
      <c r="D18" s="300">
        <v>325.89999999999998</v>
      </c>
      <c r="E18" s="300">
        <v>332.52</v>
      </c>
      <c r="F18" s="300">
        <v>357.45</v>
      </c>
      <c r="G18" s="300">
        <v>421.66</v>
      </c>
      <c r="H18" s="300">
        <v>467.16</v>
      </c>
      <c r="I18" s="300">
        <v>475.64</v>
      </c>
      <c r="J18" s="257">
        <v>505.68</v>
      </c>
      <c r="K18" s="300">
        <v>514.03</v>
      </c>
      <c r="L18" s="300">
        <v>530.23</v>
      </c>
      <c r="M18" s="300">
        <v>562.75</v>
      </c>
      <c r="N18" s="300">
        <v>590.83000000000004</v>
      </c>
      <c r="O18" s="300">
        <v>578.4117280806023</v>
      </c>
      <c r="P18" s="300">
        <v>407.84690667598744</v>
      </c>
      <c r="Q18" s="300">
        <v>521.8092909535452</v>
      </c>
      <c r="S18"/>
      <c r="T18"/>
      <c r="U18"/>
      <c r="V18"/>
    </row>
    <row r="19" spans="1:22" ht="14.4">
      <c r="A19" s="1529"/>
      <c r="B19" s="423" t="s">
        <v>184</v>
      </c>
      <c r="C19" s="300">
        <v>339.78</v>
      </c>
      <c r="D19" s="300">
        <v>204.74</v>
      </c>
      <c r="E19" s="300">
        <v>351.81</v>
      </c>
      <c r="F19" s="300">
        <v>329.76</v>
      </c>
      <c r="G19" s="300">
        <v>424.09</v>
      </c>
      <c r="H19" s="300">
        <v>490.56</v>
      </c>
      <c r="I19" s="300">
        <v>438.03</v>
      </c>
      <c r="J19" s="257">
        <v>484.43</v>
      </c>
      <c r="K19" s="300">
        <v>423.33</v>
      </c>
      <c r="L19" s="300">
        <v>592.79</v>
      </c>
      <c r="M19" s="300">
        <v>0</v>
      </c>
      <c r="N19" s="300">
        <v>500</v>
      </c>
      <c r="O19" s="300">
        <v>0</v>
      </c>
      <c r="P19" s="300">
        <v>0</v>
      </c>
      <c r="Q19" s="300">
        <v>373.39743589743591</v>
      </c>
      <c r="S19"/>
      <c r="T19"/>
      <c r="U19"/>
      <c r="V19"/>
    </row>
    <row r="20" spans="1:22" ht="14.4">
      <c r="A20" s="1529"/>
      <c r="B20" s="423" t="s">
        <v>185</v>
      </c>
      <c r="C20" s="300">
        <v>375.95</v>
      </c>
      <c r="D20" s="300">
        <v>439.92</v>
      </c>
      <c r="E20" s="300">
        <v>415.61</v>
      </c>
      <c r="F20" s="300">
        <v>441.01</v>
      </c>
      <c r="G20" s="300">
        <v>501.67</v>
      </c>
      <c r="H20" s="300">
        <v>549.44000000000005</v>
      </c>
      <c r="I20" s="300">
        <v>574.51</v>
      </c>
      <c r="J20" s="257">
        <v>592.88</v>
      </c>
      <c r="K20" s="300">
        <v>615.17999999999995</v>
      </c>
      <c r="L20" s="300">
        <v>677.65</v>
      </c>
      <c r="M20" s="300">
        <v>682.29</v>
      </c>
      <c r="N20" s="300">
        <v>679.25</v>
      </c>
      <c r="O20" s="300">
        <v>680.42679479932167</v>
      </c>
      <c r="P20" s="300">
        <v>619.33499584372407</v>
      </c>
      <c r="Q20" s="300">
        <v>674.17029584021623</v>
      </c>
      <c r="S20"/>
      <c r="T20"/>
      <c r="U20"/>
      <c r="V20"/>
    </row>
    <row r="21" spans="1:22" ht="14.4">
      <c r="A21" s="1529"/>
      <c r="B21" s="264" t="s">
        <v>186</v>
      </c>
      <c r="C21" s="265">
        <v>511.94</v>
      </c>
      <c r="D21" s="265">
        <v>325</v>
      </c>
      <c r="E21" s="265">
        <v>435.09</v>
      </c>
      <c r="F21" s="265">
        <v>277.36</v>
      </c>
      <c r="G21" s="265">
        <v>447.24</v>
      </c>
      <c r="H21" s="265">
        <v>463.67</v>
      </c>
      <c r="I21" s="265">
        <v>502.42</v>
      </c>
      <c r="J21" s="266">
        <v>561.05999999999995</v>
      </c>
      <c r="K21" s="265">
        <v>626.99</v>
      </c>
      <c r="L21" s="265">
        <v>665.09</v>
      </c>
      <c r="M21" s="265">
        <v>769.57</v>
      </c>
      <c r="N21" s="265">
        <v>761.54</v>
      </c>
      <c r="O21" s="265">
        <v>676.69172932330821</v>
      </c>
      <c r="P21" s="265">
        <v>0</v>
      </c>
      <c r="Q21" s="265">
        <v>900</v>
      </c>
      <c r="S21"/>
      <c r="T21"/>
      <c r="U21"/>
      <c r="V21"/>
    </row>
    <row r="22" spans="1:22" ht="22.5" customHeight="1">
      <c r="A22" s="1529"/>
      <c r="B22" s="267" t="s">
        <v>151</v>
      </c>
      <c r="C22" s="268">
        <v>271.45</v>
      </c>
      <c r="D22" s="268">
        <v>285.33999999999997</v>
      </c>
      <c r="E22" s="268">
        <v>311.5</v>
      </c>
      <c r="F22" s="268">
        <v>332.52</v>
      </c>
      <c r="G22" s="268">
        <v>367.14</v>
      </c>
      <c r="H22" s="268">
        <v>453.83</v>
      </c>
      <c r="I22" s="268">
        <v>472.2</v>
      </c>
      <c r="J22" s="263">
        <v>500.67</v>
      </c>
      <c r="K22" s="268">
        <v>496.02</v>
      </c>
      <c r="L22" s="268">
        <v>525.44000000000005</v>
      </c>
      <c r="M22" s="268">
        <v>557.96</v>
      </c>
      <c r="N22" s="262">
        <v>549.69000000000005</v>
      </c>
      <c r="O22" s="262">
        <v>602.03833898133632</v>
      </c>
      <c r="P22" s="262">
        <v>623.57832618025748</v>
      </c>
      <c r="Q22" s="262">
        <v>532.86538966150613</v>
      </c>
      <c r="S22"/>
      <c r="T22"/>
      <c r="U22"/>
      <c r="V22"/>
    </row>
    <row r="23" spans="1:22" ht="14.4">
      <c r="A23" s="1529"/>
      <c r="B23" s="423" t="s">
        <v>179</v>
      </c>
      <c r="C23" s="300">
        <v>82.58</v>
      </c>
      <c r="D23" s="300">
        <v>212.5</v>
      </c>
      <c r="E23" s="300">
        <v>150</v>
      </c>
      <c r="F23" s="300">
        <v>85.44</v>
      </c>
      <c r="G23" s="300">
        <v>325</v>
      </c>
      <c r="H23" s="300">
        <v>111.79</v>
      </c>
      <c r="I23" s="300">
        <v>50.5</v>
      </c>
      <c r="J23" s="257">
        <v>81.069999999999993</v>
      </c>
      <c r="K23" s="300">
        <v>485.14</v>
      </c>
      <c r="L23" s="300">
        <v>212.5</v>
      </c>
      <c r="M23" s="300">
        <v>500</v>
      </c>
      <c r="N23" s="300">
        <v>0</v>
      </c>
      <c r="O23" s="300">
        <v>50.5</v>
      </c>
      <c r="P23" s="300">
        <v>0</v>
      </c>
      <c r="Q23" s="300">
        <v>348.40425531914894</v>
      </c>
      <c r="S23"/>
      <c r="T23"/>
      <c r="U23"/>
      <c r="V23"/>
    </row>
    <row r="24" spans="1:22" ht="14.4">
      <c r="A24" s="1529"/>
      <c r="B24" s="423" t="s">
        <v>180</v>
      </c>
      <c r="C24" s="300">
        <v>112.5</v>
      </c>
      <c r="D24" s="300">
        <v>73.739999999999995</v>
      </c>
      <c r="E24" s="300">
        <v>113.38</v>
      </c>
      <c r="F24" s="300">
        <v>122.78</v>
      </c>
      <c r="G24" s="300">
        <v>162.76</v>
      </c>
      <c r="H24" s="300">
        <v>183.91</v>
      </c>
      <c r="I24" s="300">
        <v>298.32</v>
      </c>
      <c r="J24" s="257">
        <v>416.06</v>
      </c>
      <c r="K24" s="300">
        <v>320.37</v>
      </c>
      <c r="L24" s="300">
        <v>0</v>
      </c>
      <c r="M24" s="300">
        <v>150</v>
      </c>
      <c r="N24" s="300">
        <v>438.43</v>
      </c>
      <c r="O24" s="300">
        <v>0</v>
      </c>
      <c r="P24" s="300">
        <v>0</v>
      </c>
      <c r="Q24" s="300">
        <v>0</v>
      </c>
      <c r="S24"/>
      <c r="T24"/>
      <c r="U24"/>
      <c r="V24"/>
    </row>
    <row r="25" spans="1:22" ht="14.4">
      <c r="A25" s="1529"/>
      <c r="B25" s="423" t="s">
        <v>181</v>
      </c>
      <c r="C25" s="300">
        <v>111.62</v>
      </c>
      <c r="D25" s="300">
        <v>119.75</v>
      </c>
      <c r="E25" s="300">
        <v>137.32</v>
      </c>
      <c r="F25" s="300">
        <v>173.2</v>
      </c>
      <c r="G25" s="300">
        <v>172.34</v>
      </c>
      <c r="H25" s="300">
        <v>193.14</v>
      </c>
      <c r="I25" s="300">
        <v>251.31</v>
      </c>
      <c r="J25" s="257">
        <v>335.22</v>
      </c>
      <c r="K25" s="300">
        <v>259.16000000000003</v>
      </c>
      <c r="L25" s="300">
        <v>284.08</v>
      </c>
      <c r="M25" s="300">
        <v>422.6</v>
      </c>
      <c r="N25" s="300">
        <v>169.68</v>
      </c>
      <c r="O25" s="300">
        <v>159.04761904761904</v>
      </c>
      <c r="P25" s="300">
        <v>0</v>
      </c>
      <c r="Q25" s="300">
        <v>276.48195876288662</v>
      </c>
      <c r="S25"/>
      <c r="T25"/>
      <c r="U25"/>
      <c r="V25"/>
    </row>
    <row r="26" spans="1:22" ht="14.4">
      <c r="A26" s="1529"/>
      <c r="B26" s="423" t="s">
        <v>182</v>
      </c>
      <c r="C26" s="300">
        <v>114.25</v>
      </c>
      <c r="D26" s="300">
        <v>121.08</v>
      </c>
      <c r="E26" s="300">
        <v>185.27</v>
      </c>
      <c r="F26" s="300">
        <v>234.9</v>
      </c>
      <c r="G26" s="300">
        <v>261.77</v>
      </c>
      <c r="H26" s="300">
        <v>228.67</v>
      </c>
      <c r="I26" s="300">
        <v>272.52999999999997</v>
      </c>
      <c r="J26" s="257">
        <v>384.75</v>
      </c>
      <c r="K26" s="300">
        <v>381</v>
      </c>
      <c r="L26" s="300">
        <v>404.54</v>
      </c>
      <c r="M26" s="300">
        <v>448.41</v>
      </c>
      <c r="N26" s="300">
        <v>410.64</v>
      </c>
      <c r="O26" s="300">
        <v>219.06345957011257</v>
      </c>
      <c r="P26" s="300">
        <v>181.18131868131869</v>
      </c>
      <c r="Q26" s="300">
        <v>258.38509316770188</v>
      </c>
      <c r="S26"/>
      <c r="T26"/>
      <c r="U26"/>
      <c r="V26"/>
    </row>
    <row r="27" spans="1:22" ht="14.4">
      <c r="A27" s="1529"/>
      <c r="B27" s="423" t="s">
        <v>183</v>
      </c>
      <c r="C27" s="300">
        <v>255.06</v>
      </c>
      <c r="D27" s="300">
        <v>271.14</v>
      </c>
      <c r="E27" s="300">
        <v>304.57</v>
      </c>
      <c r="F27" s="300">
        <v>319.29000000000002</v>
      </c>
      <c r="G27" s="300">
        <v>345.03</v>
      </c>
      <c r="H27" s="300">
        <v>451.28</v>
      </c>
      <c r="I27" s="300">
        <v>462.17</v>
      </c>
      <c r="J27" s="257">
        <v>476.17</v>
      </c>
      <c r="K27" s="300">
        <v>477.98</v>
      </c>
      <c r="L27" s="300">
        <v>512.46</v>
      </c>
      <c r="M27" s="300">
        <v>527.85</v>
      </c>
      <c r="N27" s="300">
        <v>512.37</v>
      </c>
      <c r="O27" s="300">
        <v>532.05965909090912</v>
      </c>
      <c r="P27" s="300">
        <v>547.24719101123594</v>
      </c>
      <c r="Q27" s="300">
        <v>528.21705426356584</v>
      </c>
      <c r="S27"/>
      <c r="T27"/>
      <c r="U27"/>
      <c r="V27"/>
    </row>
    <row r="28" spans="1:22" ht="14.4">
      <c r="A28" s="1529"/>
      <c r="B28" s="423" t="s">
        <v>184</v>
      </c>
      <c r="C28" s="300">
        <v>284.17</v>
      </c>
      <c r="D28" s="300">
        <v>236.54</v>
      </c>
      <c r="E28" s="300">
        <v>325</v>
      </c>
      <c r="F28" s="300">
        <v>500</v>
      </c>
      <c r="G28" s="300">
        <v>0</v>
      </c>
      <c r="H28" s="300">
        <v>500</v>
      </c>
      <c r="I28" s="300">
        <v>0</v>
      </c>
      <c r="J28" s="257">
        <v>50.5</v>
      </c>
      <c r="K28" s="300">
        <v>0</v>
      </c>
      <c r="L28" s="300">
        <v>655.86</v>
      </c>
      <c r="M28" s="300">
        <v>0</v>
      </c>
      <c r="N28" s="300">
        <v>0</v>
      </c>
      <c r="O28" s="300">
        <v>150</v>
      </c>
      <c r="P28" s="300">
        <v>0</v>
      </c>
      <c r="Q28" s="300">
        <v>0</v>
      </c>
      <c r="S28"/>
      <c r="T28"/>
      <c r="U28"/>
      <c r="V28"/>
    </row>
    <row r="29" spans="1:22" ht="14.4">
      <c r="A29" s="1529"/>
      <c r="B29" s="423" t="s">
        <v>185</v>
      </c>
      <c r="C29" s="300">
        <v>348.48</v>
      </c>
      <c r="D29" s="300">
        <v>379.87</v>
      </c>
      <c r="E29" s="300">
        <v>416.54</v>
      </c>
      <c r="F29" s="300">
        <v>446.06</v>
      </c>
      <c r="G29" s="300">
        <v>479.1</v>
      </c>
      <c r="H29" s="300">
        <v>504.47</v>
      </c>
      <c r="I29" s="300">
        <v>551.57000000000005</v>
      </c>
      <c r="J29" s="257">
        <v>612.79</v>
      </c>
      <c r="K29" s="300">
        <v>594.05999999999995</v>
      </c>
      <c r="L29" s="300">
        <v>624.80999999999995</v>
      </c>
      <c r="M29" s="300">
        <v>656.35</v>
      </c>
      <c r="N29" s="300">
        <v>678.48</v>
      </c>
      <c r="O29" s="300">
        <v>691.52164212405182</v>
      </c>
      <c r="P29" s="300">
        <v>695.00866551126512</v>
      </c>
      <c r="Q29" s="300">
        <v>583.93375944218474</v>
      </c>
      <c r="S29"/>
      <c r="T29"/>
      <c r="U29"/>
      <c r="V29"/>
    </row>
    <row r="30" spans="1:22" ht="14.4">
      <c r="A30" s="1451"/>
      <c r="B30" s="258" t="s">
        <v>186</v>
      </c>
      <c r="C30" s="259">
        <v>201.99</v>
      </c>
      <c r="D30" s="259">
        <v>325</v>
      </c>
      <c r="E30" s="259">
        <v>304.38</v>
      </c>
      <c r="F30" s="259">
        <v>234.52</v>
      </c>
      <c r="G30" s="259">
        <v>451.82</v>
      </c>
      <c r="H30" s="259">
        <v>416</v>
      </c>
      <c r="I30" s="259">
        <v>500</v>
      </c>
      <c r="J30" s="260">
        <v>496.15</v>
      </c>
      <c r="K30" s="259">
        <v>615.67999999999995</v>
      </c>
      <c r="L30" s="259">
        <v>428.44</v>
      </c>
      <c r="M30" s="259">
        <v>746.63</v>
      </c>
      <c r="N30" s="259">
        <v>684.65</v>
      </c>
      <c r="O30" s="259">
        <v>567.28110599078343</v>
      </c>
      <c r="P30" s="259">
        <v>700</v>
      </c>
      <c r="Q30" s="259">
        <v>374.41176470588238</v>
      </c>
      <c r="S30"/>
      <c r="T30"/>
      <c r="U30"/>
      <c r="V30"/>
    </row>
    <row r="31" spans="1:22">
      <c r="A31" s="252" t="s">
        <v>278</v>
      </c>
    </row>
  </sheetData>
  <mergeCells count="4">
    <mergeCell ref="A2:B3"/>
    <mergeCell ref="A4:A30"/>
    <mergeCell ref="C2:Q2"/>
    <mergeCell ref="A1:Q1"/>
  </mergeCells>
  <pageMargins left="0.7" right="0.7" top="0.75" bottom="0.75" header="0.3" footer="0.3"/>
  <pageSetup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92D050"/>
  </sheetPr>
  <dimension ref="A1:T31"/>
  <sheetViews>
    <sheetView showGridLines="0" workbookViewId="0">
      <selection activeCell="Q4" sqref="Q4:Q30"/>
    </sheetView>
  </sheetViews>
  <sheetFormatPr baseColWidth="10" defaultColWidth="11.44140625" defaultRowHeight="13.8"/>
  <cols>
    <col min="1" max="1" width="7.109375" style="11" customWidth="1"/>
    <col min="2" max="2" width="23.33203125" style="11" customWidth="1"/>
    <col min="3" max="17" width="8.44140625" style="11" customWidth="1"/>
    <col min="18" max="16384" width="11.44140625" style="11"/>
  </cols>
  <sheetData>
    <row r="1" spans="1:20" ht="33" customHeight="1">
      <c r="A1" s="1377" t="s">
        <v>357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20" ht="21" customHeight="1">
      <c r="A2" s="1526" t="s">
        <v>250</v>
      </c>
      <c r="B2" s="1527"/>
      <c r="C2" s="1453" t="s">
        <v>243</v>
      </c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</row>
    <row r="3" spans="1:20" ht="24" customHeight="1">
      <c r="A3" s="1447"/>
      <c r="B3" s="1448"/>
      <c r="C3" s="763">
        <v>2007</v>
      </c>
      <c r="D3" s="763">
        <v>2008</v>
      </c>
      <c r="E3" s="763">
        <v>2009</v>
      </c>
      <c r="F3" s="763">
        <v>2010</v>
      </c>
      <c r="G3" s="763">
        <v>2011</v>
      </c>
      <c r="H3" s="763">
        <v>2012</v>
      </c>
      <c r="I3" s="763">
        <v>2013</v>
      </c>
      <c r="J3" s="763">
        <v>2014</v>
      </c>
      <c r="K3" s="763">
        <v>2015</v>
      </c>
      <c r="L3" s="763">
        <v>2016</v>
      </c>
      <c r="M3" s="763">
        <v>2017</v>
      </c>
      <c r="N3" s="763">
        <v>2018</v>
      </c>
      <c r="O3" s="763">
        <v>2019</v>
      </c>
      <c r="P3" s="763">
        <v>2020</v>
      </c>
      <c r="Q3" s="763">
        <v>2021</v>
      </c>
      <c r="S3"/>
      <c r="T3"/>
    </row>
    <row r="4" spans="1:20" ht="22.5" customHeight="1">
      <c r="A4" s="1528" t="s">
        <v>105</v>
      </c>
      <c r="B4" s="246" t="s">
        <v>251</v>
      </c>
      <c r="C4" s="253">
        <v>302.64999999999998</v>
      </c>
      <c r="D4" s="253">
        <v>326.5</v>
      </c>
      <c r="E4" s="253">
        <v>335</v>
      </c>
      <c r="F4" s="253">
        <v>360.16</v>
      </c>
      <c r="G4" s="253">
        <v>409.2</v>
      </c>
      <c r="H4" s="253">
        <v>478.53</v>
      </c>
      <c r="I4" s="253">
        <v>493.2</v>
      </c>
      <c r="J4" s="254">
        <v>516</v>
      </c>
      <c r="K4" s="253">
        <v>522.34</v>
      </c>
      <c r="L4" s="253">
        <v>559.16</v>
      </c>
      <c r="M4" s="253">
        <v>583.54999999999995</v>
      </c>
      <c r="N4" s="253">
        <v>599.07000000000005</v>
      </c>
      <c r="O4" s="253">
        <v>614.28508375080003</v>
      </c>
      <c r="P4" s="253"/>
      <c r="Q4" s="253">
        <v>585.94359208061167</v>
      </c>
      <c r="S4"/>
      <c r="T4"/>
    </row>
    <row r="5" spans="1:20" ht="14.4">
      <c r="A5" s="1529"/>
      <c r="B5" s="423" t="s">
        <v>179</v>
      </c>
      <c r="C5" s="300">
        <v>95.29</v>
      </c>
      <c r="D5" s="300">
        <v>115.25</v>
      </c>
      <c r="E5" s="300">
        <v>325</v>
      </c>
      <c r="F5" s="300">
        <v>212.5</v>
      </c>
      <c r="G5" s="300">
        <v>348.82</v>
      </c>
      <c r="H5" s="300">
        <v>281.08</v>
      </c>
      <c r="I5" s="300">
        <v>325.63</v>
      </c>
      <c r="J5" s="257">
        <v>341.74</v>
      </c>
      <c r="K5" s="300">
        <v>441.89</v>
      </c>
      <c r="L5" s="300">
        <v>325</v>
      </c>
      <c r="M5" s="300">
        <v>365.17</v>
      </c>
      <c r="N5" s="300">
        <v>590.75</v>
      </c>
      <c r="O5" s="300">
        <v>500</v>
      </c>
      <c r="P5" s="300"/>
      <c r="Q5" s="300">
        <v>0</v>
      </c>
      <c r="S5"/>
      <c r="T5"/>
    </row>
    <row r="6" spans="1:20" ht="14.4">
      <c r="A6" s="1529"/>
      <c r="B6" s="423" t="s">
        <v>180</v>
      </c>
      <c r="C6" s="300">
        <v>109.18</v>
      </c>
      <c r="D6" s="300">
        <v>149.13</v>
      </c>
      <c r="E6" s="300">
        <v>297.14999999999998</v>
      </c>
      <c r="F6" s="300">
        <v>288.66000000000003</v>
      </c>
      <c r="G6" s="300">
        <v>274.77999999999997</v>
      </c>
      <c r="H6" s="300">
        <v>222.64</v>
      </c>
      <c r="I6" s="300">
        <v>324.37</v>
      </c>
      <c r="J6" s="257">
        <v>398.22</v>
      </c>
      <c r="K6" s="300">
        <v>343.21</v>
      </c>
      <c r="L6" s="300">
        <v>433.26</v>
      </c>
      <c r="M6" s="300">
        <v>430.28</v>
      </c>
      <c r="N6" s="300">
        <v>441.14</v>
      </c>
      <c r="O6" s="300">
        <v>650</v>
      </c>
      <c r="P6" s="300"/>
      <c r="Q6" s="300">
        <v>700</v>
      </c>
      <c r="S6"/>
      <c r="T6"/>
    </row>
    <row r="7" spans="1:20" ht="14.4">
      <c r="A7" s="1529"/>
      <c r="B7" s="423" t="s">
        <v>181</v>
      </c>
      <c r="C7" s="300">
        <v>210.75</v>
      </c>
      <c r="D7" s="300">
        <v>254.53</v>
      </c>
      <c r="E7" s="300">
        <v>254.87</v>
      </c>
      <c r="F7" s="300">
        <v>280.91000000000003</v>
      </c>
      <c r="G7" s="300">
        <v>306.77</v>
      </c>
      <c r="H7" s="300">
        <v>354.36</v>
      </c>
      <c r="I7" s="300">
        <v>405.99</v>
      </c>
      <c r="J7" s="257">
        <v>420.14</v>
      </c>
      <c r="K7" s="300">
        <v>371.27</v>
      </c>
      <c r="L7" s="300">
        <v>520.91</v>
      </c>
      <c r="M7" s="300">
        <v>509.92</v>
      </c>
      <c r="N7" s="300">
        <v>468.03</v>
      </c>
      <c r="O7" s="300">
        <v>583.20839580209895</v>
      </c>
      <c r="P7" s="300"/>
      <c r="Q7" s="300">
        <v>396.4406779661017</v>
      </c>
      <c r="S7"/>
      <c r="T7"/>
    </row>
    <row r="8" spans="1:20" ht="14.4">
      <c r="A8" s="1529"/>
      <c r="B8" s="423" t="s">
        <v>182</v>
      </c>
      <c r="C8" s="300">
        <v>225.22</v>
      </c>
      <c r="D8" s="300">
        <v>274.92</v>
      </c>
      <c r="E8" s="300">
        <v>280.20999999999998</v>
      </c>
      <c r="F8" s="300">
        <v>319.27999999999997</v>
      </c>
      <c r="G8" s="300">
        <v>335.18</v>
      </c>
      <c r="H8" s="300">
        <v>402.91</v>
      </c>
      <c r="I8" s="300">
        <v>432.17</v>
      </c>
      <c r="J8" s="257">
        <v>458.25</v>
      </c>
      <c r="K8" s="300">
        <v>458.13</v>
      </c>
      <c r="L8" s="300">
        <v>490.49</v>
      </c>
      <c r="M8" s="300">
        <v>511.75</v>
      </c>
      <c r="N8" s="300">
        <v>502.9</v>
      </c>
      <c r="O8" s="300">
        <v>465.20060433103913</v>
      </c>
      <c r="P8" s="300"/>
      <c r="Q8" s="300">
        <v>313.29617834394907</v>
      </c>
      <c r="S8"/>
      <c r="T8"/>
    </row>
    <row r="9" spans="1:20" ht="14.4">
      <c r="A9" s="1529"/>
      <c r="B9" s="423" t="s">
        <v>183</v>
      </c>
      <c r="C9" s="300">
        <v>303.54000000000002</v>
      </c>
      <c r="D9" s="300">
        <v>326.69</v>
      </c>
      <c r="E9" s="300">
        <v>335.43</v>
      </c>
      <c r="F9" s="300">
        <v>356.5</v>
      </c>
      <c r="G9" s="300">
        <v>410.08</v>
      </c>
      <c r="H9" s="300">
        <v>480.24</v>
      </c>
      <c r="I9" s="300">
        <v>488.56</v>
      </c>
      <c r="J9" s="257">
        <v>511.18</v>
      </c>
      <c r="K9" s="300">
        <v>519.13</v>
      </c>
      <c r="L9" s="300">
        <v>545.69000000000005</v>
      </c>
      <c r="M9" s="300">
        <v>571.67999999999995</v>
      </c>
      <c r="N9" s="300">
        <v>589.42999999999995</v>
      </c>
      <c r="O9" s="300">
        <v>596.35289851318453</v>
      </c>
      <c r="P9" s="300"/>
      <c r="Q9" s="300">
        <v>585.42195301628885</v>
      </c>
      <c r="S9"/>
      <c r="T9"/>
    </row>
    <row r="10" spans="1:20" ht="14.4">
      <c r="A10" s="1529"/>
      <c r="B10" s="423" t="s">
        <v>184</v>
      </c>
      <c r="C10" s="300">
        <v>337.35</v>
      </c>
      <c r="D10" s="300">
        <v>218.49</v>
      </c>
      <c r="E10" s="300">
        <v>357.2</v>
      </c>
      <c r="F10" s="300">
        <v>338.22</v>
      </c>
      <c r="G10" s="300">
        <v>453.3</v>
      </c>
      <c r="H10" s="300">
        <v>512.37</v>
      </c>
      <c r="I10" s="300">
        <v>474.83</v>
      </c>
      <c r="J10" s="257">
        <v>406.59</v>
      </c>
      <c r="K10" s="300">
        <v>459.05</v>
      </c>
      <c r="L10" s="300">
        <v>627.49</v>
      </c>
      <c r="M10" s="300">
        <v>0</v>
      </c>
      <c r="N10" s="300">
        <v>500</v>
      </c>
      <c r="O10" s="300">
        <v>150</v>
      </c>
      <c r="P10" s="300"/>
      <c r="Q10" s="300">
        <v>379.80769230769232</v>
      </c>
      <c r="S10"/>
      <c r="T10"/>
    </row>
    <row r="11" spans="1:20" ht="14.4">
      <c r="A11" s="1529"/>
      <c r="B11" s="423" t="s">
        <v>185</v>
      </c>
      <c r="C11" s="300">
        <v>369.29</v>
      </c>
      <c r="D11" s="300">
        <v>411.26</v>
      </c>
      <c r="E11" s="300">
        <v>420.94</v>
      </c>
      <c r="F11" s="300">
        <v>454.95</v>
      </c>
      <c r="G11" s="300">
        <v>498.71</v>
      </c>
      <c r="H11" s="300">
        <v>537.83000000000004</v>
      </c>
      <c r="I11" s="300">
        <v>570.01</v>
      </c>
      <c r="J11" s="257">
        <v>621.97</v>
      </c>
      <c r="K11" s="300">
        <v>628.32000000000005</v>
      </c>
      <c r="L11" s="300">
        <v>671.79</v>
      </c>
      <c r="M11" s="300">
        <v>680.16</v>
      </c>
      <c r="N11" s="300">
        <v>690.78</v>
      </c>
      <c r="O11" s="300">
        <v>693.06718944929605</v>
      </c>
      <c r="P11" s="300"/>
      <c r="Q11" s="300">
        <v>652.0363236103467</v>
      </c>
      <c r="S11"/>
      <c r="T11"/>
    </row>
    <row r="12" spans="1:20" ht="14.4">
      <c r="A12" s="1529"/>
      <c r="B12" s="258" t="s">
        <v>186</v>
      </c>
      <c r="C12" s="259">
        <v>236.51</v>
      </c>
      <c r="D12" s="259">
        <v>325</v>
      </c>
      <c r="E12" s="259">
        <v>304.38</v>
      </c>
      <c r="F12" s="259">
        <v>222.92</v>
      </c>
      <c r="G12" s="259">
        <v>458.93</v>
      </c>
      <c r="H12" s="259">
        <v>500</v>
      </c>
      <c r="I12" s="259">
        <v>500</v>
      </c>
      <c r="J12" s="260">
        <v>517.70000000000005</v>
      </c>
      <c r="K12" s="259">
        <v>627.21</v>
      </c>
      <c r="L12" s="259">
        <v>500.65</v>
      </c>
      <c r="M12" s="259">
        <v>778.13</v>
      </c>
      <c r="N12" s="259">
        <v>801.86</v>
      </c>
      <c r="O12" s="259">
        <v>632.28155339805824</v>
      </c>
      <c r="P12" s="259"/>
      <c r="Q12" s="259">
        <v>361.1764705882353</v>
      </c>
      <c r="S12"/>
      <c r="T12"/>
    </row>
    <row r="13" spans="1:20" ht="22.5" customHeight="1">
      <c r="A13" s="1529"/>
      <c r="B13" s="267" t="s">
        <v>150</v>
      </c>
      <c r="C13" s="268">
        <v>308.41000000000003</v>
      </c>
      <c r="D13" s="268">
        <v>336.27</v>
      </c>
      <c r="E13" s="268">
        <v>340.78</v>
      </c>
      <c r="F13" s="268">
        <v>366.87</v>
      </c>
      <c r="G13" s="268">
        <v>426.26</v>
      </c>
      <c r="H13" s="268">
        <v>483.42</v>
      </c>
      <c r="I13" s="268">
        <v>496.06</v>
      </c>
      <c r="J13" s="263">
        <v>515.46</v>
      </c>
      <c r="K13" s="268">
        <v>525.79999999999995</v>
      </c>
      <c r="L13" s="268">
        <v>569.5</v>
      </c>
      <c r="M13" s="268">
        <v>587.9</v>
      </c>
      <c r="N13" s="262">
        <v>609.41999999999996</v>
      </c>
      <c r="O13" s="262">
        <v>607.82986425339368</v>
      </c>
      <c r="P13" s="262"/>
      <c r="Q13" s="262">
        <v>588.06873365707884</v>
      </c>
      <c r="S13"/>
      <c r="T13"/>
    </row>
    <row r="14" spans="1:20" ht="14.4">
      <c r="A14" s="1529"/>
      <c r="B14" s="423" t="s">
        <v>179</v>
      </c>
      <c r="C14" s="300">
        <v>99.7</v>
      </c>
      <c r="D14" s="300">
        <v>115.25</v>
      </c>
      <c r="E14" s="300">
        <v>325</v>
      </c>
      <c r="F14" s="300">
        <v>212.5</v>
      </c>
      <c r="G14" s="300">
        <v>385.15</v>
      </c>
      <c r="H14" s="300">
        <v>296.14999999999998</v>
      </c>
      <c r="I14" s="300">
        <v>325.63</v>
      </c>
      <c r="J14" s="257">
        <v>341.74</v>
      </c>
      <c r="K14" s="300">
        <v>287.5</v>
      </c>
      <c r="L14" s="300">
        <v>325</v>
      </c>
      <c r="M14" s="300">
        <v>300.83</v>
      </c>
      <c r="N14" s="300">
        <v>590.75</v>
      </c>
      <c r="O14" s="300">
        <v>500</v>
      </c>
      <c r="P14" s="300"/>
      <c r="Q14" s="300">
        <v>0</v>
      </c>
      <c r="S14"/>
      <c r="T14"/>
    </row>
    <row r="15" spans="1:20" ht="14.4">
      <c r="A15" s="1529"/>
      <c r="B15" s="423" t="s">
        <v>180</v>
      </c>
      <c r="C15" s="300">
        <v>97.15</v>
      </c>
      <c r="D15" s="300">
        <v>161.13999999999999</v>
      </c>
      <c r="E15" s="300">
        <v>326.16000000000003</v>
      </c>
      <c r="F15" s="300">
        <v>423.81</v>
      </c>
      <c r="G15" s="300">
        <v>415.31</v>
      </c>
      <c r="H15" s="300">
        <v>400.47</v>
      </c>
      <c r="I15" s="300">
        <v>323.60000000000002</v>
      </c>
      <c r="J15" s="257">
        <v>276.43</v>
      </c>
      <c r="K15" s="300">
        <v>443.89</v>
      </c>
      <c r="L15" s="300">
        <v>433.26</v>
      </c>
      <c r="M15" s="300">
        <v>430.28</v>
      </c>
      <c r="N15" s="300">
        <v>442.51</v>
      </c>
      <c r="O15" s="300">
        <v>650</v>
      </c>
      <c r="P15" s="300"/>
      <c r="Q15" s="300">
        <v>700</v>
      </c>
      <c r="S15"/>
      <c r="T15"/>
    </row>
    <row r="16" spans="1:20" ht="14.4">
      <c r="A16" s="1529"/>
      <c r="B16" s="423" t="s">
        <v>181</v>
      </c>
      <c r="C16" s="300">
        <v>242.55</v>
      </c>
      <c r="D16" s="300">
        <v>275.58</v>
      </c>
      <c r="E16" s="300">
        <v>293.05</v>
      </c>
      <c r="F16" s="300">
        <v>294.24</v>
      </c>
      <c r="G16" s="300">
        <v>338.55</v>
      </c>
      <c r="H16" s="300">
        <v>382.69</v>
      </c>
      <c r="I16" s="300">
        <v>431.84</v>
      </c>
      <c r="J16" s="257">
        <v>425.14</v>
      </c>
      <c r="K16" s="300">
        <v>406.79</v>
      </c>
      <c r="L16" s="300">
        <v>558.85</v>
      </c>
      <c r="M16" s="300">
        <v>518.63</v>
      </c>
      <c r="N16" s="300">
        <v>489.39</v>
      </c>
      <c r="O16" s="300">
        <v>600.77243018419495</v>
      </c>
      <c r="P16" s="300"/>
      <c r="Q16" s="300">
        <v>463.34951456310682</v>
      </c>
      <c r="S16"/>
      <c r="T16"/>
    </row>
    <row r="17" spans="1:20" ht="14.4">
      <c r="A17" s="1529"/>
      <c r="B17" s="423" t="s">
        <v>182</v>
      </c>
      <c r="C17" s="300">
        <v>248.11</v>
      </c>
      <c r="D17" s="300">
        <v>304.12</v>
      </c>
      <c r="E17" s="300">
        <v>297.67</v>
      </c>
      <c r="F17" s="300">
        <v>335.11</v>
      </c>
      <c r="G17" s="300">
        <v>355.39</v>
      </c>
      <c r="H17" s="300">
        <v>425.71</v>
      </c>
      <c r="I17" s="300">
        <v>453.16</v>
      </c>
      <c r="J17" s="257">
        <v>470.68</v>
      </c>
      <c r="K17" s="300">
        <v>466.64</v>
      </c>
      <c r="L17" s="300">
        <v>515.62</v>
      </c>
      <c r="M17" s="300">
        <v>523.27</v>
      </c>
      <c r="N17" s="300">
        <v>529.08000000000004</v>
      </c>
      <c r="O17" s="300">
        <v>495.64169511950195</v>
      </c>
      <c r="P17" s="300"/>
      <c r="Q17" s="300">
        <v>318.47069065583287</v>
      </c>
      <c r="S17"/>
      <c r="T17"/>
    </row>
    <row r="18" spans="1:20" ht="14.4">
      <c r="A18" s="1529"/>
      <c r="B18" s="423" t="s">
        <v>183</v>
      </c>
      <c r="C18" s="300">
        <v>319.62</v>
      </c>
      <c r="D18" s="300">
        <v>340.95</v>
      </c>
      <c r="E18" s="300">
        <v>346.91</v>
      </c>
      <c r="F18" s="300">
        <v>371.9</v>
      </c>
      <c r="G18" s="300">
        <v>446.69</v>
      </c>
      <c r="H18" s="300">
        <v>488.47</v>
      </c>
      <c r="I18" s="300">
        <v>498.72</v>
      </c>
      <c r="J18" s="257">
        <v>526.96</v>
      </c>
      <c r="K18" s="300">
        <v>533.82000000000005</v>
      </c>
      <c r="L18" s="300">
        <v>559.86</v>
      </c>
      <c r="M18" s="300">
        <v>593.41999999999996</v>
      </c>
      <c r="N18" s="300">
        <v>622.08000000000004</v>
      </c>
      <c r="O18" s="300">
        <v>613.43519494204429</v>
      </c>
      <c r="P18" s="300"/>
      <c r="Q18" s="300">
        <v>584.07560286769501</v>
      </c>
      <c r="S18"/>
      <c r="T18"/>
    </row>
    <row r="19" spans="1:20" ht="14.4">
      <c r="A19" s="1529"/>
      <c r="B19" s="423" t="s">
        <v>184</v>
      </c>
      <c r="C19" s="300">
        <v>352.43</v>
      </c>
      <c r="D19" s="300">
        <v>196.43</v>
      </c>
      <c r="E19" s="300">
        <v>381.97</v>
      </c>
      <c r="F19" s="300">
        <v>338.22</v>
      </c>
      <c r="G19" s="300">
        <v>453.3</v>
      </c>
      <c r="H19" s="300">
        <v>514.83000000000004</v>
      </c>
      <c r="I19" s="300">
        <v>474.83</v>
      </c>
      <c r="J19" s="257">
        <v>484.43</v>
      </c>
      <c r="K19" s="300">
        <v>459.05</v>
      </c>
      <c r="L19" s="300">
        <v>592.79</v>
      </c>
      <c r="M19" s="300">
        <v>0</v>
      </c>
      <c r="N19" s="300">
        <v>500</v>
      </c>
      <c r="O19" s="300">
        <v>0</v>
      </c>
      <c r="P19" s="300"/>
      <c r="Q19" s="300">
        <v>379.80769230769232</v>
      </c>
      <c r="S19"/>
      <c r="T19"/>
    </row>
    <row r="20" spans="1:20" ht="14.4">
      <c r="A20" s="1529"/>
      <c r="B20" s="423" t="s">
        <v>185</v>
      </c>
      <c r="C20" s="300">
        <v>380.87</v>
      </c>
      <c r="D20" s="300">
        <v>455.06</v>
      </c>
      <c r="E20" s="300">
        <v>423.44</v>
      </c>
      <c r="F20" s="300">
        <v>453.35</v>
      </c>
      <c r="G20" s="300">
        <v>508.61</v>
      </c>
      <c r="H20" s="300">
        <v>572.33000000000004</v>
      </c>
      <c r="I20" s="300">
        <v>583.59</v>
      </c>
      <c r="J20" s="257">
        <v>605.11</v>
      </c>
      <c r="K20" s="300">
        <v>648.52</v>
      </c>
      <c r="L20" s="300">
        <v>683.05</v>
      </c>
      <c r="M20" s="300">
        <v>688.88</v>
      </c>
      <c r="N20" s="300">
        <v>682.9</v>
      </c>
      <c r="O20" s="300">
        <v>685.35282099638539</v>
      </c>
      <c r="P20" s="300"/>
      <c r="Q20" s="300">
        <v>686.84464458025093</v>
      </c>
      <c r="S20"/>
      <c r="T20"/>
    </row>
    <row r="21" spans="1:20" ht="14.4">
      <c r="A21" s="1529"/>
      <c r="B21" s="264" t="s">
        <v>186</v>
      </c>
      <c r="C21" s="265">
        <v>2362.5</v>
      </c>
      <c r="D21" s="265">
        <v>325</v>
      </c>
      <c r="E21" s="265">
        <v>0</v>
      </c>
      <c r="F21" s="265">
        <v>500</v>
      </c>
      <c r="G21" s="265">
        <v>430.77</v>
      </c>
      <c r="H21" s="265">
        <v>500</v>
      </c>
      <c r="I21" s="265">
        <v>500</v>
      </c>
      <c r="J21" s="266">
        <v>586.25</v>
      </c>
      <c r="K21" s="265">
        <v>600.35</v>
      </c>
      <c r="L21" s="265">
        <v>609.67999999999995</v>
      </c>
      <c r="M21" s="265">
        <v>859.31</v>
      </c>
      <c r="N21" s="265">
        <v>854.76</v>
      </c>
      <c r="O21" s="265">
        <v>676.69172932330821</v>
      </c>
      <c r="P21" s="265"/>
      <c r="Q21" s="265">
        <v>900</v>
      </c>
      <c r="S21"/>
      <c r="T21"/>
    </row>
    <row r="22" spans="1:20" ht="22.5" customHeight="1">
      <c r="A22" s="1529"/>
      <c r="B22" s="267" t="s">
        <v>151</v>
      </c>
      <c r="C22" s="268">
        <v>290.99</v>
      </c>
      <c r="D22" s="268">
        <v>303.56</v>
      </c>
      <c r="E22" s="268">
        <v>324.43</v>
      </c>
      <c r="F22" s="268">
        <v>348.36</v>
      </c>
      <c r="G22" s="268">
        <v>381.76</v>
      </c>
      <c r="H22" s="268">
        <v>470.63</v>
      </c>
      <c r="I22" s="268">
        <v>488.63</v>
      </c>
      <c r="J22" s="263">
        <v>516.79</v>
      </c>
      <c r="K22" s="268">
        <v>516.39</v>
      </c>
      <c r="L22" s="268">
        <v>542.03</v>
      </c>
      <c r="M22" s="268">
        <v>577.28</v>
      </c>
      <c r="N22" s="262">
        <v>576.49</v>
      </c>
      <c r="O22" s="262">
        <v>624.36680235187703</v>
      </c>
      <c r="P22" s="262"/>
      <c r="Q22" s="262">
        <v>581.47391577624137</v>
      </c>
      <c r="S22"/>
      <c r="T22"/>
    </row>
    <row r="23" spans="1:20" ht="14.4">
      <c r="A23" s="1529"/>
      <c r="B23" s="423" t="s">
        <v>179</v>
      </c>
      <c r="C23" s="300">
        <v>50.5</v>
      </c>
      <c r="D23" s="300">
        <v>0</v>
      </c>
      <c r="E23" s="300">
        <v>0</v>
      </c>
      <c r="F23" s="300">
        <v>0</v>
      </c>
      <c r="G23" s="300">
        <v>325</v>
      </c>
      <c r="H23" s="300">
        <v>124.29</v>
      </c>
      <c r="I23" s="300">
        <v>0</v>
      </c>
      <c r="J23" s="257">
        <v>0</v>
      </c>
      <c r="K23" s="300">
        <v>500</v>
      </c>
      <c r="L23" s="300">
        <v>0</v>
      </c>
      <c r="M23" s="300">
        <v>500</v>
      </c>
      <c r="N23" s="300">
        <v>0</v>
      </c>
      <c r="O23" s="300">
        <v>0</v>
      </c>
      <c r="P23" s="300"/>
      <c r="Q23" s="300">
        <v>0</v>
      </c>
      <c r="S23"/>
      <c r="T23"/>
    </row>
    <row r="24" spans="1:20" ht="14.4">
      <c r="A24" s="1529"/>
      <c r="B24" s="423" t="s">
        <v>180</v>
      </c>
      <c r="C24" s="300">
        <v>112.5</v>
      </c>
      <c r="D24" s="300">
        <v>69.16</v>
      </c>
      <c r="E24" s="300">
        <v>112.5</v>
      </c>
      <c r="F24" s="300">
        <v>122.21</v>
      </c>
      <c r="G24" s="300">
        <v>162.76</v>
      </c>
      <c r="H24" s="300">
        <v>199.9</v>
      </c>
      <c r="I24" s="300">
        <v>325</v>
      </c>
      <c r="J24" s="257">
        <v>465.02</v>
      </c>
      <c r="K24" s="300">
        <v>320.37</v>
      </c>
      <c r="L24" s="300">
        <v>0</v>
      </c>
      <c r="M24" s="300">
        <v>0</v>
      </c>
      <c r="N24" s="300">
        <v>438.43</v>
      </c>
      <c r="O24" s="300">
        <v>0</v>
      </c>
      <c r="P24" s="300"/>
      <c r="Q24" s="300">
        <v>0</v>
      </c>
      <c r="S24"/>
      <c r="T24"/>
    </row>
    <row r="25" spans="1:20" ht="14.4">
      <c r="A25" s="1529"/>
      <c r="B25" s="423" t="s">
        <v>181</v>
      </c>
      <c r="C25" s="300">
        <v>118.61</v>
      </c>
      <c r="D25" s="300">
        <v>177.22</v>
      </c>
      <c r="E25" s="300">
        <v>163.13</v>
      </c>
      <c r="F25" s="300">
        <v>229.21</v>
      </c>
      <c r="G25" s="300">
        <v>201.27</v>
      </c>
      <c r="H25" s="300">
        <v>179</v>
      </c>
      <c r="I25" s="300">
        <v>272.69</v>
      </c>
      <c r="J25" s="257">
        <v>401.09</v>
      </c>
      <c r="K25" s="300">
        <v>325.7</v>
      </c>
      <c r="L25" s="300">
        <v>306.02</v>
      </c>
      <c r="M25" s="300">
        <v>488.6</v>
      </c>
      <c r="N25" s="300">
        <v>232.33</v>
      </c>
      <c r="O25" s="300">
        <v>109.85294117647059</v>
      </c>
      <c r="P25" s="300"/>
      <c r="Q25" s="300">
        <v>280.08720930232556</v>
      </c>
      <c r="S25"/>
      <c r="T25"/>
    </row>
    <row r="26" spans="1:20" ht="14.4">
      <c r="A26" s="1529"/>
      <c r="B26" s="423" t="s">
        <v>182</v>
      </c>
      <c r="C26" s="300">
        <v>139.78</v>
      </c>
      <c r="D26" s="300">
        <v>145.80000000000001</v>
      </c>
      <c r="E26" s="300">
        <v>207.31</v>
      </c>
      <c r="F26" s="300">
        <v>274.07</v>
      </c>
      <c r="G26" s="300">
        <v>273.33</v>
      </c>
      <c r="H26" s="300">
        <v>264.52999999999997</v>
      </c>
      <c r="I26" s="300">
        <v>319.77</v>
      </c>
      <c r="J26" s="257">
        <v>415.16</v>
      </c>
      <c r="K26" s="300">
        <v>430.01</v>
      </c>
      <c r="L26" s="300">
        <v>419.56</v>
      </c>
      <c r="M26" s="300">
        <v>472.26</v>
      </c>
      <c r="N26" s="300">
        <v>413.52</v>
      </c>
      <c r="O26" s="300">
        <v>238.37056504599212</v>
      </c>
      <c r="P26" s="300"/>
      <c r="Q26" s="300">
        <v>257.91925465838511</v>
      </c>
      <c r="S26"/>
      <c r="T26"/>
    </row>
    <row r="27" spans="1:20" ht="14.4">
      <c r="A27" s="1529"/>
      <c r="B27" s="423" t="s">
        <v>183</v>
      </c>
      <c r="C27" s="300">
        <v>264.29000000000002</v>
      </c>
      <c r="D27" s="300">
        <v>284.05</v>
      </c>
      <c r="E27" s="300">
        <v>316.42</v>
      </c>
      <c r="F27" s="300">
        <v>331.26</v>
      </c>
      <c r="G27" s="300">
        <v>352.35</v>
      </c>
      <c r="H27" s="300">
        <v>467.27</v>
      </c>
      <c r="I27" s="300">
        <v>473.8</v>
      </c>
      <c r="J27" s="257">
        <v>489.24</v>
      </c>
      <c r="K27" s="300">
        <v>491.9</v>
      </c>
      <c r="L27" s="300">
        <v>523.62</v>
      </c>
      <c r="M27" s="300">
        <v>542.30999999999995</v>
      </c>
      <c r="N27" s="300">
        <v>531.69000000000005</v>
      </c>
      <c r="O27" s="300">
        <v>554.36554132712456</v>
      </c>
      <c r="P27" s="300"/>
      <c r="Q27" s="300">
        <v>589.53835934905351</v>
      </c>
      <c r="S27"/>
      <c r="T27"/>
    </row>
    <row r="28" spans="1:20" ht="14.4">
      <c r="A28" s="1529"/>
      <c r="B28" s="423" t="s">
        <v>184</v>
      </c>
      <c r="C28" s="300">
        <v>284.17</v>
      </c>
      <c r="D28" s="300">
        <v>236.54</v>
      </c>
      <c r="E28" s="300">
        <v>325</v>
      </c>
      <c r="F28" s="300">
        <v>0</v>
      </c>
      <c r="G28" s="300">
        <v>0</v>
      </c>
      <c r="H28" s="300">
        <v>500</v>
      </c>
      <c r="I28" s="300">
        <v>0</v>
      </c>
      <c r="J28" s="257">
        <v>50.5</v>
      </c>
      <c r="K28" s="300">
        <v>0</v>
      </c>
      <c r="L28" s="300">
        <v>655.86</v>
      </c>
      <c r="M28" s="300">
        <v>0</v>
      </c>
      <c r="N28" s="300">
        <v>0</v>
      </c>
      <c r="O28" s="300">
        <v>150</v>
      </c>
      <c r="P28" s="300"/>
      <c r="Q28" s="300">
        <v>0</v>
      </c>
      <c r="S28"/>
      <c r="T28"/>
    </row>
    <row r="29" spans="1:20" ht="14.4">
      <c r="A29" s="1529"/>
      <c r="B29" s="423" t="s">
        <v>185</v>
      </c>
      <c r="C29" s="300">
        <v>362.19</v>
      </c>
      <c r="D29" s="300">
        <v>381.13</v>
      </c>
      <c r="E29" s="300">
        <v>418.66</v>
      </c>
      <c r="F29" s="300">
        <v>456.51</v>
      </c>
      <c r="G29" s="300">
        <v>492.03</v>
      </c>
      <c r="H29" s="300">
        <v>513.45000000000005</v>
      </c>
      <c r="I29" s="300">
        <v>559.16</v>
      </c>
      <c r="J29" s="257">
        <v>638.75</v>
      </c>
      <c r="K29" s="300">
        <v>606.79999999999995</v>
      </c>
      <c r="L29" s="300">
        <v>658.89</v>
      </c>
      <c r="M29" s="300">
        <v>673.28</v>
      </c>
      <c r="N29" s="300">
        <v>699.06</v>
      </c>
      <c r="O29" s="300">
        <v>697.7554918815664</v>
      </c>
      <c r="P29" s="300"/>
      <c r="Q29" s="300">
        <v>605.82835183603754</v>
      </c>
      <c r="S29"/>
      <c r="T29"/>
    </row>
    <row r="30" spans="1:20" ht="14.4">
      <c r="A30" s="1451"/>
      <c r="B30" s="258" t="s">
        <v>186</v>
      </c>
      <c r="C30" s="259">
        <v>212.5</v>
      </c>
      <c r="D30" s="259">
        <v>325</v>
      </c>
      <c r="E30" s="259">
        <v>304.38</v>
      </c>
      <c r="F30" s="259">
        <v>212.5</v>
      </c>
      <c r="G30" s="259">
        <v>468.91</v>
      </c>
      <c r="H30" s="259">
        <v>500</v>
      </c>
      <c r="I30" s="259">
        <v>500</v>
      </c>
      <c r="J30" s="260">
        <v>504.9</v>
      </c>
      <c r="K30" s="259">
        <v>643.42999999999995</v>
      </c>
      <c r="L30" s="259">
        <v>452.5</v>
      </c>
      <c r="M30" s="259">
        <v>747.63</v>
      </c>
      <c r="N30" s="259">
        <v>700</v>
      </c>
      <c r="O30" s="259">
        <v>567.28110599078343</v>
      </c>
      <c r="P30" s="259"/>
      <c r="Q30" s="259">
        <v>300.29411764705884</v>
      </c>
      <c r="S30"/>
      <c r="T30"/>
    </row>
    <row r="31" spans="1:20">
      <c r="A31" s="252" t="s">
        <v>278</v>
      </c>
    </row>
  </sheetData>
  <mergeCells count="4">
    <mergeCell ref="A2:B3"/>
    <mergeCell ref="A4:A30"/>
    <mergeCell ref="C2:Q2"/>
    <mergeCell ref="A1:Q1"/>
  </mergeCells>
  <pageMargins left="0.7" right="0.7" top="0.75" bottom="0.75" header="0.3" footer="0.3"/>
  <pageSetup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92D050"/>
  </sheetPr>
  <dimension ref="A1:V31"/>
  <sheetViews>
    <sheetView showGridLines="0" workbookViewId="0">
      <selection activeCell="P14" sqref="P14"/>
    </sheetView>
  </sheetViews>
  <sheetFormatPr baseColWidth="10" defaultColWidth="11.44140625" defaultRowHeight="13.8"/>
  <cols>
    <col min="1" max="1" width="7.109375" style="11" customWidth="1"/>
    <col min="2" max="2" width="22.5546875" style="11" customWidth="1"/>
    <col min="3" max="17" width="8.88671875" style="11" customWidth="1"/>
    <col min="18" max="16384" width="11.44140625" style="11"/>
  </cols>
  <sheetData>
    <row r="1" spans="1:22" ht="33" customHeight="1">
      <c r="A1" s="1377" t="s">
        <v>357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22" ht="21" customHeight="1">
      <c r="A2" s="1526" t="s">
        <v>250</v>
      </c>
      <c r="B2" s="1527"/>
      <c r="C2" s="1453" t="s">
        <v>243</v>
      </c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</row>
    <row r="3" spans="1:22" ht="24" customHeight="1">
      <c r="A3" s="1447"/>
      <c r="B3" s="1448"/>
      <c r="C3" s="763">
        <v>2007</v>
      </c>
      <c r="D3" s="763">
        <v>2008</v>
      </c>
      <c r="E3" s="763">
        <v>2009</v>
      </c>
      <c r="F3" s="763">
        <v>2010</v>
      </c>
      <c r="G3" s="763">
        <v>2011</v>
      </c>
      <c r="H3" s="763">
        <v>2012</v>
      </c>
      <c r="I3" s="763">
        <v>2013</v>
      </c>
      <c r="J3" s="763">
        <v>2014</v>
      </c>
      <c r="K3" s="763">
        <v>2015</v>
      </c>
      <c r="L3" s="763">
        <v>2016</v>
      </c>
      <c r="M3" s="763">
        <v>2017</v>
      </c>
      <c r="N3" s="763">
        <v>2018</v>
      </c>
      <c r="O3" s="763">
        <v>2019</v>
      </c>
      <c r="P3" s="763">
        <v>2020</v>
      </c>
      <c r="Q3" s="763">
        <v>2021</v>
      </c>
      <c r="S3"/>
      <c r="T3"/>
      <c r="U3"/>
      <c r="V3"/>
    </row>
    <row r="4" spans="1:22" ht="22.5" customHeight="1">
      <c r="A4" s="1528" t="s">
        <v>106</v>
      </c>
      <c r="B4" s="246" t="s">
        <v>248</v>
      </c>
      <c r="C4" s="253">
        <v>155.49</v>
      </c>
      <c r="D4" s="253">
        <v>182.9</v>
      </c>
      <c r="E4" s="253">
        <v>198.09</v>
      </c>
      <c r="F4" s="253">
        <v>223.77</v>
      </c>
      <c r="G4" s="253">
        <v>244.89</v>
      </c>
      <c r="H4" s="253">
        <v>267.70999999999998</v>
      </c>
      <c r="I4" s="253">
        <v>276.67</v>
      </c>
      <c r="J4" s="254">
        <v>334.72</v>
      </c>
      <c r="K4" s="253">
        <v>351.43</v>
      </c>
      <c r="L4" s="253">
        <v>392.24</v>
      </c>
      <c r="M4" s="253">
        <v>392.91</v>
      </c>
      <c r="N4" s="642">
        <v>387.68</v>
      </c>
      <c r="O4" s="642">
        <v>375.90603158167227</v>
      </c>
      <c r="P4" s="642"/>
      <c r="Q4" s="642">
        <v>288.68337311058076</v>
      </c>
      <c r="S4"/>
      <c r="T4"/>
      <c r="U4"/>
      <c r="V4"/>
    </row>
    <row r="5" spans="1:22" ht="14.4">
      <c r="A5" s="1529"/>
      <c r="B5" s="423" t="s">
        <v>179</v>
      </c>
      <c r="C5" s="300">
        <v>161.82</v>
      </c>
      <c r="D5" s="300">
        <v>162.44</v>
      </c>
      <c r="E5" s="300">
        <v>192.58</v>
      </c>
      <c r="F5" s="300">
        <v>126.3</v>
      </c>
      <c r="G5" s="300">
        <v>124.11</v>
      </c>
      <c r="H5" s="300">
        <v>197.18</v>
      </c>
      <c r="I5" s="300">
        <v>150</v>
      </c>
      <c r="J5" s="257">
        <v>184.69</v>
      </c>
      <c r="K5" s="300">
        <v>165.93</v>
      </c>
      <c r="L5" s="300">
        <v>294.54000000000002</v>
      </c>
      <c r="M5" s="300">
        <v>325</v>
      </c>
      <c r="N5" s="643">
        <v>298.88</v>
      </c>
      <c r="O5" s="643">
        <v>266.37323943661971</v>
      </c>
      <c r="P5" s="643"/>
      <c r="Q5" s="643">
        <v>380.93220338983053</v>
      </c>
      <c r="S5"/>
      <c r="T5"/>
      <c r="U5"/>
      <c r="V5"/>
    </row>
    <row r="6" spans="1:22" ht="14.4">
      <c r="A6" s="1529"/>
      <c r="B6" s="423" t="s">
        <v>180</v>
      </c>
      <c r="C6" s="300">
        <v>113.11</v>
      </c>
      <c r="D6" s="300">
        <v>146.63999999999999</v>
      </c>
      <c r="E6" s="300">
        <v>132.13999999999999</v>
      </c>
      <c r="F6" s="300">
        <v>109.81</v>
      </c>
      <c r="G6" s="300">
        <v>177.65</v>
      </c>
      <c r="H6" s="300">
        <v>149.04</v>
      </c>
      <c r="I6" s="300">
        <v>203.41</v>
      </c>
      <c r="J6" s="257">
        <v>210.24</v>
      </c>
      <c r="K6" s="300">
        <v>172.43</v>
      </c>
      <c r="L6" s="300">
        <v>201.89</v>
      </c>
      <c r="M6" s="300">
        <v>211.19</v>
      </c>
      <c r="N6" s="643">
        <v>164.55</v>
      </c>
      <c r="O6" s="643">
        <v>282.71604938271605</v>
      </c>
      <c r="P6" s="643"/>
      <c r="Q6" s="643">
        <v>198.31521739130434</v>
      </c>
      <c r="S6"/>
      <c r="T6"/>
      <c r="U6"/>
      <c r="V6"/>
    </row>
    <row r="7" spans="1:22" ht="14.4">
      <c r="A7" s="1529"/>
      <c r="B7" s="423" t="s">
        <v>181</v>
      </c>
      <c r="C7" s="300">
        <v>108.03</v>
      </c>
      <c r="D7" s="300">
        <v>127.23</v>
      </c>
      <c r="E7" s="300">
        <v>153.80000000000001</v>
      </c>
      <c r="F7" s="300">
        <v>181.93</v>
      </c>
      <c r="G7" s="300">
        <v>173.65</v>
      </c>
      <c r="H7" s="300">
        <v>201.15</v>
      </c>
      <c r="I7" s="300">
        <v>238.28</v>
      </c>
      <c r="J7" s="257">
        <v>247.82</v>
      </c>
      <c r="K7" s="300">
        <v>258.8</v>
      </c>
      <c r="L7" s="300">
        <v>240.07</v>
      </c>
      <c r="M7" s="300">
        <v>252.09</v>
      </c>
      <c r="N7" s="643">
        <v>275.37</v>
      </c>
      <c r="O7" s="643">
        <v>211.28580323785803</v>
      </c>
      <c r="P7" s="643"/>
      <c r="Q7" s="643">
        <v>191.2202380952381</v>
      </c>
      <c r="S7"/>
      <c r="T7"/>
      <c r="U7"/>
      <c r="V7"/>
    </row>
    <row r="8" spans="1:22" ht="14.4">
      <c r="A8" s="1529"/>
      <c r="B8" s="423" t="s">
        <v>182</v>
      </c>
      <c r="C8" s="300">
        <v>132.72999999999999</v>
      </c>
      <c r="D8" s="300">
        <v>151.86000000000001</v>
      </c>
      <c r="E8" s="300">
        <v>170.16</v>
      </c>
      <c r="F8" s="300">
        <v>187.37</v>
      </c>
      <c r="G8" s="300">
        <v>234.31</v>
      </c>
      <c r="H8" s="300">
        <v>232.72</v>
      </c>
      <c r="I8" s="300">
        <v>224.04</v>
      </c>
      <c r="J8" s="257">
        <v>288.18</v>
      </c>
      <c r="K8" s="300">
        <v>303.13</v>
      </c>
      <c r="L8" s="300">
        <v>350.67</v>
      </c>
      <c r="M8" s="300">
        <v>355.82</v>
      </c>
      <c r="N8" s="643">
        <v>312.48</v>
      </c>
      <c r="O8" s="643">
        <v>252.36068111455108</v>
      </c>
      <c r="P8" s="643"/>
      <c r="Q8" s="643">
        <v>195.95876963350787</v>
      </c>
      <c r="S8"/>
      <c r="T8"/>
      <c r="U8"/>
      <c r="V8"/>
    </row>
    <row r="9" spans="1:22" ht="14.4">
      <c r="A9" s="1529"/>
      <c r="B9" s="423" t="s">
        <v>183</v>
      </c>
      <c r="C9" s="300">
        <v>207.09</v>
      </c>
      <c r="D9" s="300">
        <v>229.21</v>
      </c>
      <c r="E9" s="300">
        <v>232.82</v>
      </c>
      <c r="F9" s="300">
        <v>284.43</v>
      </c>
      <c r="G9" s="300">
        <v>296.97000000000003</v>
      </c>
      <c r="H9" s="300">
        <v>325.52</v>
      </c>
      <c r="I9" s="300">
        <v>342.21</v>
      </c>
      <c r="J9" s="257">
        <v>396.2</v>
      </c>
      <c r="K9" s="300">
        <v>425.38</v>
      </c>
      <c r="L9" s="300">
        <v>430.92</v>
      </c>
      <c r="M9" s="300">
        <v>442.26</v>
      </c>
      <c r="N9" s="643">
        <v>438.43</v>
      </c>
      <c r="O9" s="643">
        <v>453.94152479644708</v>
      </c>
      <c r="P9" s="643"/>
      <c r="Q9" s="643">
        <v>339.82022800350774</v>
      </c>
      <c r="S9"/>
      <c r="T9"/>
      <c r="U9"/>
      <c r="V9"/>
    </row>
    <row r="10" spans="1:22" ht="14.4">
      <c r="A10" s="1529"/>
      <c r="B10" s="423" t="s">
        <v>184</v>
      </c>
      <c r="C10" s="300">
        <v>255.06</v>
      </c>
      <c r="D10" s="300">
        <v>500</v>
      </c>
      <c r="E10" s="300">
        <v>325</v>
      </c>
      <c r="F10" s="300">
        <v>157.55000000000001</v>
      </c>
      <c r="G10" s="300">
        <v>325</v>
      </c>
      <c r="H10" s="300">
        <v>402.63</v>
      </c>
      <c r="I10" s="300">
        <v>91.54</v>
      </c>
      <c r="J10" s="257">
        <v>0</v>
      </c>
      <c r="K10" s="300">
        <v>50.5</v>
      </c>
      <c r="L10" s="300">
        <v>0</v>
      </c>
      <c r="M10" s="300">
        <v>0</v>
      </c>
      <c r="N10" s="643">
        <v>0</v>
      </c>
      <c r="O10" s="643">
        <v>0</v>
      </c>
      <c r="P10" s="643"/>
      <c r="Q10" s="643">
        <v>242.57425742574259</v>
      </c>
      <c r="S10"/>
      <c r="T10"/>
      <c r="U10"/>
      <c r="V10"/>
    </row>
    <row r="11" spans="1:22" ht="14.4">
      <c r="A11" s="1529"/>
      <c r="B11" s="423" t="s">
        <v>185</v>
      </c>
      <c r="C11" s="300">
        <v>273.74</v>
      </c>
      <c r="D11" s="300">
        <v>342.67</v>
      </c>
      <c r="E11" s="300">
        <v>387.17</v>
      </c>
      <c r="F11" s="300">
        <v>353.03</v>
      </c>
      <c r="G11" s="300">
        <v>387.88</v>
      </c>
      <c r="H11" s="300">
        <v>391.68</v>
      </c>
      <c r="I11" s="300">
        <v>442.21</v>
      </c>
      <c r="J11" s="257">
        <v>489.75</v>
      </c>
      <c r="K11" s="300">
        <v>451.52</v>
      </c>
      <c r="L11" s="300">
        <v>538.64</v>
      </c>
      <c r="M11" s="300">
        <v>558.79999999999995</v>
      </c>
      <c r="N11" s="643">
        <v>588.6</v>
      </c>
      <c r="O11" s="643">
        <v>619.33701657458562</v>
      </c>
      <c r="P11" s="643"/>
      <c r="Q11" s="643">
        <v>387.97520661157023</v>
      </c>
      <c r="S11"/>
      <c r="T11"/>
      <c r="U11"/>
      <c r="V11"/>
    </row>
    <row r="12" spans="1:22" ht="14.4">
      <c r="A12" s="1529"/>
      <c r="B12" s="258" t="s">
        <v>186</v>
      </c>
      <c r="C12" s="259">
        <v>86.72</v>
      </c>
      <c r="D12" s="259">
        <v>0</v>
      </c>
      <c r="E12" s="259">
        <v>435.09</v>
      </c>
      <c r="F12" s="259">
        <v>316.89</v>
      </c>
      <c r="G12" s="259">
        <v>338.04</v>
      </c>
      <c r="H12" s="259">
        <v>258.06</v>
      </c>
      <c r="I12" s="259">
        <v>506.19</v>
      </c>
      <c r="J12" s="260">
        <v>94.06</v>
      </c>
      <c r="K12" s="259">
        <v>579.39</v>
      </c>
      <c r="L12" s="259">
        <v>465.85</v>
      </c>
      <c r="M12" s="259">
        <v>566.98</v>
      </c>
      <c r="N12" s="644">
        <v>488.75</v>
      </c>
      <c r="O12" s="644">
        <v>0</v>
      </c>
      <c r="P12" s="644"/>
      <c r="Q12" s="644">
        <v>700</v>
      </c>
      <c r="S12"/>
      <c r="T12"/>
      <c r="U12"/>
      <c r="V12"/>
    </row>
    <row r="13" spans="1:22" ht="22.5" customHeight="1">
      <c r="A13" s="1529"/>
      <c r="B13" s="267" t="s">
        <v>150</v>
      </c>
      <c r="C13" s="268">
        <v>161.30000000000001</v>
      </c>
      <c r="D13" s="268">
        <v>187.82</v>
      </c>
      <c r="E13" s="268">
        <v>200.68</v>
      </c>
      <c r="F13" s="268">
        <v>226.88</v>
      </c>
      <c r="G13" s="268">
        <v>240.56</v>
      </c>
      <c r="H13" s="268">
        <v>266.74</v>
      </c>
      <c r="I13" s="268">
        <v>276.3</v>
      </c>
      <c r="J13" s="263">
        <v>323.2</v>
      </c>
      <c r="K13" s="268">
        <v>360.03</v>
      </c>
      <c r="L13" s="268">
        <v>370.53</v>
      </c>
      <c r="M13" s="268">
        <v>386.6</v>
      </c>
      <c r="N13" s="645">
        <v>375.96</v>
      </c>
      <c r="O13" s="645">
        <v>371.72383812835915</v>
      </c>
      <c r="P13" s="645"/>
      <c r="Q13" s="645">
        <v>278.91954402775485</v>
      </c>
      <c r="S13"/>
      <c r="T13"/>
      <c r="U13"/>
      <c r="V13"/>
    </row>
    <row r="14" spans="1:22" ht="14.4">
      <c r="A14" s="1529"/>
      <c r="B14" s="423" t="s">
        <v>179</v>
      </c>
      <c r="C14" s="300">
        <v>166.4</v>
      </c>
      <c r="D14" s="300">
        <v>146.41</v>
      </c>
      <c r="E14" s="300">
        <v>196.6</v>
      </c>
      <c r="F14" s="300">
        <v>128.91</v>
      </c>
      <c r="G14" s="300">
        <v>124.11</v>
      </c>
      <c r="H14" s="300">
        <v>202.29</v>
      </c>
      <c r="I14" s="300">
        <v>161.78</v>
      </c>
      <c r="J14" s="257">
        <v>190.17</v>
      </c>
      <c r="K14" s="300">
        <v>172.58</v>
      </c>
      <c r="L14" s="300">
        <v>303.77999999999997</v>
      </c>
      <c r="M14" s="300">
        <v>325</v>
      </c>
      <c r="N14" s="643">
        <v>298.88</v>
      </c>
      <c r="O14" s="643">
        <v>276.40845070422534</v>
      </c>
      <c r="P14" s="643"/>
      <c r="Q14" s="643">
        <v>628.030303030303</v>
      </c>
      <c r="S14"/>
      <c r="T14"/>
      <c r="U14"/>
      <c r="V14"/>
    </row>
    <row r="15" spans="1:22" ht="14.4">
      <c r="A15" s="1529"/>
      <c r="B15" s="423" t="s">
        <v>180</v>
      </c>
      <c r="C15" s="300">
        <v>113.11</v>
      </c>
      <c r="D15" s="300">
        <v>159.44</v>
      </c>
      <c r="E15" s="300">
        <v>130.94999999999999</v>
      </c>
      <c r="F15" s="300">
        <v>108.85</v>
      </c>
      <c r="G15" s="300">
        <v>177.65</v>
      </c>
      <c r="H15" s="300">
        <v>155.26</v>
      </c>
      <c r="I15" s="300">
        <v>201.91</v>
      </c>
      <c r="J15" s="257">
        <v>223.98</v>
      </c>
      <c r="K15" s="300">
        <v>172.43</v>
      </c>
      <c r="L15" s="300">
        <v>201.89</v>
      </c>
      <c r="M15" s="300">
        <v>218.02</v>
      </c>
      <c r="N15" s="643">
        <v>164.55</v>
      </c>
      <c r="O15" s="643">
        <v>282.71604938271605</v>
      </c>
      <c r="P15" s="643"/>
      <c r="Q15" s="643">
        <v>198.31521739130434</v>
      </c>
      <c r="S15"/>
      <c r="T15"/>
      <c r="U15"/>
      <c r="V15"/>
    </row>
    <row r="16" spans="1:22" ht="14.4">
      <c r="A16" s="1529"/>
      <c r="B16" s="423" t="s">
        <v>181</v>
      </c>
      <c r="C16" s="300">
        <v>115.8</v>
      </c>
      <c r="D16" s="300">
        <v>141.47</v>
      </c>
      <c r="E16" s="300">
        <v>162.77000000000001</v>
      </c>
      <c r="F16" s="300">
        <v>192.8</v>
      </c>
      <c r="G16" s="300">
        <v>184.34</v>
      </c>
      <c r="H16" s="300">
        <v>200.95</v>
      </c>
      <c r="I16" s="300">
        <v>240.52</v>
      </c>
      <c r="J16" s="257">
        <v>258.95</v>
      </c>
      <c r="K16" s="300">
        <v>281.26</v>
      </c>
      <c r="L16" s="300">
        <v>241.74</v>
      </c>
      <c r="M16" s="300">
        <v>265.98</v>
      </c>
      <c r="N16" s="643">
        <v>289.67</v>
      </c>
      <c r="O16" s="643">
        <v>223.98255813953489</v>
      </c>
      <c r="P16" s="643"/>
      <c r="Q16" s="643">
        <v>186.16071428571428</v>
      </c>
      <c r="S16"/>
      <c r="T16"/>
      <c r="U16"/>
      <c r="V16"/>
    </row>
    <row r="17" spans="1:22" ht="14.4">
      <c r="A17" s="1529"/>
      <c r="B17" s="423" t="s">
        <v>182</v>
      </c>
      <c r="C17" s="300">
        <v>154.41</v>
      </c>
      <c r="D17" s="300">
        <v>175.32</v>
      </c>
      <c r="E17" s="300">
        <v>183.02</v>
      </c>
      <c r="F17" s="300">
        <v>208.98</v>
      </c>
      <c r="G17" s="300">
        <v>238.75</v>
      </c>
      <c r="H17" s="300">
        <v>246.52</v>
      </c>
      <c r="I17" s="300">
        <v>234.89</v>
      </c>
      <c r="J17" s="257">
        <v>306.91000000000003</v>
      </c>
      <c r="K17" s="300">
        <v>334.46</v>
      </c>
      <c r="L17" s="300">
        <v>358.94</v>
      </c>
      <c r="M17" s="300">
        <v>365.43</v>
      </c>
      <c r="N17" s="643">
        <v>312.58999999999997</v>
      </c>
      <c r="O17" s="643">
        <v>275.56726094003244</v>
      </c>
      <c r="P17" s="643"/>
      <c r="Q17" s="643">
        <v>185.53042121684868</v>
      </c>
      <c r="S17"/>
      <c r="T17"/>
      <c r="U17"/>
      <c r="V17"/>
    </row>
    <row r="18" spans="1:22" ht="14.4">
      <c r="A18" s="1529"/>
      <c r="B18" s="423" t="s">
        <v>183</v>
      </c>
      <c r="C18" s="300">
        <v>213.5</v>
      </c>
      <c r="D18" s="300">
        <v>239.26</v>
      </c>
      <c r="E18" s="300">
        <v>245.18</v>
      </c>
      <c r="F18" s="300">
        <v>302.42</v>
      </c>
      <c r="G18" s="300">
        <v>300.04000000000002</v>
      </c>
      <c r="H18" s="300">
        <v>340.64</v>
      </c>
      <c r="I18" s="300">
        <v>341.74</v>
      </c>
      <c r="J18" s="257">
        <v>405.72</v>
      </c>
      <c r="K18" s="300">
        <v>431.2</v>
      </c>
      <c r="L18" s="300">
        <v>416.9</v>
      </c>
      <c r="M18" s="300">
        <v>448.55</v>
      </c>
      <c r="N18" s="643">
        <v>456.36</v>
      </c>
      <c r="O18" s="643">
        <v>466.25542609092986</v>
      </c>
      <c r="P18" s="643"/>
      <c r="Q18" s="643">
        <v>348.54202401372214</v>
      </c>
      <c r="S18"/>
      <c r="T18"/>
      <c r="U18"/>
      <c r="V18"/>
    </row>
    <row r="19" spans="1:22" ht="14.4">
      <c r="A19" s="1529"/>
      <c r="B19" s="423" t="s">
        <v>184</v>
      </c>
      <c r="C19" s="300">
        <v>255.06</v>
      </c>
      <c r="D19" s="300">
        <v>500</v>
      </c>
      <c r="E19" s="300">
        <v>325</v>
      </c>
      <c r="F19" s="300">
        <v>150</v>
      </c>
      <c r="G19" s="300">
        <v>325</v>
      </c>
      <c r="H19" s="300">
        <v>158.41</v>
      </c>
      <c r="I19" s="300">
        <v>91.54</v>
      </c>
      <c r="J19" s="257">
        <v>0</v>
      </c>
      <c r="K19" s="300">
        <v>50.5</v>
      </c>
      <c r="L19" s="300">
        <v>0</v>
      </c>
      <c r="M19" s="300">
        <v>0</v>
      </c>
      <c r="N19" s="643">
        <v>0</v>
      </c>
      <c r="O19" s="643">
        <v>0</v>
      </c>
      <c r="P19" s="643"/>
      <c r="Q19" s="643">
        <v>242.57425742574259</v>
      </c>
      <c r="S19"/>
      <c r="T19"/>
      <c r="U19"/>
      <c r="V19"/>
    </row>
    <row r="20" spans="1:22" ht="14.4">
      <c r="A20" s="1529"/>
      <c r="B20" s="423" t="s">
        <v>185</v>
      </c>
      <c r="C20" s="300">
        <v>340.44</v>
      </c>
      <c r="D20" s="300">
        <v>308.12</v>
      </c>
      <c r="E20" s="300">
        <v>372.9</v>
      </c>
      <c r="F20" s="300">
        <v>299.52</v>
      </c>
      <c r="G20" s="300">
        <v>442.38</v>
      </c>
      <c r="H20" s="300">
        <v>377.2</v>
      </c>
      <c r="I20" s="300">
        <v>465.35</v>
      </c>
      <c r="J20" s="257">
        <v>483.85</v>
      </c>
      <c r="K20" s="300">
        <v>467.48</v>
      </c>
      <c r="L20" s="300">
        <v>637.98</v>
      </c>
      <c r="M20" s="300">
        <v>635.48</v>
      </c>
      <c r="N20" s="643">
        <v>648.70000000000005</v>
      </c>
      <c r="O20" s="643">
        <v>636.46563814866761</v>
      </c>
      <c r="P20" s="643"/>
      <c r="Q20" s="643">
        <v>437.67605633802816</v>
      </c>
      <c r="S20"/>
      <c r="T20"/>
      <c r="U20"/>
      <c r="V20"/>
    </row>
    <row r="21" spans="1:22" ht="14.4">
      <c r="A21" s="1529"/>
      <c r="B21" s="264" t="s">
        <v>186</v>
      </c>
      <c r="C21" s="265">
        <v>295.54000000000002</v>
      </c>
      <c r="D21" s="265">
        <v>0</v>
      </c>
      <c r="E21" s="265">
        <v>435.09</v>
      </c>
      <c r="F21" s="265">
        <v>246.34</v>
      </c>
      <c r="G21" s="265">
        <v>500</v>
      </c>
      <c r="H21" s="265">
        <v>342.74</v>
      </c>
      <c r="I21" s="265">
        <v>507.18</v>
      </c>
      <c r="J21" s="266">
        <v>500</v>
      </c>
      <c r="K21" s="265">
        <v>700</v>
      </c>
      <c r="L21" s="265">
        <v>813.64</v>
      </c>
      <c r="M21" s="265">
        <v>500</v>
      </c>
      <c r="N21" s="646">
        <v>500</v>
      </c>
      <c r="O21" s="646">
        <v>0</v>
      </c>
      <c r="P21" s="646"/>
      <c r="Q21" s="646">
        <v>0</v>
      </c>
      <c r="S21"/>
      <c r="T21"/>
      <c r="U21"/>
      <c r="V21"/>
    </row>
    <row r="22" spans="1:22" ht="22.5" customHeight="1">
      <c r="A22" s="1529"/>
      <c r="B22" s="267" t="s">
        <v>151</v>
      </c>
      <c r="C22" s="268">
        <v>126.34</v>
      </c>
      <c r="D22" s="268">
        <v>123.54</v>
      </c>
      <c r="E22" s="268">
        <v>179.55</v>
      </c>
      <c r="F22" s="268">
        <v>208.43</v>
      </c>
      <c r="G22" s="268">
        <v>268.16000000000003</v>
      </c>
      <c r="H22" s="268">
        <v>272.89999999999998</v>
      </c>
      <c r="I22" s="268">
        <v>278.81</v>
      </c>
      <c r="J22" s="263">
        <v>373.83</v>
      </c>
      <c r="K22" s="268">
        <v>290.89999999999998</v>
      </c>
      <c r="L22" s="268">
        <v>443.07</v>
      </c>
      <c r="M22" s="268">
        <v>417.41</v>
      </c>
      <c r="N22" s="645">
        <v>425.68</v>
      </c>
      <c r="O22" s="645">
        <v>394.80357142857144</v>
      </c>
      <c r="P22" s="645"/>
      <c r="Q22" s="645">
        <v>328.37474815312294</v>
      </c>
      <c r="S22"/>
      <c r="T22"/>
      <c r="U22"/>
      <c r="V22"/>
    </row>
    <row r="23" spans="1:22" ht="14.4">
      <c r="A23" s="1529"/>
      <c r="B23" s="423" t="s">
        <v>179</v>
      </c>
      <c r="C23" s="300">
        <v>104.64</v>
      </c>
      <c r="D23" s="300">
        <v>212.5</v>
      </c>
      <c r="E23" s="300">
        <v>150</v>
      </c>
      <c r="F23" s="300">
        <v>85.44</v>
      </c>
      <c r="G23" s="300">
        <v>0</v>
      </c>
      <c r="H23" s="300">
        <v>50.5</v>
      </c>
      <c r="I23" s="300">
        <v>50.5</v>
      </c>
      <c r="J23" s="257">
        <v>81.069999999999993</v>
      </c>
      <c r="K23" s="300">
        <v>50.5</v>
      </c>
      <c r="L23" s="300">
        <v>212.5</v>
      </c>
      <c r="M23" s="300">
        <v>0</v>
      </c>
      <c r="N23" s="643">
        <v>0</v>
      </c>
      <c r="O23" s="643">
        <v>50.5</v>
      </c>
      <c r="P23" s="643"/>
      <c r="Q23" s="643">
        <v>348.40425531914894</v>
      </c>
      <c r="S23"/>
      <c r="T23"/>
      <c r="U23"/>
      <c r="V23"/>
    </row>
    <row r="24" spans="1:22" ht="14.4">
      <c r="A24" s="1529"/>
      <c r="B24" s="423" t="s">
        <v>180</v>
      </c>
      <c r="C24" s="300">
        <v>0</v>
      </c>
      <c r="D24" s="300">
        <v>78.42</v>
      </c>
      <c r="E24" s="300">
        <v>150</v>
      </c>
      <c r="F24" s="300">
        <v>151.79</v>
      </c>
      <c r="G24" s="300">
        <v>0</v>
      </c>
      <c r="H24" s="300">
        <v>50.5</v>
      </c>
      <c r="I24" s="300">
        <v>212.5</v>
      </c>
      <c r="J24" s="257">
        <v>118.56</v>
      </c>
      <c r="K24" s="300">
        <v>0</v>
      </c>
      <c r="L24" s="300">
        <v>0</v>
      </c>
      <c r="M24" s="300">
        <v>150</v>
      </c>
      <c r="N24" s="643">
        <v>0</v>
      </c>
      <c r="O24" s="643">
        <v>0</v>
      </c>
      <c r="P24" s="643"/>
      <c r="Q24" s="643">
        <v>0</v>
      </c>
      <c r="S24"/>
      <c r="T24"/>
      <c r="U24"/>
      <c r="V24"/>
    </row>
    <row r="25" spans="1:22" ht="14.4">
      <c r="A25" s="1529"/>
      <c r="B25" s="423" t="s">
        <v>181</v>
      </c>
      <c r="C25" s="300">
        <v>74.09</v>
      </c>
      <c r="D25" s="300">
        <v>95.77</v>
      </c>
      <c r="E25" s="300">
        <v>89.59</v>
      </c>
      <c r="F25" s="300">
        <v>81.97</v>
      </c>
      <c r="G25" s="300">
        <v>128.78</v>
      </c>
      <c r="H25" s="300">
        <v>206.73</v>
      </c>
      <c r="I25" s="300">
        <v>204.94</v>
      </c>
      <c r="J25" s="257">
        <v>82.17</v>
      </c>
      <c r="K25" s="300">
        <v>120.3</v>
      </c>
      <c r="L25" s="300">
        <v>121.77</v>
      </c>
      <c r="M25" s="300">
        <v>90.24</v>
      </c>
      <c r="N25" s="643">
        <v>159.84</v>
      </c>
      <c r="O25" s="643">
        <v>188.45818815331012</v>
      </c>
      <c r="P25" s="643"/>
      <c r="Q25" s="643">
        <v>273.61111111111109</v>
      </c>
      <c r="S25"/>
      <c r="T25"/>
      <c r="U25"/>
      <c r="V25"/>
    </row>
    <row r="26" spans="1:22" ht="14.4">
      <c r="A26" s="1529"/>
      <c r="B26" s="423" t="s">
        <v>182</v>
      </c>
      <c r="C26" s="300">
        <v>63.05</v>
      </c>
      <c r="D26" s="300">
        <v>84</v>
      </c>
      <c r="E26" s="300">
        <v>110.97</v>
      </c>
      <c r="F26" s="300">
        <v>80.41</v>
      </c>
      <c r="G26" s="300">
        <v>161.65</v>
      </c>
      <c r="H26" s="300">
        <v>119.75</v>
      </c>
      <c r="I26" s="300">
        <v>117.33</v>
      </c>
      <c r="J26" s="257">
        <v>106.71</v>
      </c>
      <c r="K26" s="300">
        <v>110.86</v>
      </c>
      <c r="L26" s="300">
        <v>306.48</v>
      </c>
      <c r="M26" s="300">
        <v>179.08</v>
      </c>
      <c r="N26" s="643">
        <v>249.6</v>
      </c>
      <c r="O26" s="643">
        <v>140.5</v>
      </c>
      <c r="P26" s="643"/>
      <c r="Q26" s="643">
        <v>600.51546391752572</v>
      </c>
      <c r="S26"/>
      <c r="T26"/>
      <c r="U26"/>
      <c r="V26"/>
    </row>
    <row r="27" spans="1:22" ht="14.4">
      <c r="A27" s="1529"/>
      <c r="B27" s="423" t="s">
        <v>183</v>
      </c>
      <c r="C27" s="300">
        <v>177.22</v>
      </c>
      <c r="D27" s="300">
        <v>188.64</v>
      </c>
      <c r="E27" s="300">
        <v>180.04</v>
      </c>
      <c r="F27" s="300">
        <v>219.14</v>
      </c>
      <c r="G27" s="300">
        <v>289.39999999999998</v>
      </c>
      <c r="H27" s="300">
        <v>276.45</v>
      </c>
      <c r="I27" s="300">
        <v>344.04</v>
      </c>
      <c r="J27" s="257">
        <v>377.83</v>
      </c>
      <c r="K27" s="300">
        <v>413.41</v>
      </c>
      <c r="L27" s="300">
        <v>458.52</v>
      </c>
      <c r="M27" s="300">
        <v>426.21</v>
      </c>
      <c r="N27" s="643">
        <v>388.41</v>
      </c>
      <c r="O27" s="643">
        <v>401.460564751704</v>
      </c>
      <c r="P27" s="643"/>
      <c r="Q27" s="643">
        <v>289.57509881422925</v>
      </c>
      <c r="S27"/>
      <c r="T27"/>
      <c r="U27"/>
      <c r="V27"/>
    </row>
    <row r="28" spans="1:22" ht="14.4">
      <c r="A28" s="1529"/>
      <c r="B28" s="423" t="s">
        <v>184</v>
      </c>
      <c r="C28" s="300">
        <v>0</v>
      </c>
      <c r="D28" s="300">
        <v>0</v>
      </c>
      <c r="E28" s="300">
        <v>325</v>
      </c>
      <c r="F28" s="300">
        <v>500</v>
      </c>
      <c r="G28" s="300">
        <v>0</v>
      </c>
      <c r="H28" s="300">
        <v>500</v>
      </c>
      <c r="I28" s="300">
        <v>0</v>
      </c>
      <c r="J28" s="257">
        <v>0</v>
      </c>
      <c r="K28" s="300">
        <v>0</v>
      </c>
      <c r="L28" s="300">
        <v>0</v>
      </c>
      <c r="M28" s="300">
        <v>0</v>
      </c>
      <c r="N28" s="643">
        <v>0</v>
      </c>
      <c r="O28" s="643">
        <v>0</v>
      </c>
      <c r="P28" s="643"/>
      <c r="Q28" s="643">
        <v>0</v>
      </c>
      <c r="S28"/>
      <c r="T28"/>
      <c r="U28"/>
      <c r="V28"/>
    </row>
    <row r="29" spans="1:22" ht="14.4">
      <c r="A29" s="1529"/>
      <c r="B29" s="423" t="s">
        <v>185</v>
      </c>
      <c r="C29" s="300">
        <v>214.33</v>
      </c>
      <c r="D29" s="300">
        <v>368.15</v>
      </c>
      <c r="E29" s="300">
        <v>402.93</v>
      </c>
      <c r="F29" s="300">
        <v>377.78</v>
      </c>
      <c r="G29" s="300">
        <v>357.22</v>
      </c>
      <c r="H29" s="300">
        <v>412.82</v>
      </c>
      <c r="I29" s="300">
        <v>414.46</v>
      </c>
      <c r="J29" s="257">
        <v>492.79</v>
      </c>
      <c r="K29" s="300">
        <v>401.9</v>
      </c>
      <c r="L29" s="300">
        <v>481.09</v>
      </c>
      <c r="M29" s="300">
        <v>505.51</v>
      </c>
      <c r="N29" s="643">
        <v>546.05999999999995</v>
      </c>
      <c r="O29" s="643">
        <v>602.7210884353741</v>
      </c>
      <c r="P29" s="643"/>
      <c r="Q29" s="643">
        <v>368.45360824742266</v>
      </c>
      <c r="S29"/>
      <c r="T29"/>
      <c r="U29"/>
      <c r="V29"/>
    </row>
    <row r="30" spans="1:22" ht="14.4">
      <c r="A30" s="1451"/>
      <c r="B30" s="258" t="s">
        <v>186</v>
      </c>
      <c r="C30" s="259">
        <v>50.5</v>
      </c>
      <c r="D30" s="259">
        <v>0</v>
      </c>
      <c r="E30" s="259">
        <v>0</v>
      </c>
      <c r="F30" s="259">
        <v>500</v>
      </c>
      <c r="G30" s="259">
        <v>236.42</v>
      </c>
      <c r="H30" s="259">
        <v>212.5</v>
      </c>
      <c r="I30" s="259">
        <v>500</v>
      </c>
      <c r="J30" s="260">
        <v>50.5</v>
      </c>
      <c r="K30" s="259">
        <v>500</v>
      </c>
      <c r="L30" s="259">
        <v>339.42</v>
      </c>
      <c r="M30" s="259">
        <v>740.59</v>
      </c>
      <c r="N30" s="644">
        <v>325</v>
      </c>
      <c r="O30" s="644"/>
      <c r="P30" s="644"/>
      <c r="Q30" s="644">
        <v>700</v>
      </c>
      <c r="S30"/>
      <c r="T30"/>
      <c r="U30"/>
      <c r="V30"/>
    </row>
    <row r="31" spans="1:22">
      <c r="A31" s="252" t="s">
        <v>278</v>
      </c>
    </row>
  </sheetData>
  <mergeCells count="4">
    <mergeCell ref="A2:B3"/>
    <mergeCell ref="A4:A30"/>
    <mergeCell ref="C2:Q2"/>
    <mergeCell ref="A1:Q1"/>
  </mergeCells>
  <pageMargins left="0.7" right="0.7" top="0.75" bottom="0.75" header="0.3" footer="0.3"/>
  <pageSetup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9" tint="-0.249977111117893"/>
  </sheetPr>
  <dimension ref="A1:Q15"/>
  <sheetViews>
    <sheetView showGridLines="0" workbookViewId="0">
      <selection activeCell="P5" sqref="P5"/>
    </sheetView>
  </sheetViews>
  <sheetFormatPr baseColWidth="10" defaultColWidth="10.6640625" defaultRowHeight="14.4"/>
  <cols>
    <col min="1" max="1" width="18.6640625" customWidth="1"/>
    <col min="2" max="16" width="8.33203125" customWidth="1"/>
  </cols>
  <sheetData>
    <row r="1" spans="1:17" ht="33.75" customHeight="1">
      <c r="A1" s="1367" t="s">
        <v>537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</row>
    <row r="2" spans="1:17" ht="26.25" customHeight="1">
      <c r="A2" s="427" t="s">
        <v>257</v>
      </c>
      <c r="B2" s="429">
        <v>2007</v>
      </c>
      <c r="C2" s="429">
        <v>2008</v>
      </c>
      <c r="D2" s="429">
        <v>2009</v>
      </c>
      <c r="E2" s="429">
        <v>2010</v>
      </c>
      <c r="F2" s="429">
        <v>2011</v>
      </c>
      <c r="G2" s="429">
        <v>2012</v>
      </c>
      <c r="H2" s="429">
        <v>2013</v>
      </c>
      <c r="I2" s="429">
        <v>2014</v>
      </c>
      <c r="J2" s="428">
        <v>2015</v>
      </c>
      <c r="K2" s="428">
        <v>2016</v>
      </c>
      <c r="L2" s="428">
        <v>2017</v>
      </c>
      <c r="M2" s="428">
        <v>2018</v>
      </c>
      <c r="N2" s="428">
        <v>2019</v>
      </c>
      <c r="O2" s="428">
        <v>2020</v>
      </c>
      <c r="P2" s="428">
        <v>2021</v>
      </c>
    </row>
    <row r="3" spans="1:17">
      <c r="A3" s="430" t="s">
        <v>119</v>
      </c>
      <c r="B3" s="431">
        <v>41.74728101322448</v>
      </c>
      <c r="C3" s="431">
        <v>38.055869428750782</v>
      </c>
      <c r="D3" s="431">
        <v>32.576010924393167</v>
      </c>
      <c r="E3" s="431">
        <v>37.367710435873661</v>
      </c>
      <c r="F3" s="431">
        <v>29.931013967192676</v>
      </c>
      <c r="G3" s="431">
        <v>34.251896031220085</v>
      </c>
      <c r="H3" s="431">
        <v>33.52751346605605</v>
      </c>
      <c r="I3" s="312">
        <v>36.704590134824905</v>
      </c>
      <c r="J3" s="431">
        <v>33.477382927550771</v>
      </c>
      <c r="K3" s="431">
        <v>30.754928695379881</v>
      </c>
      <c r="L3" s="431">
        <v>29.001908460843072</v>
      </c>
      <c r="M3" s="431">
        <v>32.887620192307693</v>
      </c>
      <c r="N3" s="431">
        <v>31.164694866484865</v>
      </c>
      <c r="O3" s="431"/>
      <c r="P3" s="431">
        <v>45.884146299999998</v>
      </c>
      <c r="Q3" s="552"/>
    </row>
    <row r="4" spans="1:17">
      <c r="A4" s="432" t="s">
        <v>117</v>
      </c>
      <c r="B4" s="433">
        <v>44.915181753385603</v>
      </c>
      <c r="C4" s="433">
        <v>39.808741140457272</v>
      </c>
      <c r="D4" s="433">
        <v>35.547693920335433</v>
      </c>
      <c r="E4" s="433">
        <v>40.489958108019458</v>
      </c>
      <c r="F4" s="433">
        <v>33.334667173525936</v>
      </c>
      <c r="G4" s="433">
        <v>38.206629343892942</v>
      </c>
      <c r="H4" s="433">
        <v>36.934671253501108</v>
      </c>
      <c r="I4" s="313">
        <v>40.902894491129786</v>
      </c>
      <c r="J4" s="433">
        <v>36.539988138144992</v>
      </c>
      <c r="K4" s="433">
        <v>33.710340775558166</v>
      </c>
      <c r="L4" s="433">
        <v>31.503318705157675</v>
      </c>
      <c r="M4" s="433">
        <v>36.00210001312508</v>
      </c>
      <c r="N4" s="433">
        <v>33.375782761063981</v>
      </c>
      <c r="O4" s="433"/>
      <c r="P4" s="433">
        <v>41.127694900000002</v>
      </c>
      <c r="Q4" s="552"/>
    </row>
    <row r="5" spans="1:17">
      <c r="A5" s="432" t="s">
        <v>118</v>
      </c>
      <c r="B5" s="433">
        <v>32.938720503131357</v>
      </c>
      <c r="C5" s="433">
        <v>32.480382122142615</v>
      </c>
      <c r="D5" s="433">
        <v>23.920510304219825</v>
      </c>
      <c r="E5" s="433">
        <v>29.027412692452121</v>
      </c>
      <c r="F5" s="433">
        <v>21.678067239120942</v>
      </c>
      <c r="G5" s="433">
        <v>24.13311206218884</v>
      </c>
      <c r="H5" s="433">
        <v>25.373885388780419</v>
      </c>
      <c r="I5" s="313">
        <v>27.815996520776498</v>
      </c>
      <c r="J5" s="433">
        <v>26.165944191517632</v>
      </c>
      <c r="K5" s="433">
        <v>23.497452545200414</v>
      </c>
      <c r="L5" s="433">
        <v>23.855540086806979</v>
      </c>
      <c r="M5" s="433">
        <v>25.057744341054576</v>
      </c>
      <c r="N5" s="433">
        <v>25.650149253731342</v>
      </c>
      <c r="O5" s="433"/>
      <c r="P5" s="433">
        <v>100</v>
      </c>
      <c r="Q5" s="552"/>
    </row>
    <row r="6" spans="1:17">
      <c r="A6" s="430" t="s">
        <v>251</v>
      </c>
      <c r="B6" s="431">
        <v>32.005092297899431</v>
      </c>
      <c r="C6" s="431">
        <v>27.936003335331055</v>
      </c>
      <c r="D6" s="431">
        <v>22.958008885491807</v>
      </c>
      <c r="E6" s="431">
        <v>27.185764246039913</v>
      </c>
      <c r="F6" s="431">
        <v>20.835941953147628</v>
      </c>
      <c r="G6" s="431">
        <v>23.464951160415033</v>
      </c>
      <c r="H6" s="431">
        <v>24.067552550437462</v>
      </c>
      <c r="I6" s="312">
        <v>27.867116277493476</v>
      </c>
      <c r="J6" s="431">
        <v>25.646027997398775</v>
      </c>
      <c r="K6" s="431">
        <v>21.440714543676833</v>
      </c>
      <c r="L6" s="431">
        <v>19.94101131059405</v>
      </c>
      <c r="M6" s="431">
        <v>24.772446904277665</v>
      </c>
      <c r="N6" s="431">
        <v>23.175648497207696</v>
      </c>
      <c r="O6" s="868" t="s">
        <v>319</v>
      </c>
      <c r="P6" s="431">
        <v>37.141670099999999</v>
      </c>
      <c r="Q6" s="552"/>
    </row>
    <row r="7" spans="1:17">
      <c r="A7" s="432" t="s">
        <v>117</v>
      </c>
      <c r="B7" s="433">
        <v>33.986899752743675</v>
      </c>
      <c r="C7" s="433">
        <v>27.646915386491099</v>
      </c>
      <c r="D7" s="433">
        <v>24.273305991687035</v>
      </c>
      <c r="E7" s="433">
        <v>28.259942497902134</v>
      </c>
      <c r="F7" s="433">
        <v>21.985966706437136</v>
      </c>
      <c r="G7" s="433">
        <v>25.179222899711711</v>
      </c>
      <c r="H7" s="433">
        <v>24.987074200103407</v>
      </c>
      <c r="I7" s="313">
        <v>30.485022349723128</v>
      </c>
      <c r="J7" s="433">
        <v>27.63013255738765</v>
      </c>
      <c r="K7" s="433">
        <v>22.295785400268514</v>
      </c>
      <c r="L7" s="433">
        <v>20.050862955766373</v>
      </c>
      <c r="M7" s="433">
        <v>25.802056996980781</v>
      </c>
      <c r="N7" s="433">
        <v>23.248082913133967</v>
      </c>
      <c r="O7" s="869" t="s">
        <v>319</v>
      </c>
      <c r="P7" s="433">
        <v>35.369500199999997</v>
      </c>
      <c r="Q7" s="552"/>
    </row>
    <row r="8" spans="1:17">
      <c r="A8" s="432" t="s">
        <v>118</v>
      </c>
      <c r="B8" s="433">
        <v>27.846219201359389</v>
      </c>
      <c r="C8" s="433">
        <v>28.652109570837485</v>
      </c>
      <c r="D8" s="433">
        <v>20.004341354502607</v>
      </c>
      <c r="E8" s="433">
        <v>24.905836666763992</v>
      </c>
      <c r="F8" s="433">
        <v>18.624532269958756</v>
      </c>
      <c r="G8" s="433">
        <v>20.109848957683184</v>
      </c>
      <c r="H8" s="433">
        <v>22.353468564384176</v>
      </c>
      <c r="I8" s="313">
        <v>23.313139753499058</v>
      </c>
      <c r="J8" s="433">
        <v>21.766178590395267</v>
      </c>
      <c r="K8" s="433">
        <v>19.710808723670546</v>
      </c>
      <c r="L8" s="433">
        <v>19.761832630327888</v>
      </c>
      <c r="M8" s="433">
        <v>22.593131397100848</v>
      </c>
      <c r="N8" s="433">
        <v>23.028775348362977</v>
      </c>
      <c r="O8" s="869" t="s">
        <v>319</v>
      </c>
      <c r="P8" s="433">
        <v>100</v>
      </c>
      <c r="Q8" s="552"/>
    </row>
    <row r="9" spans="1:17">
      <c r="A9" s="430" t="s">
        <v>248</v>
      </c>
      <c r="B9" s="431">
        <v>66.039118013332356</v>
      </c>
      <c r="C9" s="431">
        <v>64.434331771151705</v>
      </c>
      <c r="D9" s="431">
        <v>58.47634239843569</v>
      </c>
      <c r="E9" s="431">
        <v>64.791215433435752</v>
      </c>
      <c r="F9" s="431">
        <v>58.415030288841422</v>
      </c>
      <c r="G9" s="431">
        <v>62.949486782112615</v>
      </c>
      <c r="H9" s="431">
        <v>63.162539838195642</v>
      </c>
      <c r="I9" s="312">
        <v>63.006203035957434</v>
      </c>
      <c r="J9" s="431">
        <v>57.167261997204534</v>
      </c>
      <c r="K9" s="431">
        <v>57.350536985336653</v>
      </c>
      <c r="L9" s="431">
        <v>57.081686429512516</v>
      </c>
      <c r="M9" s="431">
        <v>57.366991853565317</v>
      </c>
      <c r="N9" s="431">
        <v>52.834162184106361</v>
      </c>
      <c r="O9" s="868" t="s">
        <v>319</v>
      </c>
      <c r="P9" s="431">
        <v>69.988545200000004</v>
      </c>
      <c r="Q9" s="552"/>
    </row>
    <row r="10" spans="1:17">
      <c r="A10" s="432" t="s">
        <v>117</v>
      </c>
      <c r="B10" s="433">
        <v>65.870903343869571</v>
      </c>
      <c r="C10" s="433">
        <v>65.270439288357963</v>
      </c>
      <c r="D10" s="433">
        <v>59.260550085678595</v>
      </c>
      <c r="E10" s="433">
        <v>66.63040282269921</v>
      </c>
      <c r="F10" s="433">
        <v>60.366059949928953</v>
      </c>
      <c r="G10" s="433">
        <v>64.54025063173637</v>
      </c>
      <c r="H10" s="433">
        <v>64.749188220803944</v>
      </c>
      <c r="I10" s="313">
        <v>65.184263722593684</v>
      </c>
      <c r="J10" s="433">
        <v>57.889680818097297</v>
      </c>
      <c r="K10" s="433">
        <v>60.026096983674215</v>
      </c>
      <c r="L10" s="433">
        <v>57.785501163972583</v>
      </c>
      <c r="M10" s="433">
        <v>61.334471301856311</v>
      </c>
      <c r="N10" s="433">
        <v>55.451362460039576</v>
      </c>
      <c r="O10" s="869" t="s">
        <v>319</v>
      </c>
      <c r="P10" s="433">
        <v>61.127596400000002</v>
      </c>
      <c r="Q10" s="552"/>
    </row>
    <row r="11" spans="1:17">
      <c r="A11" s="434" t="s">
        <v>118</v>
      </c>
      <c r="B11" s="314">
        <v>67.280540208716999</v>
      </c>
      <c r="C11" s="314">
        <v>57.872596153846153</v>
      </c>
      <c r="D11" s="314">
        <v>52.389540126239851</v>
      </c>
      <c r="E11" s="314">
        <v>53.809691011235962</v>
      </c>
      <c r="F11" s="314">
        <v>45.913722089746365</v>
      </c>
      <c r="G11" s="314">
        <v>52.203448876502357</v>
      </c>
      <c r="H11" s="314">
        <v>51.973943939992104</v>
      </c>
      <c r="I11" s="315">
        <v>53.671864587498334</v>
      </c>
      <c r="J11" s="314">
        <v>53.504085480829666</v>
      </c>
      <c r="K11" s="314">
        <v>44.393828067597354</v>
      </c>
      <c r="L11" s="314">
        <v>53.463677734704198</v>
      </c>
      <c r="M11" s="314">
        <v>38.679109834888727</v>
      </c>
      <c r="N11" s="314">
        <v>39.744175422567388</v>
      </c>
      <c r="O11" s="870" t="s">
        <v>319</v>
      </c>
      <c r="P11" s="314">
        <v>100</v>
      </c>
      <c r="Q11" s="552"/>
    </row>
    <row r="12" spans="1:17">
      <c r="A12" s="316" t="s">
        <v>258</v>
      </c>
      <c r="B12" s="317"/>
      <c r="C12" s="317"/>
      <c r="D12" s="317"/>
      <c r="E12" s="317"/>
      <c r="F12" s="317"/>
      <c r="G12" s="317"/>
      <c r="H12" s="317"/>
      <c r="I12" s="317"/>
      <c r="J12" s="11"/>
    </row>
    <row r="15" spans="1:17">
      <c r="A15" s="704"/>
    </row>
  </sheetData>
  <mergeCells count="1">
    <mergeCell ref="A1:P1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9" tint="-0.249977111117893"/>
  </sheetPr>
  <dimension ref="A1:Q12"/>
  <sheetViews>
    <sheetView showGridLines="0" workbookViewId="0">
      <selection sqref="A1:P1"/>
    </sheetView>
  </sheetViews>
  <sheetFormatPr baseColWidth="10" defaultColWidth="10.6640625" defaultRowHeight="14.4"/>
  <cols>
    <col min="1" max="1" width="21.5546875" customWidth="1"/>
    <col min="2" max="16" width="7.33203125" customWidth="1"/>
    <col min="17" max="17" width="7.44140625" bestFit="1" customWidth="1"/>
    <col min="19" max="19" width="9.44140625" bestFit="1" customWidth="1"/>
    <col min="20" max="20" width="7.44140625" bestFit="1" customWidth="1"/>
    <col min="22" max="22" width="9.44140625" bestFit="1" customWidth="1"/>
    <col min="23" max="23" width="7.44140625" bestFit="1" customWidth="1"/>
    <col min="25" max="25" width="9.44140625" bestFit="1" customWidth="1"/>
    <col min="26" max="26" width="7.44140625" bestFit="1" customWidth="1"/>
    <col min="28" max="28" width="9.44140625" bestFit="1" customWidth="1"/>
    <col min="29" max="29" width="7.44140625" bestFit="1" customWidth="1"/>
    <col min="31" max="31" width="9.44140625" bestFit="1" customWidth="1"/>
  </cols>
  <sheetData>
    <row r="1" spans="1:17" ht="40.5" customHeight="1">
      <c r="A1" s="1367" t="s">
        <v>536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</row>
    <row r="2" spans="1:17" ht="26.25" customHeight="1">
      <c r="A2" s="427" t="s">
        <v>257</v>
      </c>
      <c r="B2" s="428">
        <v>2007</v>
      </c>
      <c r="C2" s="428">
        <v>2008</v>
      </c>
      <c r="D2" s="428">
        <v>2009</v>
      </c>
      <c r="E2" s="428">
        <v>2010</v>
      </c>
      <c r="F2" s="428">
        <v>2011</v>
      </c>
      <c r="G2" s="428">
        <v>2012</v>
      </c>
      <c r="H2" s="428">
        <v>2013</v>
      </c>
      <c r="I2" s="429">
        <v>2014</v>
      </c>
      <c r="J2" s="428">
        <v>2015</v>
      </c>
      <c r="K2" s="428">
        <v>2016</v>
      </c>
      <c r="L2" s="428">
        <v>2017</v>
      </c>
      <c r="M2" s="634">
        <v>2018</v>
      </c>
      <c r="N2" s="428">
        <v>2019</v>
      </c>
      <c r="O2" s="634">
        <v>2020</v>
      </c>
      <c r="P2" s="428">
        <v>2021</v>
      </c>
    </row>
    <row r="3" spans="1:17" ht="22.5" customHeight="1">
      <c r="A3" s="430" t="s">
        <v>119</v>
      </c>
      <c r="B3" s="431">
        <v>14.886251236399604</v>
      </c>
      <c r="C3" s="431">
        <v>11.693858375330999</v>
      </c>
      <c r="D3" s="431">
        <v>16.845355519341283</v>
      </c>
      <c r="E3" s="431">
        <v>36.841652323580035</v>
      </c>
      <c r="F3" s="431">
        <v>38.519032208352598</v>
      </c>
      <c r="G3" s="431">
        <v>42.650794802932424</v>
      </c>
      <c r="H3" s="431">
        <v>25.003394433129667</v>
      </c>
      <c r="I3" s="312">
        <v>30.735833520473086</v>
      </c>
      <c r="J3" s="431">
        <v>23.235481812380346</v>
      </c>
      <c r="K3" s="431">
        <v>27.406882330197192</v>
      </c>
      <c r="L3" s="431">
        <v>12.948674941294868</v>
      </c>
      <c r="M3" s="635">
        <v>14.629523262492819</v>
      </c>
      <c r="N3" s="635">
        <v>10.01643209259127</v>
      </c>
      <c r="O3" s="635"/>
      <c r="P3" s="635">
        <v>15.162047093578938</v>
      </c>
      <c r="Q3" s="552"/>
    </row>
    <row r="4" spans="1:17">
      <c r="A4" s="432" t="s">
        <v>117</v>
      </c>
      <c r="B4" s="433">
        <v>13.139225539462016</v>
      </c>
      <c r="C4" s="433">
        <v>8.6319218241042339</v>
      </c>
      <c r="D4" s="433">
        <v>17.36283185840708</v>
      </c>
      <c r="E4" s="433">
        <v>31.511976047904195</v>
      </c>
      <c r="F4" s="433">
        <v>35.095284462373073</v>
      </c>
      <c r="G4" s="433">
        <v>29.63852019203615</v>
      </c>
      <c r="H4" s="433">
        <v>25.230602278893109</v>
      </c>
      <c r="I4" s="313">
        <v>18.383964923269652</v>
      </c>
      <c r="J4" s="433">
        <v>15.637123246792003</v>
      </c>
      <c r="K4" s="433">
        <v>25.634995296331137</v>
      </c>
      <c r="L4" s="433">
        <v>11.383554899064501</v>
      </c>
      <c r="M4" s="636">
        <v>11.369294605809129</v>
      </c>
      <c r="N4" s="636">
        <v>15.014127921911122</v>
      </c>
      <c r="O4" s="636"/>
      <c r="P4" s="636">
        <v>17.100420609884331</v>
      </c>
      <c r="Q4" s="552"/>
    </row>
    <row r="5" spans="1:17">
      <c r="A5" s="432" t="s">
        <v>118</v>
      </c>
      <c r="B5" s="433">
        <v>17.089079388743944</v>
      </c>
      <c r="C5" s="433">
        <v>15.070953835099695</v>
      </c>
      <c r="D5" s="433">
        <v>16.358795140622401</v>
      </c>
      <c r="E5" s="433">
        <v>41.379859783301463</v>
      </c>
      <c r="F5" s="433">
        <v>42.770772154085336</v>
      </c>
      <c r="G5" s="433">
        <v>56.415235250186704</v>
      </c>
      <c r="H5" s="433">
        <v>24.775754281054635</v>
      </c>
      <c r="I5" s="313">
        <v>42.047899039151012</v>
      </c>
      <c r="J5" s="433">
        <v>36.83460922200463</v>
      </c>
      <c r="K5" s="433">
        <v>29.555175363558593</v>
      </c>
      <c r="L5" s="433">
        <v>15.004527228042944</v>
      </c>
      <c r="M5" s="636">
        <v>20.015232292460013</v>
      </c>
      <c r="N5" s="636">
        <v>3.7514087908549349</v>
      </c>
      <c r="O5" s="636"/>
      <c r="P5" s="636">
        <v>11.381697000769034</v>
      </c>
      <c r="Q5" s="552"/>
    </row>
    <row r="6" spans="1:17" ht="22.5" customHeight="1">
      <c r="A6" s="430" t="s">
        <v>251</v>
      </c>
      <c r="B6" s="431">
        <v>9.2654986522911056</v>
      </c>
      <c r="C6" s="431">
        <v>9.9917423616845582</v>
      </c>
      <c r="D6" s="431">
        <v>16.591533809785595</v>
      </c>
      <c r="E6" s="431">
        <v>37.516644474034621</v>
      </c>
      <c r="F6" s="431">
        <v>39.689516506125507</v>
      </c>
      <c r="G6" s="431">
        <v>42.113095238095241</v>
      </c>
      <c r="H6" s="431">
        <v>24.733152779990441</v>
      </c>
      <c r="I6" s="312">
        <v>30.317934305287196</v>
      </c>
      <c r="J6" s="431">
        <v>24.153554658538596</v>
      </c>
      <c r="K6" s="431">
        <v>26.686193149458955</v>
      </c>
      <c r="L6" s="431">
        <v>8.6666666666666679</v>
      </c>
      <c r="M6" s="635">
        <v>11.893863538835646</v>
      </c>
      <c r="N6" s="635">
        <v>11.756707759245829</v>
      </c>
      <c r="O6" s="868" t="s">
        <v>319</v>
      </c>
      <c r="P6" s="635">
        <v>13.233904001680497</v>
      </c>
      <c r="Q6" s="552"/>
    </row>
    <row r="7" spans="1:17">
      <c r="A7" s="432" t="s">
        <v>117</v>
      </c>
      <c r="B7" s="433">
        <v>9.7990902198635332</v>
      </c>
      <c r="C7" s="433">
        <v>10.351317440401505</v>
      </c>
      <c r="D7" s="433">
        <v>17.718446601941746</v>
      </c>
      <c r="E7" s="433">
        <v>32.417718386537985</v>
      </c>
      <c r="F7" s="433">
        <v>35.521858364252303</v>
      </c>
      <c r="G7" s="433">
        <v>30.520813888370355</v>
      </c>
      <c r="H7" s="433">
        <v>25.223785166240408</v>
      </c>
      <c r="I7" s="313">
        <v>19.166195057536314</v>
      </c>
      <c r="J7" s="433">
        <v>15.827434219313478</v>
      </c>
      <c r="K7" s="433">
        <v>25.79697370354047</v>
      </c>
      <c r="L7" s="433">
        <v>10.221167062351618</v>
      </c>
      <c r="M7" s="636">
        <v>10.457300275482094</v>
      </c>
      <c r="N7" s="636">
        <v>18.611570247933884</v>
      </c>
      <c r="O7" s="869" t="s">
        <v>319</v>
      </c>
      <c r="P7" s="636">
        <v>16.29641640992379</v>
      </c>
      <c r="Q7" s="552"/>
    </row>
    <row r="8" spans="1:17">
      <c r="A8" s="432" t="s">
        <v>118</v>
      </c>
      <c r="B8" s="433">
        <v>8.4895259095920625</v>
      </c>
      <c r="C8" s="433">
        <v>9.5263870094722591</v>
      </c>
      <c r="D8" s="433">
        <v>15.47227701073855</v>
      </c>
      <c r="E8" s="433">
        <v>41.661637497485415</v>
      </c>
      <c r="F8" s="433">
        <v>45.438362260792168</v>
      </c>
      <c r="G8" s="433">
        <v>53.623725671918443</v>
      </c>
      <c r="H8" s="433">
        <v>24.245792315020644</v>
      </c>
      <c r="I8" s="313">
        <v>40.032867707477408</v>
      </c>
      <c r="J8" s="433">
        <v>37.553740326741185</v>
      </c>
      <c r="K8" s="433">
        <v>27.78993435448578</v>
      </c>
      <c r="L8" s="433">
        <v>6.6262096112842377</v>
      </c>
      <c r="M8" s="636">
        <v>14.550641940085592</v>
      </c>
      <c r="N8" s="636">
        <v>3.432356483340024</v>
      </c>
      <c r="O8" s="869" t="s">
        <v>319</v>
      </c>
      <c r="P8" s="636">
        <v>7.6028622540250446</v>
      </c>
      <c r="Q8" s="552"/>
    </row>
    <row r="9" spans="1:17" ht="22.5" customHeight="1">
      <c r="A9" s="430" t="s">
        <v>248</v>
      </c>
      <c r="B9" s="431">
        <v>30.390334572490708</v>
      </c>
      <c r="C9" s="431">
        <v>16.160990712074302</v>
      </c>
      <c r="D9" s="431">
        <v>17.745709828393135</v>
      </c>
      <c r="E9" s="431">
        <v>34.509202453987733</v>
      </c>
      <c r="F9" s="431">
        <v>33.041575492341359</v>
      </c>
      <c r="G9" s="431">
        <v>44.561983471074377</v>
      </c>
      <c r="H9" s="431">
        <v>26.5625</v>
      </c>
      <c r="I9" s="312">
        <v>33.147491130258487</v>
      </c>
      <c r="J9" s="431">
        <v>20.079297649391105</v>
      </c>
      <c r="K9" s="431">
        <v>30.151843817787416</v>
      </c>
      <c r="L9" s="431">
        <v>28.895932382461702</v>
      </c>
      <c r="M9" s="635">
        <v>25.787631271878649</v>
      </c>
      <c r="N9" s="635">
        <v>3.5413153456998319</v>
      </c>
      <c r="O9" s="868" t="s">
        <v>319</v>
      </c>
      <c r="P9" s="635">
        <v>24.396378269617706</v>
      </c>
      <c r="Q9" s="552"/>
    </row>
    <row r="10" spans="1:17">
      <c r="A10" s="432" t="s">
        <v>117</v>
      </c>
      <c r="B10" s="433">
        <v>24.966442953020135</v>
      </c>
      <c r="C10" s="433">
        <v>2.5773195876288657</v>
      </c>
      <c r="D10" s="433">
        <v>15.921288014311269</v>
      </c>
      <c r="E10" s="433">
        <v>28.702993092862624</v>
      </c>
      <c r="F10" s="433">
        <v>32.424242424242422</v>
      </c>
      <c r="G10" s="433">
        <v>26.898550724637683</v>
      </c>
      <c r="H10" s="433">
        <v>25.268817204301076</v>
      </c>
      <c r="I10" s="313">
        <v>14.562211981566819</v>
      </c>
      <c r="J10" s="433">
        <v>15.081839438815276</v>
      </c>
      <c r="K10" s="433">
        <v>24.98526812021214</v>
      </c>
      <c r="L10" s="433">
        <v>15.706319702602231</v>
      </c>
      <c r="M10" s="636">
        <v>16.045197740112993</v>
      </c>
      <c r="N10" s="636">
        <v>2.4769585253456223</v>
      </c>
      <c r="O10" s="869" t="s">
        <v>319</v>
      </c>
      <c r="P10" s="636">
        <v>20.541290770298403</v>
      </c>
      <c r="Q10" s="552"/>
    </row>
    <row r="11" spans="1:17">
      <c r="A11" s="434" t="s">
        <v>118</v>
      </c>
      <c r="B11" s="314">
        <v>35.040276179516688</v>
      </c>
      <c r="C11" s="314">
        <v>26.014957264957268</v>
      </c>
      <c r="D11" s="314">
        <v>19.156293222683267</v>
      </c>
      <c r="E11" s="314">
        <v>40.306513409961688</v>
      </c>
      <c r="F11" s="314">
        <v>33.513513513513516</v>
      </c>
      <c r="G11" s="314">
        <v>68</v>
      </c>
      <c r="H11" s="314">
        <v>27.924528301886792</v>
      </c>
      <c r="I11" s="315">
        <v>55.85585585585585</v>
      </c>
      <c r="J11" s="314">
        <v>33.367875647668392</v>
      </c>
      <c r="K11" s="314">
        <v>35.882352941176471</v>
      </c>
      <c r="L11" s="314">
        <v>46.266829865361075</v>
      </c>
      <c r="M11" s="314">
        <v>36.188178528347407</v>
      </c>
      <c r="N11" s="314">
        <v>5.044751830756713</v>
      </c>
      <c r="O11" s="870" t="s">
        <v>319</v>
      </c>
      <c r="P11" s="314">
        <v>34.552102376599635</v>
      </c>
      <c r="Q11" s="552"/>
    </row>
    <row r="12" spans="1:17">
      <c r="A12" s="425" t="s">
        <v>258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92D050"/>
  </sheetPr>
  <dimension ref="A3:V88"/>
  <sheetViews>
    <sheetView showGridLines="0" workbookViewId="0">
      <pane xSplit="2" ySplit="4" topLeftCell="C5" activePane="bottomRight" state="frozen"/>
      <selection sqref="A1:P1"/>
      <selection pane="topRight" sqref="A1:P1"/>
      <selection pane="bottomLeft" sqref="A1:P1"/>
      <selection pane="bottomRight" activeCell="F5" sqref="F5:F43"/>
    </sheetView>
  </sheetViews>
  <sheetFormatPr baseColWidth="10" defaultColWidth="11.44140625" defaultRowHeight="13.8"/>
  <cols>
    <col min="1" max="1" width="7" style="11" customWidth="1"/>
    <col min="2" max="2" width="24.33203125" style="11" bestFit="1" customWidth="1"/>
    <col min="3" max="14" width="7.44140625" style="11" bestFit="1" customWidth="1"/>
    <col min="15" max="15" width="8.6640625" style="11" customWidth="1"/>
    <col min="16" max="17" width="7.44140625" style="11" bestFit="1" customWidth="1"/>
    <col min="18" max="16384" width="11.44140625" style="11"/>
  </cols>
  <sheetData>
    <row r="3" spans="1:17" ht="33.75" customHeight="1">
      <c r="A3" s="1367" t="s">
        <v>535</v>
      </c>
      <c r="B3" s="1367"/>
      <c r="C3" s="1367"/>
      <c r="D3" s="1367"/>
      <c r="E3" s="1367"/>
      <c r="F3" s="1367"/>
      <c r="G3" s="1367"/>
      <c r="H3" s="1367"/>
      <c r="I3" s="1367"/>
      <c r="J3" s="1367"/>
      <c r="K3" s="1367"/>
      <c r="L3" s="1367"/>
      <c r="M3" s="1367"/>
      <c r="N3" s="1367"/>
      <c r="O3" s="1367"/>
      <c r="P3" s="1367"/>
      <c r="Q3" s="1367"/>
    </row>
    <row r="4" spans="1:17" ht="33" customHeight="1">
      <c r="A4" s="1454" t="s">
        <v>301</v>
      </c>
      <c r="B4" s="1455"/>
      <c r="C4" s="671">
        <v>2007</v>
      </c>
      <c r="D4" s="671">
        <v>2008</v>
      </c>
      <c r="E4" s="671">
        <v>2009</v>
      </c>
      <c r="F4" s="671">
        <v>2010</v>
      </c>
      <c r="G4" s="671">
        <v>2011</v>
      </c>
      <c r="H4" s="671">
        <v>2012</v>
      </c>
      <c r="I4" s="671">
        <v>2013</v>
      </c>
      <c r="J4" s="671">
        <v>2014</v>
      </c>
      <c r="K4" s="671">
        <v>2015</v>
      </c>
      <c r="L4" s="671">
        <v>2016</v>
      </c>
      <c r="M4" s="671">
        <v>2017</v>
      </c>
      <c r="N4" s="671">
        <v>2018</v>
      </c>
      <c r="O4" s="867">
        <v>2019</v>
      </c>
      <c r="P4" s="867">
        <v>2020</v>
      </c>
      <c r="Q4" s="867">
        <v>2021</v>
      </c>
    </row>
    <row r="5" spans="1:17">
      <c r="A5" s="1530" t="s">
        <v>94</v>
      </c>
      <c r="B5" s="684" t="s">
        <v>294</v>
      </c>
      <c r="C5" s="685">
        <f t="shared" ref="C5:C13" si="0">+C15+C25+C35</f>
        <v>516710</v>
      </c>
      <c r="D5" s="685">
        <f t="shared" ref="D5:E5" si="1">+D15+D25+D35</f>
        <v>539274</v>
      </c>
      <c r="E5" s="685">
        <f t="shared" si="1"/>
        <v>539635</v>
      </c>
      <c r="F5" s="685">
        <f t="shared" ref="F5" si="2">+F15+F25+F35</f>
        <v>539486</v>
      </c>
      <c r="G5" s="685">
        <f>+G15+G25+G35</f>
        <v>497459</v>
      </c>
      <c r="H5" s="685">
        <f t="shared" ref="H5:M5" si="3">+H15+H25+H35</f>
        <v>556519</v>
      </c>
      <c r="I5" s="685">
        <f t="shared" si="3"/>
        <v>563929</v>
      </c>
      <c r="J5" s="685">
        <f t="shared" si="3"/>
        <v>618702</v>
      </c>
      <c r="K5" s="685">
        <f t="shared" si="3"/>
        <v>618084</v>
      </c>
      <c r="L5" s="685">
        <f t="shared" si="3"/>
        <v>658615</v>
      </c>
      <c r="M5" s="685">
        <f t="shared" si="3"/>
        <v>652309</v>
      </c>
      <c r="N5" s="685">
        <f>SUM(N6:N13)</f>
        <v>764134</v>
      </c>
      <c r="O5" s="685">
        <f>SUM(O6:O13)</f>
        <v>793844</v>
      </c>
      <c r="P5" s="685">
        <f t="shared" ref="P5:Q5" si="4">SUM(P6:P13)</f>
        <v>743500</v>
      </c>
      <c r="Q5" s="685">
        <f t="shared" si="4"/>
        <v>750415</v>
      </c>
    </row>
    <row r="6" spans="1:17">
      <c r="A6" s="1530"/>
      <c r="B6" s="678" t="s">
        <v>179</v>
      </c>
      <c r="C6" s="686">
        <f t="shared" si="0"/>
        <v>15682</v>
      </c>
      <c r="D6" s="686">
        <f t="shared" ref="D6:E6" si="5">+D16+D26+D36</f>
        <v>12588</v>
      </c>
      <c r="E6" s="686">
        <f t="shared" si="5"/>
        <v>14928</v>
      </c>
      <c r="F6" s="686">
        <f t="shared" ref="F6" si="6">+F16+F26+F36</f>
        <v>14384</v>
      </c>
      <c r="G6" s="686">
        <f t="shared" ref="G6:N13" si="7">+G16+G26+G36</f>
        <v>12927</v>
      </c>
      <c r="H6" s="686">
        <f t="shared" si="7"/>
        <v>15326</v>
      </c>
      <c r="I6" s="686">
        <f t="shared" si="7"/>
        <v>14850</v>
      </c>
      <c r="J6" s="686">
        <f t="shared" si="7"/>
        <v>14784</v>
      </c>
      <c r="K6" s="686">
        <f t="shared" si="7"/>
        <v>15750</v>
      </c>
      <c r="L6" s="686">
        <f t="shared" si="7"/>
        <v>18589</v>
      </c>
      <c r="M6" s="686">
        <f t="shared" si="7"/>
        <v>18939</v>
      </c>
      <c r="N6" s="686">
        <f>+N16+N26+N36</f>
        <v>18364</v>
      </c>
      <c r="O6" s="686">
        <f>+O16+O26+O36</f>
        <v>21992</v>
      </c>
      <c r="P6" s="686">
        <f t="shared" ref="P6:Q6" si="8">+P16+P26+P36</f>
        <v>8060</v>
      </c>
      <c r="Q6" s="686">
        <f t="shared" si="8"/>
        <v>11106</v>
      </c>
    </row>
    <row r="7" spans="1:17">
      <c r="A7" s="1530"/>
      <c r="B7" s="678" t="s">
        <v>180</v>
      </c>
      <c r="C7" s="686">
        <f t="shared" si="0"/>
        <v>22596</v>
      </c>
      <c r="D7" s="686">
        <f t="shared" ref="D7:E7" si="9">+D17+D27+D37</f>
        <v>27297</v>
      </c>
      <c r="E7" s="686">
        <f t="shared" si="9"/>
        <v>23897</v>
      </c>
      <c r="F7" s="686">
        <f t="shared" ref="F7" si="10">+F17+F27+F37</f>
        <v>20627</v>
      </c>
      <c r="G7" s="686">
        <f t="shared" si="7"/>
        <v>23693</v>
      </c>
      <c r="H7" s="686">
        <f t="shared" si="7"/>
        <v>21269</v>
      </c>
      <c r="I7" s="686">
        <f t="shared" si="7"/>
        <v>23703</v>
      </c>
      <c r="J7" s="686">
        <f t="shared" si="7"/>
        <v>25491</v>
      </c>
      <c r="K7" s="686">
        <f t="shared" si="7"/>
        <v>22043</v>
      </c>
      <c r="L7" s="686">
        <f t="shared" si="7"/>
        <v>22926</v>
      </c>
      <c r="M7" s="686">
        <f t="shared" si="7"/>
        <v>23117</v>
      </c>
      <c r="N7" s="686">
        <f t="shared" si="7"/>
        <v>25944</v>
      </c>
      <c r="O7" s="686">
        <f t="shared" ref="O7:Q7" si="11">+O17+O27+O37</f>
        <v>26315</v>
      </c>
      <c r="P7" s="686">
        <f t="shared" si="11"/>
        <v>14068</v>
      </c>
      <c r="Q7" s="686">
        <f t="shared" si="11"/>
        <v>17296</v>
      </c>
    </row>
    <row r="8" spans="1:17">
      <c r="A8" s="1530"/>
      <c r="B8" s="678" t="s">
        <v>181</v>
      </c>
      <c r="C8" s="686">
        <f t="shared" si="0"/>
        <v>125724</v>
      </c>
      <c r="D8" s="686">
        <f t="shared" ref="D8:E8" si="12">+D18+D28+D38</f>
        <v>121714</v>
      </c>
      <c r="E8" s="686">
        <f t="shared" si="12"/>
        <v>131372</v>
      </c>
      <c r="F8" s="686">
        <f t="shared" ref="F8" si="13">+F18+F28+F38</f>
        <v>132804</v>
      </c>
      <c r="G8" s="686">
        <f t="shared" si="7"/>
        <v>117070</v>
      </c>
      <c r="H8" s="686">
        <f t="shared" si="7"/>
        <v>130161</v>
      </c>
      <c r="I8" s="686">
        <f t="shared" si="7"/>
        <v>124533</v>
      </c>
      <c r="J8" s="686">
        <f t="shared" si="7"/>
        <v>135963</v>
      </c>
      <c r="K8" s="686">
        <f t="shared" si="7"/>
        <v>130356</v>
      </c>
      <c r="L8" s="686">
        <f t="shared" si="7"/>
        <v>132688</v>
      </c>
      <c r="M8" s="686">
        <f t="shared" si="7"/>
        <v>132687</v>
      </c>
      <c r="N8" s="686">
        <f t="shared" si="7"/>
        <v>152664</v>
      </c>
      <c r="O8" s="686">
        <f t="shared" ref="O8:Q8" si="14">+O18+O28+O38</f>
        <v>152549</v>
      </c>
      <c r="P8" s="686">
        <f t="shared" si="14"/>
        <v>118018</v>
      </c>
      <c r="Q8" s="686">
        <f t="shared" si="14"/>
        <v>122710</v>
      </c>
    </row>
    <row r="9" spans="1:17">
      <c r="A9" s="1530"/>
      <c r="B9" s="678" t="s">
        <v>182</v>
      </c>
      <c r="C9" s="686">
        <f t="shared" si="0"/>
        <v>115172</v>
      </c>
      <c r="D9" s="686">
        <f t="shared" ref="D9:E9" si="15">+D19+D29+D39</f>
        <v>126175</v>
      </c>
      <c r="E9" s="686">
        <f t="shared" si="15"/>
        <v>116828</v>
      </c>
      <c r="F9" s="686">
        <f t="shared" ref="F9" si="16">+F19+F29+F39</f>
        <v>118572</v>
      </c>
      <c r="G9" s="686">
        <f t="shared" si="7"/>
        <v>107010</v>
      </c>
      <c r="H9" s="686">
        <f t="shared" si="7"/>
        <v>118108</v>
      </c>
      <c r="I9" s="686">
        <f t="shared" si="7"/>
        <v>120348</v>
      </c>
      <c r="J9" s="686">
        <f t="shared" si="7"/>
        <v>130229</v>
      </c>
      <c r="K9" s="686">
        <f t="shared" si="7"/>
        <v>133811</v>
      </c>
      <c r="L9" s="686">
        <f t="shared" si="7"/>
        <v>134187</v>
      </c>
      <c r="M9" s="686">
        <f t="shared" si="7"/>
        <v>119576</v>
      </c>
      <c r="N9" s="686">
        <f t="shared" si="7"/>
        <v>156121</v>
      </c>
      <c r="O9" s="686">
        <f t="shared" ref="O9:Q9" si="17">+O19+O29+O39</f>
        <v>151627</v>
      </c>
      <c r="P9" s="686">
        <f t="shared" si="17"/>
        <v>142458</v>
      </c>
      <c r="Q9" s="686">
        <f t="shared" si="17"/>
        <v>134942</v>
      </c>
    </row>
    <row r="10" spans="1:17">
      <c r="A10" s="1530"/>
      <c r="B10" s="678" t="s">
        <v>183</v>
      </c>
      <c r="C10" s="686">
        <f t="shared" si="0"/>
        <v>155460</v>
      </c>
      <c r="D10" s="686">
        <f t="shared" ref="D10:E10" si="18">+D20+D30+D40</f>
        <v>168046</v>
      </c>
      <c r="E10" s="686">
        <f t="shared" si="18"/>
        <v>166147</v>
      </c>
      <c r="F10" s="686">
        <f t="shared" ref="F10" si="19">+F20+F30+F40</f>
        <v>164424</v>
      </c>
      <c r="G10" s="686">
        <f t="shared" si="7"/>
        <v>154302</v>
      </c>
      <c r="H10" s="686">
        <f t="shared" si="7"/>
        <v>170225</v>
      </c>
      <c r="I10" s="686">
        <f t="shared" si="7"/>
        <v>175882</v>
      </c>
      <c r="J10" s="686">
        <f t="shared" si="7"/>
        <v>191546</v>
      </c>
      <c r="K10" s="686">
        <f t="shared" si="7"/>
        <v>190535</v>
      </c>
      <c r="L10" s="686">
        <f t="shared" si="7"/>
        <v>216254</v>
      </c>
      <c r="M10" s="686">
        <f t="shared" si="7"/>
        <v>214728</v>
      </c>
      <c r="N10" s="686">
        <f t="shared" si="7"/>
        <v>262780</v>
      </c>
      <c r="O10" s="686">
        <f t="shared" ref="O10:Q10" si="20">+O20+O30+O40</f>
        <v>273484</v>
      </c>
      <c r="P10" s="686">
        <f t="shared" si="20"/>
        <v>263699</v>
      </c>
      <c r="Q10" s="686">
        <f t="shared" si="20"/>
        <v>290145</v>
      </c>
    </row>
    <row r="11" spans="1:17">
      <c r="A11" s="1530"/>
      <c r="B11" s="678" t="s">
        <v>184</v>
      </c>
      <c r="C11" s="686">
        <f t="shared" si="0"/>
        <v>13860</v>
      </c>
      <c r="D11" s="686">
        <f t="shared" ref="D11:E11" si="21">+D21+D31+D41</f>
        <v>12040</v>
      </c>
      <c r="E11" s="686">
        <f t="shared" si="21"/>
        <v>11124</v>
      </c>
      <c r="F11" s="686">
        <f t="shared" ref="F11" si="22">+F21+F31+F41</f>
        <v>10338</v>
      </c>
      <c r="G11" s="686">
        <f t="shared" si="7"/>
        <v>8401</v>
      </c>
      <c r="H11" s="686">
        <f t="shared" si="7"/>
        <v>8470</v>
      </c>
      <c r="I11" s="686">
        <f t="shared" si="7"/>
        <v>8329</v>
      </c>
      <c r="J11" s="686">
        <f t="shared" si="7"/>
        <v>10362</v>
      </c>
      <c r="K11" s="686">
        <f t="shared" si="7"/>
        <v>7448</v>
      </c>
      <c r="L11" s="686">
        <f t="shared" si="7"/>
        <v>7091</v>
      </c>
      <c r="M11" s="686">
        <f t="shared" si="7"/>
        <v>6168</v>
      </c>
      <c r="N11" s="686">
        <f t="shared" si="7"/>
        <v>9744</v>
      </c>
      <c r="O11" s="686">
        <f t="shared" ref="O11:Q11" si="23">+O21+O31+O41</f>
        <v>11362</v>
      </c>
      <c r="P11" s="686">
        <f t="shared" si="23"/>
        <v>8501</v>
      </c>
      <c r="Q11" s="686">
        <f t="shared" si="23"/>
        <v>6536</v>
      </c>
    </row>
    <row r="12" spans="1:17">
      <c r="A12" s="1530"/>
      <c r="B12" s="678" t="s">
        <v>185</v>
      </c>
      <c r="C12" s="686">
        <f t="shared" si="0"/>
        <v>67454</v>
      </c>
      <c r="D12" s="686">
        <f t="shared" ref="D12:E12" si="24">+D22+D32+D42</f>
        <v>71201</v>
      </c>
      <c r="E12" s="686">
        <f t="shared" si="24"/>
        <v>74159</v>
      </c>
      <c r="F12" s="686">
        <f t="shared" ref="F12" si="25">+F22+F32+F42</f>
        <v>77228</v>
      </c>
      <c r="G12" s="686">
        <f t="shared" si="7"/>
        <v>71684</v>
      </c>
      <c r="H12" s="686">
        <f t="shared" si="7"/>
        <v>90946</v>
      </c>
      <c r="I12" s="686">
        <f t="shared" si="7"/>
        <v>91843</v>
      </c>
      <c r="J12" s="686">
        <f t="shared" si="7"/>
        <v>105498</v>
      </c>
      <c r="K12" s="686">
        <f t="shared" si="7"/>
        <v>113535</v>
      </c>
      <c r="L12" s="686">
        <f t="shared" si="7"/>
        <v>121315</v>
      </c>
      <c r="M12" s="686">
        <f t="shared" si="7"/>
        <v>131744</v>
      </c>
      <c r="N12" s="686">
        <f t="shared" si="7"/>
        <v>134380</v>
      </c>
      <c r="O12" s="686">
        <f t="shared" ref="O12:Q12" si="26">+O22+O32+O42</f>
        <v>152485</v>
      </c>
      <c r="P12" s="686">
        <f t="shared" si="26"/>
        <v>186727</v>
      </c>
      <c r="Q12" s="686">
        <f t="shared" si="26"/>
        <v>163244</v>
      </c>
    </row>
    <row r="13" spans="1:17">
      <c r="A13" s="1530"/>
      <c r="B13" s="678" t="s">
        <v>186</v>
      </c>
      <c r="C13" s="686">
        <f t="shared" si="0"/>
        <v>762</v>
      </c>
      <c r="D13" s="686">
        <f t="shared" ref="D13:E13" si="27">+D23+D33+D43</f>
        <v>213</v>
      </c>
      <c r="E13" s="686">
        <f t="shared" si="27"/>
        <v>1180</v>
      </c>
      <c r="F13" s="686">
        <f t="shared" ref="F13" si="28">+F23+F33+F43</f>
        <v>1109</v>
      </c>
      <c r="G13" s="686">
        <f t="shared" si="7"/>
        <v>2372</v>
      </c>
      <c r="H13" s="686">
        <f t="shared" si="7"/>
        <v>2014</v>
      </c>
      <c r="I13" s="686">
        <f t="shared" si="7"/>
        <v>4441</v>
      </c>
      <c r="J13" s="686">
        <f t="shared" si="7"/>
        <v>4829</v>
      </c>
      <c r="K13" s="686">
        <f t="shared" si="7"/>
        <v>4606</v>
      </c>
      <c r="L13" s="686">
        <f t="shared" si="7"/>
        <v>5565</v>
      </c>
      <c r="M13" s="686">
        <f t="shared" si="7"/>
        <v>5350</v>
      </c>
      <c r="N13" s="686">
        <f t="shared" si="7"/>
        <v>4137</v>
      </c>
      <c r="O13" s="686">
        <f t="shared" ref="O13:Q13" si="29">+O23+O33+O43</f>
        <v>4030</v>
      </c>
      <c r="P13" s="686">
        <f t="shared" si="29"/>
        <v>1969</v>
      </c>
      <c r="Q13" s="686">
        <f t="shared" si="29"/>
        <v>4436</v>
      </c>
    </row>
    <row r="14" spans="1:17">
      <c r="A14" s="1530"/>
      <c r="B14" s="687"/>
      <c r="C14" s="688"/>
      <c r="D14" s="688"/>
      <c r="E14" s="688"/>
      <c r="F14" s="688"/>
      <c r="G14" s="686"/>
      <c r="H14" s="686"/>
      <c r="I14" s="686"/>
      <c r="J14" s="686"/>
      <c r="K14" s="686"/>
      <c r="L14" s="686"/>
      <c r="M14" s="686"/>
      <c r="N14" s="686"/>
      <c r="O14" s="686"/>
      <c r="P14" s="686"/>
      <c r="Q14" s="686"/>
    </row>
    <row r="15" spans="1:17">
      <c r="A15" s="1530"/>
      <c r="B15" s="679" t="s">
        <v>295</v>
      </c>
      <c r="C15" s="685">
        <f t="shared" ref="C15:N15" si="30">SUM(C16:C23)</f>
        <v>359331</v>
      </c>
      <c r="D15" s="685">
        <f t="shared" si="30"/>
        <v>378491</v>
      </c>
      <c r="E15" s="685">
        <f t="shared" si="30"/>
        <v>403179</v>
      </c>
      <c r="F15" s="685">
        <f t="shared" ref="F15" si="31">SUM(F16:F23)</f>
        <v>397707</v>
      </c>
      <c r="G15" s="685">
        <f t="shared" si="30"/>
        <v>353299</v>
      </c>
      <c r="H15" s="685">
        <f t="shared" si="30"/>
        <v>413897</v>
      </c>
      <c r="I15" s="685">
        <f t="shared" si="30"/>
        <v>407252</v>
      </c>
      <c r="J15" s="685">
        <f t="shared" si="30"/>
        <v>456848</v>
      </c>
      <c r="K15" s="685">
        <f t="shared" si="30"/>
        <v>458125</v>
      </c>
      <c r="L15" s="685">
        <f t="shared" si="30"/>
        <v>511673</v>
      </c>
      <c r="M15" s="685">
        <f t="shared" si="30"/>
        <v>493048</v>
      </c>
      <c r="N15" s="685">
        <f t="shared" si="30"/>
        <v>593385</v>
      </c>
      <c r="O15" s="685">
        <f>SUM(O16:O23)</f>
        <v>625956</v>
      </c>
      <c r="P15" s="685">
        <f t="shared" ref="P15:Q15" si="32">SUM(P16:P23)</f>
        <v>624151</v>
      </c>
      <c r="Q15" s="685">
        <f t="shared" si="32"/>
        <v>584593</v>
      </c>
    </row>
    <row r="16" spans="1:17">
      <c r="A16" s="1530"/>
      <c r="B16" s="678" t="s">
        <v>179</v>
      </c>
      <c r="C16" s="686">
        <f>+'C30B'!C15+'C30C'!C17</f>
        <v>12131</v>
      </c>
      <c r="D16" s="686">
        <f>+'C30B'!D15+'C30C'!D17</f>
        <v>10114</v>
      </c>
      <c r="E16" s="686">
        <f>+'C30B'!E15+'C30C'!E17</f>
        <v>12609</v>
      </c>
      <c r="F16" s="686">
        <f>+'C30B'!F15+'C30C'!F17</f>
        <v>12208</v>
      </c>
      <c r="G16" s="686">
        <f>+'C30B'!G15+'C30C'!G17</f>
        <v>10821</v>
      </c>
      <c r="H16" s="686">
        <f>+'C30B'!H15+'C30C'!H17</f>
        <v>12688</v>
      </c>
      <c r="I16" s="686">
        <f>+'C30B'!I15+'C30C'!I17</f>
        <v>13159</v>
      </c>
      <c r="J16" s="686">
        <f>+'C30B'!J15+'C30C'!J17</f>
        <v>12453</v>
      </c>
      <c r="K16" s="686">
        <f>+'C30B'!K15+'C30C'!K17</f>
        <v>13381</v>
      </c>
      <c r="L16" s="686">
        <f>+'C30B'!L15+'C30C'!L17</f>
        <v>17206</v>
      </c>
      <c r="M16" s="686">
        <f>+'C30B'!M15+'C30C'!M17</f>
        <v>15058</v>
      </c>
      <c r="N16" s="686">
        <f>+'C30B'!N15+'C30C'!N17</f>
        <v>16065</v>
      </c>
      <c r="O16" s="686">
        <f>+'C30B'!O15+'C30C'!O17</f>
        <v>19890</v>
      </c>
      <c r="P16" s="686">
        <f>+'C30B'!P15+'C30C'!P17</f>
        <v>7413</v>
      </c>
      <c r="Q16" s="686">
        <f>+'C30B'!Q15+'C30C'!Q17</f>
        <v>10332</v>
      </c>
    </row>
    <row r="17" spans="1:20">
      <c r="A17" s="1530"/>
      <c r="B17" s="678" t="s">
        <v>180</v>
      </c>
      <c r="C17" s="686">
        <f>+'C30B'!C16+'C30C'!C18</f>
        <v>16898</v>
      </c>
      <c r="D17" s="686">
        <f>+'C30B'!D16+'C30C'!D18</f>
        <v>20623</v>
      </c>
      <c r="E17" s="686">
        <f>+'C30B'!E16+'C30C'!E18</f>
        <v>19601</v>
      </c>
      <c r="F17" s="686">
        <f>+'C30B'!F16+'C30C'!F18</f>
        <v>16031</v>
      </c>
      <c r="G17" s="686">
        <f>+'C30B'!G16+'C30C'!G18</f>
        <v>17606</v>
      </c>
      <c r="H17" s="686">
        <f>+'C30B'!H16+'C30C'!H18</f>
        <v>17554</v>
      </c>
      <c r="I17" s="686">
        <f>+'C30B'!I16+'C30C'!I18</f>
        <v>17684</v>
      </c>
      <c r="J17" s="686">
        <f>+'C30B'!J16+'C30C'!J18</f>
        <v>20288</v>
      </c>
      <c r="K17" s="686">
        <f>+'C30B'!K16+'C30C'!K18</f>
        <v>16818</v>
      </c>
      <c r="L17" s="686">
        <f>+'C30B'!L16+'C30C'!L18</f>
        <v>19098</v>
      </c>
      <c r="M17" s="686">
        <f>+'C30B'!M16+'C30C'!M18</f>
        <v>18699</v>
      </c>
      <c r="N17" s="686">
        <f>+'C30B'!N16+'C30C'!N18</f>
        <v>20581</v>
      </c>
      <c r="O17" s="686">
        <f>+'C30B'!O16+'C30C'!O18</f>
        <v>22136</v>
      </c>
      <c r="P17" s="686">
        <f>+'C30B'!P16+'C30C'!P18</f>
        <v>12163</v>
      </c>
      <c r="Q17" s="686">
        <f>+'C30B'!Q16+'C30C'!Q18</f>
        <v>14304</v>
      </c>
    </row>
    <row r="18" spans="1:20">
      <c r="A18" s="1530"/>
      <c r="B18" s="678" t="s">
        <v>181</v>
      </c>
      <c r="C18" s="686">
        <f>+'C30B'!C17+'C30C'!C19</f>
        <v>87094</v>
      </c>
      <c r="D18" s="686">
        <f>+'C30B'!D17+'C30C'!D19</f>
        <v>87659</v>
      </c>
      <c r="E18" s="686">
        <f>+'C30B'!E17+'C30C'!E19</f>
        <v>94938</v>
      </c>
      <c r="F18" s="686">
        <f>+'C30B'!F17+'C30C'!F19</f>
        <v>97652</v>
      </c>
      <c r="G18" s="686">
        <f>+'C30B'!G17+'C30C'!G19</f>
        <v>85350</v>
      </c>
      <c r="H18" s="686">
        <f>+'C30B'!H17+'C30C'!H19</f>
        <v>97094</v>
      </c>
      <c r="I18" s="686">
        <f>+'C30B'!I17+'C30C'!I19</f>
        <v>94123</v>
      </c>
      <c r="J18" s="686">
        <f>+'C30B'!J17+'C30C'!J19</f>
        <v>100272</v>
      </c>
      <c r="K18" s="686">
        <f>+'C30B'!K17+'C30C'!K19</f>
        <v>96964</v>
      </c>
      <c r="L18" s="686">
        <f>+'C30B'!L17+'C30C'!L19</f>
        <v>102847</v>
      </c>
      <c r="M18" s="686">
        <f>+'C30B'!M17+'C30C'!M19</f>
        <v>103726</v>
      </c>
      <c r="N18" s="686">
        <f>+'C30B'!N17+'C30C'!N19</f>
        <v>118631</v>
      </c>
      <c r="O18" s="686">
        <f>+'C30B'!O17+'C30C'!O19</f>
        <v>120782</v>
      </c>
      <c r="P18" s="686">
        <f>+'C30B'!P17+'C30C'!P19</f>
        <v>96300</v>
      </c>
      <c r="Q18" s="686">
        <f>+'C30B'!Q17+'C30C'!Q19</f>
        <v>97606</v>
      </c>
    </row>
    <row r="19" spans="1:20">
      <c r="A19" s="1530"/>
      <c r="B19" s="678" t="s">
        <v>182</v>
      </c>
      <c r="C19" s="686">
        <f>+'C30B'!C18+'C30C'!C20</f>
        <v>79117</v>
      </c>
      <c r="D19" s="686">
        <f>+'C30B'!D18+'C30C'!D20</f>
        <v>85159</v>
      </c>
      <c r="E19" s="686">
        <f>+'C30B'!E18+'C30C'!E20</f>
        <v>86340</v>
      </c>
      <c r="F19" s="686">
        <f>+'C30B'!F18+'C30C'!F20</f>
        <v>86254</v>
      </c>
      <c r="G19" s="686">
        <f>+'C30B'!G18+'C30C'!G20</f>
        <v>76618</v>
      </c>
      <c r="H19" s="686">
        <f>+'C30B'!H18+'C30C'!H20</f>
        <v>87629</v>
      </c>
      <c r="I19" s="686">
        <f>+'C30B'!I18+'C30C'!I20</f>
        <v>89814</v>
      </c>
      <c r="J19" s="686">
        <f>+'C30B'!J18+'C30C'!J20</f>
        <v>95817</v>
      </c>
      <c r="K19" s="686">
        <f>+'C30B'!K18+'C30C'!K20</f>
        <v>97958</v>
      </c>
      <c r="L19" s="686">
        <f>+'C30B'!L18+'C30C'!L20</f>
        <v>105815</v>
      </c>
      <c r="M19" s="686">
        <f>+'C30B'!M18+'C30C'!M20</f>
        <v>91926</v>
      </c>
      <c r="N19" s="686">
        <f>+'C30B'!N18+'C30C'!N20</f>
        <v>123008</v>
      </c>
      <c r="O19" s="686">
        <f>+'C30B'!O18+'C30C'!O20</f>
        <v>124877</v>
      </c>
      <c r="P19" s="686">
        <f>+'C30B'!P18+'C30C'!P20</f>
        <v>123975</v>
      </c>
      <c r="Q19" s="686">
        <f>+'C30B'!Q18+'C30C'!Q20</f>
        <v>110251</v>
      </c>
    </row>
    <row r="20" spans="1:20">
      <c r="A20" s="1530"/>
      <c r="B20" s="678" t="s">
        <v>183</v>
      </c>
      <c r="C20" s="686">
        <f>+'C30B'!C19+'C30C'!C21</f>
        <v>106930</v>
      </c>
      <c r="D20" s="686">
        <f>+'C30B'!D19+'C30C'!D21</f>
        <v>115790</v>
      </c>
      <c r="E20" s="686">
        <f>+'C30B'!E19+'C30C'!E21</f>
        <v>124001</v>
      </c>
      <c r="F20" s="686">
        <f>+'C30B'!F19+'C30C'!F21</f>
        <v>121653</v>
      </c>
      <c r="G20" s="686">
        <f>+'C30B'!G19+'C30C'!G21</f>
        <v>105858</v>
      </c>
      <c r="H20" s="686">
        <f>+'C30B'!H19+'C30C'!H21</f>
        <v>126521</v>
      </c>
      <c r="I20" s="686">
        <f>+'C30B'!I19+'C30C'!I21</f>
        <v>123837</v>
      </c>
      <c r="J20" s="686">
        <f>+'C30B'!J19+'C30C'!J21</f>
        <v>141034</v>
      </c>
      <c r="K20" s="686">
        <f>+'C30B'!K19+'C30C'!K21</f>
        <v>143686</v>
      </c>
      <c r="L20" s="686">
        <f>+'C30B'!L19+'C30C'!L21</f>
        <v>167830</v>
      </c>
      <c r="M20" s="686">
        <f>+'C30B'!M19+'C30C'!M21</f>
        <v>163772</v>
      </c>
      <c r="N20" s="686">
        <f>+'C30B'!N19+'C30C'!N21</f>
        <v>209734</v>
      </c>
      <c r="O20" s="686">
        <f>+'C30B'!O19+'C30C'!O21</f>
        <v>213387</v>
      </c>
      <c r="P20" s="686">
        <f>+'C30B'!P19+'C30C'!P21</f>
        <v>223637</v>
      </c>
      <c r="Q20" s="686">
        <f>+'C30B'!Q19+'C30C'!Q21</f>
        <v>224468</v>
      </c>
    </row>
    <row r="21" spans="1:20">
      <c r="A21" s="1530"/>
      <c r="B21" s="678" t="s">
        <v>184</v>
      </c>
      <c r="C21" s="686">
        <f>+'C30B'!C20+'C30C'!C22</f>
        <v>10866</v>
      </c>
      <c r="D21" s="686">
        <f>+'C30B'!D20+'C30C'!D22</f>
        <v>9782</v>
      </c>
      <c r="E21" s="686">
        <f>+'C30B'!E20+'C30C'!E22</f>
        <v>9694</v>
      </c>
      <c r="F21" s="686">
        <f>+'C30B'!F20+'C30C'!F22</f>
        <v>8340</v>
      </c>
      <c r="G21" s="686">
        <f>+'C30B'!G20+'C30C'!G22</f>
        <v>7099</v>
      </c>
      <c r="H21" s="686">
        <f>+'C30B'!H20+'C30C'!H22</f>
        <v>6548</v>
      </c>
      <c r="I21" s="686">
        <f>+'C30B'!I20+'C30C'!I22</f>
        <v>6563</v>
      </c>
      <c r="J21" s="686">
        <f>+'C30B'!J20+'C30C'!J22</f>
        <v>6293</v>
      </c>
      <c r="K21" s="686">
        <f>+'C30B'!K20+'C30C'!K22</f>
        <v>6601</v>
      </c>
      <c r="L21" s="686">
        <f>+'C30B'!L20+'C30C'!L22</f>
        <v>6027</v>
      </c>
      <c r="M21" s="686">
        <f>+'C30B'!M20+'C30C'!M22</f>
        <v>5042</v>
      </c>
      <c r="N21" s="686">
        <f>+'C30B'!N20+'C30C'!N22</f>
        <v>7976</v>
      </c>
      <c r="O21" s="686">
        <f>+'C30B'!O20+'C30C'!O22</f>
        <v>10495</v>
      </c>
      <c r="P21" s="686">
        <f>+'C30B'!P20+'C30C'!P22</f>
        <v>8501</v>
      </c>
      <c r="Q21" s="686">
        <f>+'C30B'!Q20+'C30C'!Q22</f>
        <v>5994</v>
      </c>
    </row>
    <row r="22" spans="1:20">
      <c r="A22" s="1530"/>
      <c r="B22" s="678" t="s">
        <v>185</v>
      </c>
      <c r="C22" s="686">
        <f>+'C30B'!C21+'C30C'!C23</f>
        <v>45953</v>
      </c>
      <c r="D22" s="686">
        <f>+'C30B'!D21+'C30C'!D23</f>
        <v>49223</v>
      </c>
      <c r="E22" s="686">
        <f>+'C30B'!E21+'C30C'!E23</f>
        <v>54816</v>
      </c>
      <c r="F22" s="686">
        <f>+'C30B'!F21+'C30C'!F23</f>
        <v>54771</v>
      </c>
      <c r="G22" s="686">
        <f>+'C30B'!G21+'C30C'!G23</f>
        <v>48284</v>
      </c>
      <c r="H22" s="686">
        <f>+'C30B'!H21+'C30C'!H23</f>
        <v>64315</v>
      </c>
      <c r="I22" s="686">
        <f>+'C30B'!I21+'C30C'!I23</f>
        <v>58391</v>
      </c>
      <c r="J22" s="686">
        <f>+'C30B'!J21+'C30C'!J23</f>
        <v>77524</v>
      </c>
      <c r="K22" s="686">
        <f>+'C30B'!K21+'C30C'!K23</f>
        <v>79817</v>
      </c>
      <c r="L22" s="686">
        <f>+'C30B'!L21+'C30C'!L23</f>
        <v>88762</v>
      </c>
      <c r="M22" s="686">
        <f>+'C30B'!M21+'C30C'!M23</f>
        <v>90589</v>
      </c>
      <c r="N22" s="686">
        <f>+'C30B'!N21+'C30C'!N23</f>
        <v>94741</v>
      </c>
      <c r="O22" s="686">
        <f>+'C30B'!O21+'C30C'!O23</f>
        <v>111483</v>
      </c>
      <c r="P22" s="686">
        <f>+'C30B'!P21+'C30C'!P23</f>
        <v>150377</v>
      </c>
      <c r="Q22" s="686">
        <f>+'C30B'!Q21+'C30C'!Q23</f>
        <v>118233</v>
      </c>
    </row>
    <row r="23" spans="1:20">
      <c r="A23" s="1530"/>
      <c r="B23" s="678" t="s">
        <v>186</v>
      </c>
      <c r="C23" s="686">
        <f>+'C30B'!C22+'C30C'!C24</f>
        <v>342</v>
      </c>
      <c r="D23" s="686">
        <f>+'C30B'!D22+'C30C'!D24</f>
        <v>141</v>
      </c>
      <c r="E23" s="686">
        <f>+'C30B'!E22+'C30C'!E24</f>
        <v>1180</v>
      </c>
      <c r="F23" s="686">
        <f>+'C30B'!F22+'C30C'!F24</f>
        <v>798</v>
      </c>
      <c r="G23" s="686">
        <f>+'C30B'!G22+'C30C'!G24</f>
        <v>1663</v>
      </c>
      <c r="H23" s="686">
        <f>+'C30B'!H22+'C30C'!H24</f>
        <v>1548</v>
      </c>
      <c r="I23" s="686">
        <f>+'C30B'!I22+'C30C'!I24</f>
        <v>3681</v>
      </c>
      <c r="J23" s="686">
        <f>+'C30B'!J22+'C30C'!J24</f>
        <v>3167</v>
      </c>
      <c r="K23" s="686">
        <f>+'C30B'!K22+'C30C'!K24</f>
        <v>2900</v>
      </c>
      <c r="L23" s="686">
        <f>+'C30B'!L22+'C30C'!L24</f>
        <v>4088</v>
      </c>
      <c r="M23" s="686">
        <f>+'C30B'!M22+'C30C'!M24</f>
        <v>4236</v>
      </c>
      <c r="N23" s="686">
        <f>+'C30B'!N22+'C30C'!N24</f>
        <v>2649</v>
      </c>
      <c r="O23" s="686">
        <f>+'C30B'!O22+'C30C'!O24</f>
        <v>2906</v>
      </c>
      <c r="P23" s="686">
        <f>+'C30B'!P22+'C30C'!P24</f>
        <v>1785</v>
      </c>
      <c r="Q23" s="686">
        <f>+'C30B'!Q22+'C30C'!Q24</f>
        <v>3405</v>
      </c>
    </row>
    <row r="24" spans="1:20">
      <c r="A24" s="1530"/>
      <c r="B24" s="687"/>
      <c r="C24" s="686"/>
      <c r="D24" s="686"/>
      <c r="E24" s="686"/>
      <c r="F24" s="686"/>
      <c r="G24" s="686"/>
      <c r="H24" s="686"/>
      <c r="I24" s="686"/>
      <c r="J24" s="686"/>
      <c r="K24" s="686"/>
      <c r="L24" s="686"/>
      <c r="M24" s="686"/>
      <c r="N24" s="686"/>
      <c r="O24" s="686"/>
      <c r="P24" s="686"/>
      <c r="Q24" s="686"/>
    </row>
    <row r="25" spans="1:20" ht="32.25" customHeight="1">
      <c r="A25" s="1530"/>
      <c r="B25" s="682" t="s">
        <v>296</v>
      </c>
      <c r="C25" s="685">
        <f t="shared" ref="C25:N25" si="33">SUM(C26:C33)</f>
        <v>94763</v>
      </c>
      <c r="D25" s="685">
        <f t="shared" si="33"/>
        <v>97874</v>
      </c>
      <c r="E25" s="685">
        <f t="shared" si="33"/>
        <v>78879</v>
      </c>
      <c r="F25" s="685">
        <f t="shared" ref="F25" si="34">SUM(F26:F33)</f>
        <v>86075</v>
      </c>
      <c r="G25" s="685">
        <f t="shared" si="33"/>
        <v>92853</v>
      </c>
      <c r="H25" s="685">
        <f t="shared" si="33"/>
        <v>86599</v>
      </c>
      <c r="I25" s="685">
        <f t="shared" si="33"/>
        <v>103166</v>
      </c>
      <c r="J25" s="685">
        <f t="shared" si="33"/>
        <v>103708</v>
      </c>
      <c r="K25" s="685">
        <f t="shared" si="33"/>
        <v>102715</v>
      </c>
      <c r="L25" s="685">
        <f t="shared" si="33"/>
        <v>93511</v>
      </c>
      <c r="M25" s="685">
        <f t="shared" si="33"/>
        <v>106235</v>
      </c>
      <c r="N25" s="685">
        <f t="shared" si="33"/>
        <v>110071</v>
      </c>
      <c r="O25" s="685">
        <f>SUM(O26:O33)</f>
        <v>99257</v>
      </c>
      <c r="P25" s="685">
        <f t="shared" ref="P25:Q25" si="35">SUM(P26:P33)</f>
        <v>62894</v>
      </c>
      <c r="Q25" s="685">
        <f t="shared" si="35"/>
        <v>112697</v>
      </c>
      <c r="R25" s="680"/>
      <c r="S25" s="680"/>
      <c r="T25" s="680"/>
    </row>
    <row r="26" spans="1:20">
      <c r="A26" s="1530"/>
      <c r="B26" s="678" t="s">
        <v>179</v>
      </c>
      <c r="C26" s="686">
        <f>+'C30B'!C25+'C30C'!C27</f>
        <v>1236</v>
      </c>
      <c r="D26" s="686">
        <f>+'C30B'!D25+'C30C'!D27</f>
        <v>1065</v>
      </c>
      <c r="E26" s="686">
        <f>+'C30B'!E25+'C30C'!E27</f>
        <v>798</v>
      </c>
      <c r="F26" s="686">
        <f>+'C30B'!F25+'C30C'!F27</f>
        <v>827</v>
      </c>
      <c r="G26" s="686">
        <f>+'C30B'!G25+'C30C'!G27</f>
        <v>833</v>
      </c>
      <c r="H26" s="686">
        <f>+'C30B'!H25+'C30C'!H27</f>
        <v>1150</v>
      </c>
      <c r="I26" s="686">
        <f>+'C30B'!I25+'C30C'!I27</f>
        <v>425</v>
      </c>
      <c r="J26" s="686">
        <f>+'C30B'!J25+'C30C'!J27</f>
        <v>960</v>
      </c>
      <c r="K26" s="686">
        <f>+'C30B'!K25+'C30C'!K27</f>
        <v>866</v>
      </c>
      <c r="L26" s="686">
        <f>+'C30B'!L25+'C30C'!L27</f>
        <v>431</v>
      </c>
      <c r="M26" s="686">
        <f>+'C30B'!M25+'C30C'!M27</f>
        <v>1436</v>
      </c>
      <c r="N26" s="686">
        <f>+'C30B'!N25+'C30C'!N27</f>
        <v>906</v>
      </c>
      <c r="O26" s="686">
        <f>+'C30B'!O25+'C30C'!O27</f>
        <v>745</v>
      </c>
      <c r="P26" s="686">
        <f>+'C30B'!P25+'C30C'!P27</f>
        <v>55</v>
      </c>
      <c r="Q26" s="686">
        <f>+'C30B'!Q25+'C30C'!Q27</f>
        <v>475</v>
      </c>
      <c r="R26" s="680"/>
      <c r="S26" s="680"/>
      <c r="T26" s="680"/>
    </row>
    <row r="27" spans="1:20">
      <c r="A27" s="1530"/>
      <c r="B27" s="678" t="s">
        <v>180</v>
      </c>
      <c r="C27" s="686">
        <f>+'C30B'!C26+'C30C'!C28</f>
        <v>1765</v>
      </c>
      <c r="D27" s="686">
        <f>+'C30B'!D26+'C30C'!D28</f>
        <v>1759</v>
      </c>
      <c r="E27" s="686">
        <f>+'C30B'!E26+'C30C'!E28</f>
        <v>1260</v>
      </c>
      <c r="F27" s="686">
        <f>+'C30B'!F26+'C30C'!F28</f>
        <v>1632</v>
      </c>
      <c r="G27" s="686">
        <f>+'C30B'!G26+'C30C'!G28</f>
        <v>1996</v>
      </c>
      <c r="H27" s="686">
        <f>+'C30B'!H26+'C30C'!H28</f>
        <v>889</v>
      </c>
      <c r="I27" s="686">
        <f>+'C30B'!I26+'C30C'!I28</f>
        <v>3315</v>
      </c>
      <c r="J27" s="686">
        <f>+'C30B'!J26+'C30C'!J28</f>
        <v>2431</v>
      </c>
      <c r="K27" s="686">
        <f>+'C30B'!K26+'C30C'!K28</f>
        <v>2178</v>
      </c>
      <c r="L27" s="686">
        <f>+'C30B'!L26+'C30C'!L28</f>
        <v>1477</v>
      </c>
      <c r="M27" s="686">
        <f>+'C30B'!M26+'C30C'!M28</f>
        <v>1674</v>
      </c>
      <c r="N27" s="686">
        <f>+'C30B'!N26+'C30C'!N28</f>
        <v>2034</v>
      </c>
      <c r="O27" s="686">
        <f>+'C30B'!O26+'C30C'!O28</f>
        <v>1362</v>
      </c>
      <c r="P27" s="686">
        <f>+'C30B'!P26+'C30C'!P28</f>
        <v>389</v>
      </c>
      <c r="Q27" s="686">
        <f>+'C30B'!Q26+'C30C'!Q28</f>
        <v>808</v>
      </c>
      <c r="R27" s="719"/>
      <c r="S27" s="680"/>
      <c r="T27" s="719"/>
    </row>
    <row r="28" spans="1:20">
      <c r="A28" s="1530"/>
      <c r="B28" s="678" t="s">
        <v>181</v>
      </c>
      <c r="C28" s="686">
        <f>+'C30B'!C27+'C30C'!C29</f>
        <v>15501</v>
      </c>
      <c r="D28" s="686">
        <f>+'C30B'!D27+'C30C'!D29</f>
        <v>14605</v>
      </c>
      <c r="E28" s="686">
        <f>+'C30B'!E27+'C30C'!E29</f>
        <v>15319</v>
      </c>
      <c r="F28" s="686">
        <f>+'C30B'!F27+'C30C'!F29</f>
        <v>15057</v>
      </c>
      <c r="G28" s="686">
        <f>+'C30B'!G27+'C30C'!G29</f>
        <v>12867</v>
      </c>
      <c r="H28" s="686">
        <f>+'C30B'!H27+'C30C'!H29</f>
        <v>13037</v>
      </c>
      <c r="I28" s="686">
        <f>+'C30B'!I27+'C30C'!I29</f>
        <v>13955</v>
      </c>
      <c r="J28" s="686">
        <f>+'C30B'!J27+'C30C'!J29</f>
        <v>15652</v>
      </c>
      <c r="K28" s="686">
        <f>+'C30B'!K27+'C30C'!K29</f>
        <v>11670</v>
      </c>
      <c r="L28" s="686">
        <f>+'C30B'!L27+'C30C'!L29</f>
        <v>11825</v>
      </c>
      <c r="M28" s="686">
        <f>+'C30B'!M27+'C30C'!M29</f>
        <v>12912</v>
      </c>
      <c r="N28" s="686">
        <f>+'C30B'!N27+'C30C'!N29</f>
        <v>15425</v>
      </c>
      <c r="O28" s="686">
        <f>+'C30B'!O27+'C30C'!O29</f>
        <v>9181</v>
      </c>
      <c r="P28" s="686">
        <f>+'C30B'!P27+'C30C'!P29</f>
        <v>6047</v>
      </c>
      <c r="Q28" s="686">
        <f>+'C30B'!Q27+'C30C'!Q29</f>
        <v>9630</v>
      </c>
      <c r="R28" s="690"/>
      <c r="S28" s="690"/>
      <c r="T28" s="680"/>
    </row>
    <row r="29" spans="1:20">
      <c r="A29" s="1530"/>
      <c r="B29" s="678" t="s">
        <v>182</v>
      </c>
      <c r="C29" s="686">
        <f>+'C30B'!C28+'C30C'!C30</f>
        <v>21891</v>
      </c>
      <c r="D29" s="686">
        <f>+'C30B'!D28+'C30C'!D30</f>
        <v>24835</v>
      </c>
      <c r="E29" s="686">
        <f>+'C30B'!E28+'C30C'!E30</f>
        <v>15987</v>
      </c>
      <c r="F29" s="686">
        <f>+'C30B'!F28+'C30C'!F30</f>
        <v>18055</v>
      </c>
      <c r="G29" s="686">
        <f>+'C30B'!G28+'C30C'!G30</f>
        <v>19150</v>
      </c>
      <c r="H29" s="686">
        <f>+'C30B'!H28+'C30C'!H30</f>
        <v>17708</v>
      </c>
      <c r="I29" s="686">
        <f>+'C30B'!I28+'C30C'!I30</f>
        <v>18173</v>
      </c>
      <c r="J29" s="686">
        <f>+'C30B'!J28+'C30C'!J30</f>
        <v>19743</v>
      </c>
      <c r="K29" s="686">
        <f>+'C30B'!K28+'C30C'!K30</f>
        <v>23462</v>
      </c>
      <c r="L29" s="686">
        <f>+'C30B'!L28+'C30C'!L30</f>
        <v>15801</v>
      </c>
      <c r="M29" s="686">
        <f>+'C30B'!M28+'C30C'!M30</f>
        <v>16780</v>
      </c>
      <c r="N29" s="686">
        <f>+'C30B'!N28+'C30C'!N30</f>
        <v>20896</v>
      </c>
      <c r="O29" s="686">
        <f>+'C30B'!O28+'C30C'!O30</f>
        <v>14425</v>
      </c>
      <c r="P29" s="686">
        <f>+'C30B'!P28+'C30C'!P30</f>
        <v>6735</v>
      </c>
      <c r="Q29" s="686">
        <f>+'C30B'!Q28+'C30C'!Q30</f>
        <v>15742</v>
      </c>
      <c r="R29" s="693"/>
      <c r="T29" s="693"/>
    </row>
    <row r="30" spans="1:20">
      <c r="A30" s="1530"/>
      <c r="B30" s="678" t="s">
        <v>183</v>
      </c>
      <c r="C30" s="686">
        <f>+'C30B'!C29+'C30C'!C31</f>
        <v>33201</v>
      </c>
      <c r="D30" s="686">
        <f>+'C30B'!D29+'C30C'!D31</f>
        <v>36098</v>
      </c>
      <c r="E30" s="686">
        <f>+'C30B'!E29+'C30C'!E31</f>
        <v>28545</v>
      </c>
      <c r="F30" s="686">
        <f>+'C30B'!F29+'C30C'!F31</f>
        <v>29602</v>
      </c>
      <c r="G30" s="686">
        <f>+'C30B'!G29+'C30C'!G31</f>
        <v>35070</v>
      </c>
      <c r="H30" s="686">
        <f>+'C30B'!H29+'C30C'!H31</f>
        <v>28528</v>
      </c>
      <c r="I30" s="686">
        <f>+'C30B'!I29+'C30C'!I31</f>
        <v>36633</v>
      </c>
      <c r="J30" s="686">
        <f>+'C30B'!J29+'C30C'!J31</f>
        <v>35466</v>
      </c>
      <c r="K30" s="686">
        <f>+'C30B'!K29+'C30C'!K31</f>
        <v>32512</v>
      </c>
      <c r="L30" s="686">
        <f>+'C30B'!L29+'C30C'!L31</f>
        <v>32836</v>
      </c>
      <c r="M30" s="686">
        <f>+'C30B'!M29+'C30C'!M31</f>
        <v>35853</v>
      </c>
      <c r="N30" s="686">
        <f>+'C30B'!N29+'C30C'!N31</f>
        <v>34416</v>
      </c>
      <c r="O30" s="686">
        <f>+'C30B'!O29+'C30C'!O31</f>
        <v>37687</v>
      </c>
      <c r="P30" s="686">
        <f>+'C30B'!P29+'C30C'!P31</f>
        <v>19875</v>
      </c>
      <c r="Q30" s="686">
        <f>+'C30B'!Q29+'C30C'!Q31</f>
        <v>46880</v>
      </c>
      <c r="R30" s="693"/>
      <c r="T30" s="693"/>
    </row>
    <row r="31" spans="1:20">
      <c r="A31" s="1530"/>
      <c r="B31" s="678" t="s">
        <v>184</v>
      </c>
      <c r="C31" s="686">
        <f>+'C30B'!C30+'C30C'!C32</f>
        <v>2541</v>
      </c>
      <c r="D31" s="686">
        <f>+'C30B'!D30+'C30C'!D32</f>
        <v>1393</v>
      </c>
      <c r="E31" s="686">
        <f>+'C30B'!E30+'C30C'!E32</f>
        <v>914</v>
      </c>
      <c r="F31" s="686">
        <f>+'C30B'!F30+'C30C'!F32</f>
        <v>1335</v>
      </c>
      <c r="G31" s="686">
        <f>+'C30B'!G30+'C30C'!G32</f>
        <v>1165</v>
      </c>
      <c r="H31" s="686">
        <f>+'C30B'!H30+'C30C'!H32</f>
        <v>1220</v>
      </c>
      <c r="I31" s="686">
        <f>+'C30B'!I30+'C30C'!I32</f>
        <v>1604</v>
      </c>
      <c r="J31" s="686">
        <f>+'C30B'!J30+'C30C'!J32</f>
        <v>885</v>
      </c>
      <c r="K31" s="686">
        <f>+'C30B'!K30+'C30C'!K32</f>
        <v>751</v>
      </c>
      <c r="L31" s="686">
        <f>+'C30B'!L30+'C30C'!L32</f>
        <v>555</v>
      </c>
      <c r="M31" s="686">
        <f>+'C30B'!M30+'C30C'!M32</f>
        <v>461</v>
      </c>
      <c r="N31" s="686">
        <f>+'C30B'!N30+'C30C'!N32</f>
        <v>1087</v>
      </c>
      <c r="O31" s="686">
        <f>+'C30B'!O30+'C30C'!O32</f>
        <v>394</v>
      </c>
      <c r="P31" s="686">
        <f>+'C30B'!P30+'C30C'!P32</f>
        <v>0</v>
      </c>
      <c r="Q31" s="686">
        <f>+'C30B'!Q30+'C30C'!Q32</f>
        <v>228</v>
      </c>
      <c r="R31" s="693"/>
      <c r="T31" s="693"/>
    </row>
    <row r="32" spans="1:20">
      <c r="A32" s="1530"/>
      <c r="B32" s="678" t="s">
        <v>185</v>
      </c>
      <c r="C32" s="686">
        <f>+'C30B'!C31+'C30C'!C33</f>
        <v>18401</v>
      </c>
      <c r="D32" s="686">
        <f>+'C30B'!D31+'C30C'!D33</f>
        <v>18119</v>
      </c>
      <c r="E32" s="686">
        <f>+'C30B'!E31+'C30C'!E33</f>
        <v>16056</v>
      </c>
      <c r="F32" s="686">
        <f>+'C30B'!F31+'C30C'!F33</f>
        <v>19256</v>
      </c>
      <c r="G32" s="686">
        <f>+'C30B'!G31+'C30C'!G33</f>
        <v>21125</v>
      </c>
      <c r="H32" s="686">
        <f>+'C30B'!H31+'C30C'!H33</f>
        <v>23722</v>
      </c>
      <c r="I32" s="686">
        <f>+'C30B'!I31+'C30C'!I33</f>
        <v>28613</v>
      </c>
      <c r="J32" s="686">
        <f>+'C30B'!J31+'C30C'!J33</f>
        <v>27730</v>
      </c>
      <c r="K32" s="686">
        <f>+'C30B'!K31+'C30C'!K33</f>
        <v>30092</v>
      </c>
      <c r="L32" s="686">
        <f>+'C30B'!L31+'C30C'!L33</f>
        <v>29667</v>
      </c>
      <c r="M32" s="686">
        <f>+'C30B'!M31+'C30C'!M33</f>
        <v>36271</v>
      </c>
      <c r="N32" s="686">
        <f>+'C30B'!N31+'C30C'!N33</f>
        <v>34401</v>
      </c>
      <c r="O32" s="686">
        <f>+'C30B'!O31+'C30C'!O33</f>
        <v>34467</v>
      </c>
      <c r="P32" s="686">
        <f>+'C30B'!P31+'C30C'!P33</f>
        <v>29609</v>
      </c>
      <c r="Q32" s="686">
        <f>+'C30B'!Q31+'C30C'!Q33</f>
        <v>38149</v>
      </c>
      <c r="R32" s="693"/>
      <c r="T32" s="693"/>
    </row>
    <row r="33" spans="1:22">
      <c r="A33" s="1530"/>
      <c r="B33" s="678" t="s">
        <v>186</v>
      </c>
      <c r="C33" s="686">
        <f>+'C30B'!C32+'C30C'!C34</f>
        <v>227</v>
      </c>
      <c r="D33" s="686">
        <f>+'C30B'!D32+'C30C'!D34</f>
        <v>0</v>
      </c>
      <c r="E33" s="686">
        <f>+'C30B'!E32+'C30C'!E34</f>
        <v>0</v>
      </c>
      <c r="F33" s="686">
        <f>+'C30B'!F32+'C30C'!F34</f>
        <v>311</v>
      </c>
      <c r="G33" s="686">
        <f>+'C30B'!G32+'C30C'!G34</f>
        <v>647</v>
      </c>
      <c r="H33" s="686">
        <f>+'C30B'!H32+'C30C'!H34</f>
        <v>345</v>
      </c>
      <c r="I33" s="686">
        <f>+'C30B'!I32+'C30C'!I34</f>
        <v>448</v>
      </c>
      <c r="J33" s="686">
        <f>+'C30B'!J32+'C30C'!J34</f>
        <v>841</v>
      </c>
      <c r="K33" s="686">
        <f>+'C30B'!K32+'C30C'!K34</f>
        <v>1184</v>
      </c>
      <c r="L33" s="686">
        <f>+'C30B'!L32+'C30C'!L34</f>
        <v>919</v>
      </c>
      <c r="M33" s="686">
        <f>+'C30B'!M32+'C30C'!M34</f>
        <v>848</v>
      </c>
      <c r="N33" s="686">
        <f>+'C30B'!N32+'C30C'!N34</f>
        <v>906</v>
      </c>
      <c r="O33" s="686">
        <f>+'C30B'!O32+'C30C'!O34</f>
        <v>996</v>
      </c>
      <c r="P33" s="686">
        <f>+'C30B'!P32+'C30C'!P34</f>
        <v>184</v>
      </c>
      <c r="Q33" s="686">
        <f>+'C30B'!Q32+'C30C'!Q34</f>
        <v>785</v>
      </c>
      <c r="R33" s="693"/>
      <c r="T33" s="693"/>
    </row>
    <row r="34" spans="1:22">
      <c r="A34" s="1530"/>
      <c r="B34" s="687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693"/>
      <c r="T34" s="693"/>
    </row>
    <row r="35" spans="1:22" ht="30.75" customHeight="1">
      <c r="A35" s="1530"/>
      <c r="B35" s="682" t="s">
        <v>297</v>
      </c>
      <c r="C35" s="685">
        <f t="shared" ref="C35:N35" si="36">SUM(C36:C43)</f>
        <v>62616</v>
      </c>
      <c r="D35" s="685">
        <f t="shared" si="36"/>
        <v>62909</v>
      </c>
      <c r="E35" s="685">
        <f t="shared" si="36"/>
        <v>57577</v>
      </c>
      <c r="F35" s="685">
        <f t="shared" ref="F35" si="37">SUM(F36:F43)</f>
        <v>55704</v>
      </c>
      <c r="G35" s="685">
        <f t="shared" si="36"/>
        <v>51307</v>
      </c>
      <c r="H35" s="685">
        <f t="shared" si="36"/>
        <v>56023</v>
      </c>
      <c r="I35" s="685">
        <f t="shared" si="36"/>
        <v>53511</v>
      </c>
      <c r="J35" s="685">
        <f t="shared" si="36"/>
        <v>58146</v>
      </c>
      <c r="K35" s="685">
        <f t="shared" si="36"/>
        <v>57244</v>
      </c>
      <c r="L35" s="685">
        <f t="shared" si="36"/>
        <v>53431</v>
      </c>
      <c r="M35" s="685">
        <f t="shared" si="36"/>
        <v>53026</v>
      </c>
      <c r="N35" s="685">
        <f t="shared" si="36"/>
        <v>60678</v>
      </c>
      <c r="O35" s="685">
        <f>SUM(O36:O43)</f>
        <v>68631</v>
      </c>
      <c r="P35" s="685">
        <f t="shared" ref="P35:Q35" si="38">SUM(P36:P43)</f>
        <v>56455</v>
      </c>
      <c r="Q35" s="685">
        <f t="shared" si="38"/>
        <v>53125</v>
      </c>
      <c r="R35" s="693"/>
      <c r="T35" s="693"/>
      <c r="U35" s="692"/>
    </row>
    <row r="36" spans="1:22">
      <c r="A36" s="1530"/>
      <c r="B36" s="678" t="s">
        <v>179</v>
      </c>
      <c r="C36" s="686">
        <f>+'C30B'!C35+'C30C'!C37</f>
        <v>2315</v>
      </c>
      <c r="D36" s="686">
        <f>+'C30B'!D35+'C30C'!D37</f>
        <v>1409</v>
      </c>
      <c r="E36" s="686">
        <f>+'C30B'!E35+'C30C'!E37</f>
        <v>1521</v>
      </c>
      <c r="F36" s="686">
        <f>+'C30B'!F35+'C30C'!F37</f>
        <v>1349</v>
      </c>
      <c r="G36" s="686">
        <f>+'C30B'!G35+'C30C'!G37</f>
        <v>1273</v>
      </c>
      <c r="H36" s="686">
        <f>+'C30B'!H35+'C30C'!H37</f>
        <v>1488</v>
      </c>
      <c r="I36" s="686">
        <f>+'C30B'!I35+'C30C'!I37</f>
        <v>1266</v>
      </c>
      <c r="J36" s="686">
        <f>+'C30B'!J35+'C30C'!J37</f>
        <v>1371</v>
      </c>
      <c r="K36" s="686">
        <f>+'C30B'!K35+'C30C'!K37</f>
        <v>1503</v>
      </c>
      <c r="L36" s="686">
        <f>+'C30B'!L35+'C30C'!L37</f>
        <v>952</v>
      </c>
      <c r="M36" s="686">
        <f>+'C30B'!M35+'C30C'!M37</f>
        <v>2445</v>
      </c>
      <c r="N36" s="686">
        <f>+'C30B'!N35+'C30C'!N37</f>
        <v>1393</v>
      </c>
      <c r="O36" s="686">
        <f>+'C30B'!O35+'C30C'!O37</f>
        <v>1357</v>
      </c>
      <c r="P36" s="686">
        <f>+'C30B'!P35+'C30C'!P37</f>
        <v>592</v>
      </c>
      <c r="Q36" s="686">
        <f>+'C30B'!Q35+'C30C'!Q37</f>
        <v>299</v>
      </c>
      <c r="R36" s="693"/>
      <c r="T36" s="693"/>
      <c r="U36" s="692"/>
    </row>
    <row r="37" spans="1:22">
      <c r="A37" s="1530"/>
      <c r="B37" s="678" t="s">
        <v>180</v>
      </c>
      <c r="C37" s="686">
        <f>+'C30B'!C36+'C30C'!C38</f>
        <v>3933</v>
      </c>
      <c r="D37" s="686">
        <f>+'C30B'!D36+'C30C'!D38</f>
        <v>4915</v>
      </c>
      <c r="E37" s="686">
        <f>+'C30B'!E36+'C30C'!E38</f>
        <v>3036</v>
      </c>
      <c r="F37" s="686">
        <f>+'C30B'!F36+'C30C'!F38</f>
        <v>2964</v>
      </c>
      <c r="G37" s="686">
        <f>+'C30B'!G36+'C30C'!G38</f>
        <v>4091</v>
      </c>
      <c r="H37" s="686">
        <f>+'C30B'!H36+'C30C'!H38</f>
        <v>2826</v>
      </c>
      <c r="I37" s="686">
        <f>+'C30B'!I36+'C30C'!I38</f>
        <v>2704</v>
      </c>
      <c r="J37" s="686">
        <f>+'C30B'!J36+'C30C'!J38</f>
        <v>2772</v>
      </c>
      <c r="K37" s="686">
        <f>+'C30B'!K36+'C30C'!K38</f>
        <v>3047</v>
      </c>
      <c r="L37" s="686">
        <f>+'C30B'!L36+'C30C'!L38</f>
        <v>2351</v>
      </c>
      <c r="M37" s="686">
        <f>+'C30B'!M36+'C30C'!M38</f>
        <v>2744</v>
      </c>
      <c r="N37" s="686">
        <f>+'C30B'!N36+'C30C'!N38</f>
        <v>3329</v>
      </c>
      <c r="O37" s="686">
        <f>+'C30B'!O36+'C30C'!O38</f>
        <v>2817</v>
      </c>
      <c r="P37" s="686">
        <f>+'C30B'!P36+'C30C'!P38</f>
        <v>1516</v>
      </c>
      <c r="Q37" s="686">
        <f>+'C30B'!Q36+'C30C'!Q38</f>
        <v>2184</v>
      </c>
      <c r="R37" s="693"/>
      <c r="T37" s="693"/>
      <c r="U37" s="692"/>
    </row>
    <row r="38" spans="1:22">
      <c r="A38" s="1530"/>
      <c r="B38" s="678" t="s">
        <v>181</v>
      </c>
      <c r="C38" s="686">
        <f>+'C30B'!C37+'C30C'!C39</f>
        <v>23129</v>
      </c>
      <c r="D38" s="686">
        <f>+'C30B'!D37+'C30C'!D39</f>
        <v>19450</v>
      </c>
      <c r="E38" s="686">
        <f>+'C30B'!E37+'C30C'!E39</f>
        <v>21115</v>
      </c>
      <c r="F38" s="686">
        <f>+'C30B'!F37+'C30C'!F39</f>
        <v>20095</v>
      </c>
      <c r="G38" s="686">
        <f>+'C30B'!G37+'C30C'!G39</f>
        <v>18853</v>
      </c>
      <c r="H38" s="686">
        <f>+'C30B'!H37+'C30C'!H39</f>
        <v>20030</v>
      </c>
      <c r="I38" s="686">
        <f>+'C30B'!I37+'C30C'!I39</f>
        <v>16455</v>
      </c>
      <c r="J38" s="686">
        <f>+'C30B'!J37+'C30C'!J39</f>
        <v>20039</v>
      </c>
      <c r="K38" s="686">
        <f>+'C30B'!K37+'C30C'!K39</f>
        <v>21722</v>
      </c>
      <c r="L38" s="686">
        <f>+'C30B'!L37+'C30C'!L39</f>
        <v>18016</v>
      </c>
      <c r="M38" s="686">
        <f>+'C30B'!M37+'C30C'!M39</f>
        <v>16049</v>
      </c>
      <c r="N38" s="686">
        <f>+'C30B'!N37+'C30C'!N39</f>
        <v>18608</v>
      </c>
      <c r="O38" s="686">
        <f>+'C30B'!O37+'C30C'!O39</f>
        <v>22586</v>
      </c>
      <c r="P38" s="686">
        <f>+'C30B'!P37+'C30C'!P39</f>
        <v>15671</v>
      </c>
      <c r="Q38" s="686">
        <f>+'C30B'!Q37+'C30C'!Q39</f>
        <v>15474</v>
      </c>
      <c r="R38" s="693"/>
      <c r="S38" s="693"/>
      <c r="T38" s="693"/>
      <c r="U38" s="692"/>
    </row>
    <row r="39" spans="1:22">
      <c r="A39" s="1530"/>
      <c r="B39" s="678" t="s">
        <v>182</v>
      </c>
      <c r="C39" s="686">
        <f>+'C30B'!C38+'C30C'!C40</f>
        <v>14164</v>
      </c>
      <c r="D39" s="686">
        <f>+'C30B'!D38+'C30C'!D40</f>
        <v>16181</v>
      </c>
      <c r="E39" s="686">
        <f>+'C30B'!E38+'C30C'!E40</f>
        <v>14501</v>
      </c>
      <c r="F39" s="686">
        <f>+'C30B'!F38+'C30C'!F40</f>
        <v>14263</v>
      </c>
      <c r="G39" s="686">
        <f>+'C30B'!G38+'C30C'!G40</f>
        <v>11242</v>
      </c>
      <c r="H39" s="686">
        <f>+'C30B'!H38+'C30C'!H40</f>
        <v>12771</v>
      </c>
      <c r="I39" s="686">
        <f>+'C30B'!I38+'C30C'!I40</f>
        <v>12361</v>
      </c>
      <c r="J39" s="686">
        <f>+'C30B'!J38+'C30C'!J40</f>
        <v>14669</v>
      </c>
      <c r="K39" s="686">
        <f>+'C30B'!K38+'C30C'!K40</f>
        <v>12391</v>
      </c>
      <c r="L39" s="686">
        <f>+'C30B'!L38+'C30C'!L40</f>
        <v>12571</v>
      </c>
      <c r="M39" s="686">
        <f>+'C30B'!M38+'C30C'!M40</f>
        <v>10870</v>
      </c>
      <c r="N39" s="686">
        <f>+'C30B'!N38+'C30C'!N40</f>
        <v>12217</v>
      </c>
      <c r="O39" s="686">
        <f>+'C30B'!O38+'C30C'!O40</f>
        <v>12325</v>
      </c>
      <c r="P39" s="686">
        <f>+'C30B'!P38+'C30C'!P40</f>
        <v>11748</v>
      </c>
      <c r="Q39" s="686">
        <f>+'C30B'!Q38+'C30C'!Q40</f>
        <v>8949</v>
      </c>
      <c r="R39" s="693"/>
      <c r="S39" s="693"/>
      <c r="T39" s="693"/>
      <c r="U39" s="692"/>
    </row>
    <row r="40" spans="1:22">
      <c r="A40" s="1530"/>
      <c r="B40" s="678" t="s">
        <v>183</v>
      </c>
      <c r="C40" s="686">
        <f>+'C30B'!C39+'C30C'!C41</f>
        <v>15329</v>
      </c>
      <c r="D40" s="686">
        <f>+'C30B'!D39+'C30C'!D41</f>
        <v>16158</v>
      </c>
      <c r="E40" s="686">
        <f>+'C30B'!E39+'C30C'!E41</f>
        <v>13601</v>
      </c>
      <c r="F40" s="686">
        <f>+'C30B'!F39+'C30C'!F41</f>
        <v>13169</v>
      </c>
      <c r="G40" s="686">
        <f>+'C30B'!G39+'C30C'!G41</f>
        <v>13374</v>
      </c>
      <c r="H40" s="686">
        <f>+'C30B'!H39+'C30C'!H41</f>
        <v>15176</v>
      </c>
      <c r="I40" s="686">
        <f>+'C30B'!I39+'C30C'!I41</f>
        <v>15412</v>
      </c>
      <c r="J40" s="686">
        <f>+'C30B'!J39+'C30C'!J41</f>
        <v>15046</v>
      </c>
      <c r="K40" s="686">
        <f>+'C30B'!K39+'C30C'!K41</f>
        <v>14337</v>
      </c>
      <c r="L40" s="686">
        <f>+'C30B'!L39+'C30C'!L41</f>
        <v>15588</v>
      </c>
      <c r="M40" s="686">
        <f>+'C30B'!M39+'C30C'!M41</f>
        <v>15103</v>
      </c>
      <c r="N40" s="686">
        <f>+'C30B'!N39+'C30C'!N41</f>
        <v>18630</v>
      </c>
      <c r="O40" s="686">
        <f>+'C30B'!O39+'C30C'!O41</f>
        <v>22410</v>
      </c>
      <c r="P40" s="686">
        <f>+'C30B'!P39+'C30C'!P41</f>
        <v>20187</v>
      </c>
      <c r="Q40" s="686">
        <f>+'C30B'!Q39+'C30C'!Q41</f>
        <v>18797</v>
      </c>
      <c r="R40" s="693"/>
      <c r="S40" s="693"/>
      <c r="T40" s="693"/>
      <c r="U40" s="692"/>
    </row>
    <row r="41" spans="1:22">
      <c r="A41" s="1530"/>
      <c r="B41" s="678" t="s">
        <v>184</v>
      </c>
      <c r="C41" s="686">
        <f>+'C30B'!C40+'C30C'!C42</f>
        <v>453</v>
      </c>
      <c r="D41" s="686">
        <f>+'C30B'!D40+'C30C'!D42</f>
        <v>865</v>
      </c>
      <c r="E41" s="686">
        <f>+'C30B'!E40+'C30C'!E42</f>
        <v>516</v>
      </c>
      <c r="F41" s="686">
        <f>+'C30B'!F40+'C30C'!F42</f>
        <v>663</v>
      </c>
      <c r="G41" s="686">
        <f>+'C30B'!G40+'C30C'!G42</f>
        <v>137</v>
      </c>
      <c r="H41" s="686">
        <f>+'C30B'!H40+'C30C'!H42</f>
        <v>702</v>
      </c>
      <c r="I41" s="686">
        <f>+'C30B'!I40+'C30C'!I42</f>
        <v>162</v>
      </c>
      <c r="J41" s="686">
        <f>+'C30B'!J40+'C30C'!J42</f>
        <v>3184</v>
      </c>
      <c r="K41" s="686">
        <f>+'C30B'!K40+'C30C'!K42</f>
        <v>96</v>
      </c>
      <c r="L41" s="686">
        <f>+'C30B'!L40+'C30C'!L42</f>
        <v>509</v>
      </c>
      <c r="M41" s="686">
        <f>+'C30B'!M40+'C30C'!M42</f>
        <v>665</v>
      </c>
      <c r="N41" s="686">
        <f>+'C30B'!N40+'C30C'!N42</f>
        <v>681</v>
      </c>
      <c r="O41" s="686">
        <f>+'C30B'!O40+'C30C'!O42</f>
        <v>473</v>
      </c>
      <c r="P41" s="686">
        <f>+'C30B'!P40+'C30C'!P42</f>
        <v>0</v>
      </c>
      <c r="Q41" s="686">
        <f>+'C30B'!Q40+'C30C'!Q42</f>
        <v>314</v>
      </c>
      <c r="R41" s="693"/>
      <c r="S41" s="693"/>
      <c r="T41" s="693"/>
      <c r="U41" s="692"/>
    </row>
    <row r="42" spans="1:22">
      <c r="A42" s="1530"/>
      <c r="B42" s="678" t="s">
        <v>185</v>
      </c>
      <c r="C42" s="686">
        <f>+'C30B'!C41+'C30C'!C43</f>
        <v>3100</v>
      </c>
      <c r="D42" s="686">
        <f>+'C30B'!D41+'C30C'!D43</f>
        <v>3859</v>
      </c>
      <c r="E42" s="686">
        <f>+'C30B'!E41+'C30C'!E43</f>
        <v>3287</v>
      </c>
      <c r="F42" s="686">
        <f>+'C30B'!F41+'C30C'!F43</f>
        <v>3201</v>
      </c>
      <c r="G42" s="686">
        <f>+'C30B'!G41+'C30C'!G43</f>
        <v>2275</v>
      </c>
      <c r="H42" s="686">
        <f>+'C30B'!H41+'C30C'!H43</f>
        <v>2909</v>
      </c>
      <c r="I42" s="686">
        <f>+'C30B'!I41+'C30C'!I43</f>
        <v>4839</v>
      </c>
      <c r="J42" s="686">
        <f>+'C30B'!J41+'C30C'!J43</f>
        <v>244</v>
      </c>
      <c r="K42" s="686">
        <f>+'C30B'!K41+'C30C'!K43</f>
        <v>3626</v>
      </c>
      <c r="L42" s="686">
        <f>+'C30B'!L41+'C30C'!L43</f>
        <v>2886</v>
      </c>
      <c r="M42" s="686">
        <f>+'C30B'!M41+'C30C'!M43</f>
        <v>4884</v>
      </c>
      <c r="N42" s="686">
        <f>+'C30B'!N41+'C30C'!N43</f>
        <v>5238</v>
      </c>
      <c r="O42" s="686">
        <f>+'C30B'!O41+'C30C'!O43</f>
        <v>6535</v>
      </c>
      <c r="P42" s="686">
        <f>+'C30B'!P41+'C30C'!P43</f>
        <v>6741</v>
      </c>
      <c r="Q42" s="686">
        <f>+'C30B'!Q41+'C30C'!Q43</f>
        <v>6862</v>
      </c>
      <c r="R42" s="693"/>
      <c r="S42" s="693"/>
      <c r="T42" s="693"/>
      <c r="U42" s="692"/>
    </row>
    <row r="43" spans="1:22">
      <c r="A43" s="1451"/>
      <c r="B43" s="683" t="s">
        <v>186</v>
      </c>
      <c r="C43" s="1075">
        <f>+'C30B'!C42+'C30C'!C44</f>
        <v>193</v>
      </c>
      <c r="D43" s="1075">
        <f>+'C30B'!D42+'C30C'!D44</f>
        <v>72</v>
      </c>
      <c r="E43" s="1075">
        <f>+'C30B'!E42+'C30C'!E44</f>
        <v>0</v>
      </c>
      <c r="F43" s="1075">
        <f>+'C30B'!F42+'C30C'!F44</f>
        <v>0</v>
      </c>
      <c r="G43" s="1075">
        <f>+'C30B'!G42+'C30C'!G44</f>
        <v>62</v>
      </c>
      <c r="H43" s="1075">
        <f>+'C30B'!H42+'C30C'!H44</f>
        <v>121</v>
      </c>
      <c r="I43" s="1075">
        <f>+'C30B'!I42+'C30C'!I44</f>
        <v>312</v>
      </c>
      <c r="J43" s="1075">
        <f>+'C30B'!J42+'C30C'!J44</f>
        <v>821</v>
      </c>
      <c r="K43" s="1075">
        <f>+'C30B'!K42+'C30C'!K44</f>
        <v>522</v>
      </c>
      <c r="L43" s="1075">
        <f>+'C30B'!L42+'C30C'!L44</f>
        <v>558</v>
      </c>
      <c r="M43" s="1075">
        <f>+'C30B'!M42+'C30C'!M44</f>
        <v>266</v>
      </c>
      <c r="N43" s="1075">
        <f>+'C30B'!N42+'C30C'!N44</f>
        <v>582</v>
      </c>
      <c r="O43" s="1075">
        <f>+'C30B'!O42+'C30C'!O44</f>
        <v>128</v>
      </c>
      <c r="P43" s="1075">
        <f>+'C30B'!P42+'C30C'!P44</f>
        <v>0</v>
      </c>
      <c r="Q43" s="1075">
        <f>+'C30B'!Q42+'C30C'!Q44</f>
        <v>246</v>
      </c>
      <c r="R43" s="693"/>
      <c r="S43" s="693"/>
      <c r="T43" s="693"/>
      <c r="U43" s="692"/>
    </row>
    <row r="44" spans="1:22">
      <c r="B44" s="695"/>
      <c r="O44" s="680"/>
      <c r="P44" s="680"/>
      <c r="Q44" s="692"/>
      <c r="R44" s="693"/>
      <c r="S44" s="693"/>
      <c r="T44" s="693"/>
      <c r="U44" s="692"/>
    </row>
    <row r="45" spans="1:22">
      <c r="O45" s="680"/>
      <c r="P45" s="680"/>
      <c r="Q45" s="692"/>
      <c r="R45" s="693"/>
      <c r="S45" s="693"/>
      <c r="T45" s="693"/>
      <c r="U45" s="692"/>
    </row>
    <row r="46" spans="1:22">
      <c r="O46" s="680"/>
      <c r="P46" s="691"/>
      <c r="Q46" s="680"/>
      <c r="R46" s="693"/>
      <c r="T46" s="693"/>
      <c r="U46" s="692"/>
    </row>
    <row r="47" spans="1:22" ht="12.75" customHeight="1">
      <c r="O47" s="691"/>
      <c r="P47" s="689"/>
      <c r="Q47" s="680"/>
      <c r="R47" s="680"/>
      <c r="S47" s="680"/>
      <c r="T47" s="680"/>
      <c r="U47" s="680"/>
      <c r="V47" s="681"/>
    </row>
    <row r="48" spans="1:22">
      <c r="O48" s="680"/>
      <c r="P48" s="718"/>
      <c r="Q48" s="680"/>
      <c r="R48" s="680"/>
      <c r="S48" s="680"/>
      <c r="T48" s="680"/>
      <c r="U48" s="680"/>
      <c r="V48" s="692"/>
    </row>
    <row r="49" spans="15:22">
      <c r="O49" s="680"/>
      <c r="P49" s="719"/>
      <c r="Q49" s="680"/>
      <c r="R49" s="680"/>
      <c r="S49" s="719"/>
      <c r="T49" s="680"/>
      <c r="U49" s="719"/>
      <c r="V49" s="692"/>
    </row>
    <row r="50" spans="15:22">
      <c r="O50" s="680"/>
      <c r="P50" s="680"/>
      <c r="Q50" s="680"/>
      <c r="R50" s="680"/>
      <c r="S50" s="690"/>
      <c r="T50" s="693"/>
      <c r="U50" s="680"/>
      <c r="V50" s="692"/>
    </row>
    <row r="51" spans="15:22">
      <c r="O51" s="680"/>
      <c r="P51" s="691"/>
      <c r="Q51" s="691"/>
      <c r="R51" s="692"/>
      <c r="S51" s="693"/>
      <c r="T51" s="693"/>
      <c r="U51" s="693"/>
      <c r="V51" s="692"/>
    </row>
    <row r="52" spans="15:22">
      <c r="O52" s="680"/>
      <c r="P52" s="680"/>
      <c r="Q52" s="680"/>
      <c r="R52" s="692"/>
      <c r="S52" s="693"/>
      <c r="T52" s="693"/>
      <c r="U52" s="693"/>
      <c r="V52" s="692"/>
    </row>
    <row r="53" spans="15:22">
      <c r="O53" s="680"/>
      <c r="P53" s="680"/>
      <c r="Q53" s="680"/>
      <c r="R53" s="692"/>
      <c r="S53" s="693"/>
      <c r="T53" s="693"/>
      <c r="U53" s="693"/>
      <c r="V53" s="692"/>
    </row>
    <row r="54" spans="15:22">
      <c r="O54" s="680"/>
      <c r="P54" s="680"/>
      <c r="Q54" s="680"/>
      <c r="R54" s="692"/>
      <c r="S54" s="693"/>
      <c r="T54" s="693"/>
      <c r="U54" s="693"/>
      <c r="V54" s="692"/>
    </row>
    <row r="55" spans="15:22">
      <c r="O55" s="680"/>
      <c r="P55" s="680"/>
      <c r="Q55" s="680"/>
      <c r="R55" s="692"/>
      <c r="S55" s="693"/>
      <c r="T55" s="693"/>
      <c r="U55" s="693"/>
      <c r="V55" s="692"/>
    </row>
    <row r="56" spans="15:22">
      <c r="O56" s="691"/>
      <c r="P56" s="680"/>
      <c r="Q56" s="680"/>
      <c r="R56" s="692"/>
      <c r="S56" s="693"/>
      <c r="T56" s="693"/>
      <c r="U56" s="693"/>
      <c r="V56" s="692"/>
    </row>
    <row r="57" spans="15:22">
      <c r="O57" s="680"/>
      <c r="P57" s="680"/>
      <c r="Q57" s="680"/>
      <c r="R57" s="692"/>
      <c r="S57" s="693"/>
      <c r="T57" s="693"/>
      <c r="U57" s="693"/>
      <c r="V57" s="692"/>
    </row>
    <row r="58" spans="15:22">
      <c r="O58" s="680"/>
      <c r="P58" s="680"/>
      <c r="Q58" s="680"/>
      <c r="R58" s="692"/>
      <c r="S58" s="693"/>
      <c r="T58" s="693"/>
      <c r="U58" s="693"/>
      <c r="V58" s="692"/>
    </row>
    <row r="59" spans="15:22">
      <c r="O59" s="680"/>
      <c r="P59" s="680"/>
      <c r="Q59" s="691"/>
      <c r="R59" s="680"/>
      <c r="S59" s="693"/>
      <c r="U59" s="693"/>
      <c r="V59" s="692"/>
    </row>
    <row r="60" spans="15:22">
      <c r="O60" s="680"/>
      <c r="P60" s="680"/>
      <c r="Q60" s="691"/>
      <c r="R60" s="680"/>
      <c r="S60" s="693"/>
      <c r="T60" s="693"/>
      <c r="U60" s="693"/>
      <c r="V60" s="692"/>
    </row>
    <row r="61" spans="15:22">
      <c r="O61" s="680"/>
      <c r="P61" s="691"/>
      <c r="Q61" s="691"/>
      <c r="R61" s="680"/>
      <c r="S61" s="693"/>
      <c r="T61" s="693"/>
      <c r="V61" s="692"/>
    </row>
    <row r="62" spans="15:22">
      <c r="O62" s="680"/>
      <c r="Q62" s="691"/>
      <c r="R62" s="692"/>
      <c r="S62" s="693"/>
      <c r="T62" s="693"/>
      <c r="V62" s="692"/>
    </row>
    <row r="63" spans="15:22">
      <c r="O63" s="680"/>
      <c r="P63" s="680"/>
      <c r="Q63" s="680"/>
      <c r="R63" s="692"/>
      <c r="S63" s="693"/>
      <c r="T63" s="693"/>
      <c r="V63" s="692"/>
    </row>
    <row r="64" spans="15:22">
      <c r="O64" s="680"/>
      <c r="P64" s="680"/>
      <c r="Q64" s="680"/>
      <c r="R64" s="692"/>
      <c r="S64" s="693"/>
      <c r="T64" s="693"/>
      <c r="V64" s="692"/>
    </row>
    <row r="65" spans="15:22">
      <c r="O65" s="680"/>
      <c r="P65" s="680"/>
      <c r="Q65" s="680"/>
      <c r="R65" s="692"/>
      <c r="S65" s="693"/>
      <c r="T65" s="693"/>
      <c r="V65" s="692"/>
    </row>
    <row r="66" spans="15:22">
      <c r="O66" s="680"/>
      <c r="P66" s="680"/>
      <c r="Q66" s="680"/>
      <c r="R66" s="692"/>
      <c r="S66" s="693"/>
      <c r="T66" s="693"/>
      <c r="V66" s="692"/>
    </row>
    <row r="67" spans="15:22">
      <c r="P67" s="680"/>
      <c r="Q67" s="680"/>
      <c r="R67" s="692"/>
      <c r="S67" s="693"/>
      <c r="T67" s="693"/>
      <c r="V67" s="692"/>
    </row>
    <row r="68" spans="15:22">
      <c r="P68" s="680"/>
      <c r="Q68" s="680"/>
      <c r="R68" s="692"/>
      <c r="S68" s="693"/>
      <c r="T68" s="693"/>
      <c r="V68" s="692"/>
    </row>
    <row r="69" spans="15:22">
      <c r="P69" s="680"/>
      <c r="Q69" s="680"/>
      <c r="R69" s="692"/>
      <c r="S69" s="693"/>
      <c r="T69" s="693"/>
      <c r="V69" s="692"/>
    </row>
    <row r="70" spans="15:22">
      <c r="P70" s="680"/>
      <c r="T70" s="693"/>
      <c r="V70" s="692"/>
    </row>
    <row r="71" spans="15:22">
      <c r="P71" s="691"/>
      <c r="Q71" s="691"/>
      <c r="R71" s="692"/>
      <c r="S71" s="693"/>
      <c r="T71" s="693"/>
      <c r="U71" s="693"/>
      <c r="V71" s="692"/>
    </row>
    <row r="72" spans="15:22">
      <c r="P72" s="680"/>
      <c r="Q72" s="680"/>
      <c r="R72" s="692"/>
      <c r="S72" s="693"/>
      <c r="T72" s="693"/>
      <c r="U72" s="693"/>
      <c r="V72" s="692"/>
    </row>
    <row r="73" spans="15:22">
      <c r="P73" s="680"/>
      <c r="Q73" s="680"/>
      <c r="R73" s="692"/>
      <c r="S73" s="693"/>
      <c r="T73" s="693"/>
      <c r="U73" s="693"/>
      <c r="V73" s="692"/>
    </row>
    <row r="74" spans="15:22">
      <c r="P74" s="680"/>
      <c r="Q74" s="680"/>
      <c r="R74" s="692"/>
      <c r="S74" s="693"/>
      <c r="T74" s="693"/>
      <c r="U74" s="693"/>
      <c r="V74" s="692"/>
    </row>
    <row r="75" spans="15:22">
      <c r="P75" s="680"/>
      <c r="Q75" s="680"/>
      <c r="R75" s="692"/>
      <c r="S75" s="693"/>
      <c r="T75" s="693"/>
      <c r="U75" s="693"/>
      <c r="V75" s="692"/>
    </row>
    <row r="76" spans="15:22">
      <c r="P76" s="680"/>
      <c r="Q76" s="680"/>
      <c r="R76" s="692"/>
      <c r="S76" s="693"/>
      <c r="T76" s="693"/>
      <c r="U76" s="693"/>
      <c r="V76" s="692"/>
    </row>
    <row r="77" spans="15:22">
      <c r="P77" s="680"/>
      <c r="Q77" s="680"/>
      <c r="R77" s="692"/>
      <c r="S77" s="693"/>
      <c r="T77" s="693"/>
      <c r="U77" s="693"/>
      <c r="V77" s="692"/>
    </row>
    <row r="78" spans="15:22">
      <c r="P78" s="680"/>
      <c r="Q78" s="680"/>
      <c r="R78" s="692"/>
      <c r="S78" s="693"/>
      <c r="T78" s="693"/>
      <c r="U78" s="693"/>
      <c r="V78" s="692"/>
    </row>
    <row r="79" spans="15:22">
      <c r="P79" s="680"/>
      <c r="Q79" s="691"/>
      <c r="R79" s="680"/>
      <c r="S79" s="693"/>
      <c r="U79" s="693"/>
      <c r="V79" s="692"/>
    </row>
    <row r="80" spans="15:22">
      <c r="P80" s="691"/>
      <c r="Q80" s="691"/>
      <c r="R80" s="692"/>
      <c r="S80" s="693"/>
      <c r="T80" s="693"/>
      <c r="U80" s="693"/>
      <c r="V80" s="692"/>
    </row>
    <row r="81" spans="16:22">
      <c r="P81" s="680"/>
      <c r="Q81" s="680"/>
      <c r="R81" s="692"/>
      <c r="S81" s="693"/>
      <c r="T81" s="693"/>
      <c r="U81" s="693"/>
      <c r="V81" s="692"/>
    </row>
    <row r="82" spans="16:22">
      <c r="P82" s="680"/>
      <c r="Q82" s="680"/>
      <c r="R82" s="692"/>
      <c r="S82" s="693"/>
      <c r="T82" s="693"/>
      <c r="U82" s="693"/>
      <c r="V82" s="692"/>
    </row>
    <row r="83" spans="16:22">
      <c r="P83" s="680"/>
      <c r="Q83" s="680"/>
      <c r="R83" s="692"/>
      <c r="S83" s="693"/>
      <c r="T83" s="693"/>
      <c r="U83" s="693"/>
      <c r="V83" s="692"/>
    </row>
    <row r="84" spans="16:22">
      <c r="P84" s="680"/>
      <c r="Q84" s="680"/>
      <c r="R84" s="692"/>
      <c r="S84" s="693"/>
      <c r="T84" s="693"/>
      <c r="U84" s="693"/>
      <c r="V84" s="692"/>
    </row>
    <row r="85" spans="16:22">
      <c r="P85" s="680"/>
      <c r="Q85" s="680"/>
      <c r="R85" s="692"/>
      <c r="S85" s="693"/>
      <c r="T85" s="693"/>
      <c r="U85" s="693"/>
      <c r="V85" s="692"/>
    </row>
    <row r="86" spans="16:22">
      <c r="P86" s="680"/>
      <c r="Q86" s="680"/>
      <c r="R86" s="692"/>
      <c r="S86" s="693"/>
      <c r="T86" s="693"/>
      <c r="U86" s="693"/>
      <c r="V86" s="692"/>
    </row>
    <row r="87" spans="16:22">
      <c r="P87" s="680"/>
      <c r="Q87" s="680"/>
      <c r="R87" s="692"/>
      <c r="S87" s="693"/>
      <c r="T87" s="693"/>
      <c r="U87" s="693"/>
      <c r="V87" s="692"/>
    </row>
    <row r="88" spans="16:22">
      <c r="P88" s="680"/>
      <c r="Q88" s="691"/>
      <c r="R88" s="680"/>
      <c r="S88" s="693"/>
      <c r="T88" s="693"/>
      <c r="U88" s="693"/>
      <c r="V88" s="692"/>
    </row>
  </sheetData>
  <mergeCells count="3">
    <mergeCell ref="A5:A43"/>
    <mergeCell ref="A4:B4"/>
    <mergeCell ref="A3:Q3"/>
  </mergeCells>
  <pageMargins left="0.7" right="0.7" top="0.75" bottom="0.75" header="0.3" footer="0.3"/>
  <pageSetup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92D050"/>
  </sheetPr>
  <dimension ref="A2:U46"/>
  <sheetViews>
    <sheetView showGridLines="0" workbookViewId="0">
      <pane xSplit="2" ySplit="3" topLeftCell="C7" activePane="bottomRight" state="frozen"/>
      <selection activeCell="C25" sqref="C25:C32"/>
      <selection pane="topRight" activeCell="C25" sqref="C25:C32"/>
      <selection pane="bottomLeft" activeCell="C25" sqref="C25:C32"/>
      <selection pane="bottomRight" activeCell="C25" sqref="C25:C32"/>
    </sheetView>
  </sheetViews>
  <sheetFormatPr baseColWidth="10" defaultColWidth="11.44140625" defaultRowHeight="13.8"/>
  <cols>
    <col min="1" max="1" width="6.5546875" style="11" customWidth="1"/>
    <col min="2" max="2" width="24.33203125" style="11" bestFit="1" customWidth="1"/>
    <col min="3" max="17" width="7.44140625" style="11" bestFit="1" customWidth="1"/>
    <col min="18" max="16384" width="11.44140625" style="11"/>
  </cols>
  <sheetData>
    <row r="2" spans="1:17" ht="33.75" customHeight="1">
      <c r="A2" s="1367" t="s">
        <v>535</v>
      </c>
      <c r="B2" s="1367"/>
      <c r="C2" s="1367"/>
      <c r="D2" s="1367"/>
      <c r="E2" s="1367"/>
      <c r="F2" s="1367"/>
      <c r="G2" s="1367"/>
      <c r="H2" s="1367"/>
      <c r="I2" s="1367"/>
      <c r="J2" s="1367"/>
      <c r="K2" s="1367"/>
      <c r="L2" s="1367"/>
      <c r="M2" s="1367"/>
      <c r="N2" s="1367"/>
      <c r="O2" s="1367"/>
      <c r="P2" s="1367"/>
      <c r="Q2" s="1367"/>
    </row>
    <row r="3" spans="1:17" ht="33" customHeight="1">
      <c r="A3" s="1454" t="s">
        <v>301</v>
      </c>
      <c r="B3" s="1455"/>
      <c r="C3" s="670">
        <v>2007</v>
      </c>
      <c r="D3" s="670">
        <v>2008</v>
      </c>
      <c r="E3" s="670">
        <v>2009</v>
      </c>
      <c r="F3" s="670">
        <v>2010</v>
      </c>
      <c r="G3" s="670">
        <v>2011</v>
      </c>
      <c r="H3" s="670">
        <v>2012</v>
      </c>
      <c r="I3" s="670">
        <v>2013</v>
      </c>
      <c r="J3" s="670">
        <v>2014</v>
      </c>
      <c r="K3" s="670">
        <v>2015</v>
      </c>
      <c r="L3" s="670">
        <v>2016</v>
      </c>
      <c r="M3" s="670">
        <v>2017</v>
      </c>
      <c r="N3" s="670">
        <v>2018</v>
      </c>
      <c r="O3" s="733">
        <v>2019</v>
      </c>
      <c r="P3" s="867">
        <v>2020</v>
      </c>
      <c r="Q3" s="867">
        <v>2021</v>
      </c>
    </row>
    <row r="4" spans="1:17">
      <c r="A4" s="1530" t="s">
        <v>150</v>
      </c>
      <c r="B4" s="696" t="s">
        <v>294</v>
      </c>
      <c r="C4" s="685">
        <f t="shared" ref="C4:N12" si="0">+C14+C24+C34</f>
        <v>291398</v>
      </c>
      <c r="D4" s="685">
        <f t="shared" si="0"/>
        <v>303639</v>
      </c>
      <c r="E4" s="685">
        <f t="shared" si="0"/>
        <v>300380</v>
      </c>
      <c r="F4" s="685">
        <f t="shared" ref="F4" si="1">+F14+F24+F34</f>
        <v>311664</v>
      </c>
      <c r="G4" s="685">
        <f t="shared" ref="G4" si="2">+G14+G24+G34</f>
        <v>289087</v>
      </c>
      <c r="H4" s="685">
        <f t="shared" ref="H4:M4" si="3">+H14+H24+H34</f>
        <v>319116</v>
      </c>
      <c r="I4" s="685">
        <f t="shared" si="3"/>
        <v>324238</v>
      </c>
      <c r="J4" s="685">
        <f t="shared" si="3"/>
        <v>357986</v>
      </c>
      <c r="K4" s="685">
        <f t="shared" si="3"/>
        <v>356997</v>
      </c>
      <c r="L4" s="685">
        <f t="shared" si="3"/>
        <v>376054</v>
      </c>
      <c r="M4" s="685">
        <f t="shared" si="3"/>
        <v>376621</v>
      </c>
      <c r="N4" s="685">
        <f>SUM(N5:N12)</f>
        <v>421894</v>
      </c>
      <c r="O4" s="685">
        <f>SUM(O5:O12)</f>
        <v>439170</v>
      </c>
      <c r="P4" s="685">
        <f t="shared" ref="P4:Q4" si="4">SUM(P5:P12)</f>
        <v>435972</v>
      </c>
      <c r="Q4" s="685">
        <f t="shared" si="4"/>
        <v>436402</v>
      </c>
    </row>
    <row r="5" spans="1:17">
      <c r="A5" s="1530"/>
      <c r="B5" s="590" t="s">
        <v>179</v>
      </c>
      <c r="C5" s="686">
        <f t="shared" si="0"/>
        <v>4857</v>
      </c>
      <c r="D5" s="686">
        <f t="shared" si="0"/>
        <v>4928</v>
      </c>
      <c r="E5" s="686">
        <f t="shared" si="0"/>
        <v>4614</v>
      </c>
      <c r="F5" s="686">
        <f t="shared" ref="F5" si="5">+F15+F25+F35</f>
        <v>5136</v>
      </c>
      <c r="G5" s="686">
        <f t="shared" ref="G5" si="6">+G15+G25+G35</f>
        <v>5434</v>
      </c>
      <c r="H5" s="686">
        <f t="shared" si="0"/>
        <v>5988</v>
      </c>
      <c r="I5" s="686">
        <f t="shared" si="0"/>
        <v>5519</v>
      </c>
      <c r="J5" s="686">
        <f t="shared" si="0"/>
        <v>5583</v>
      </c>
      <c r="K5" s="686">
        <f t="shared" si="0"/>
        <v>5499</v>
      </c>
      <c r="L5" s="686">
        <f t="shared" si="0"/>
        <v>4832</v>
      </c>
      <c r="M5" s="686">
        <f t="shared" si="0"/>
        <v>6139</v>
      </c>
      <c r="N5" s="686">
        <f>+N15+N25+N35</f>
        <v>6213</v>
      </c>
      <c r="O5" s="686">
        <f>+O15+O25+O35</f>
        <v>8091</v>
      </c>
      <c r="P5" s="686">
        <f t="shared" ref="P5:Q5" si="7">+P15+P25+P35</f>
        <v>3016</v>
      </c>
      <c r="Q5" s="686">
        <f t="shared" si="7"/>
        <v>3887</v>
      </c>
    </row>
    <row r="6" spans="1:17">
      <c r="A6" s="1530"/>
      <c r="B6" s="590" t="s">
        <v>180</v>
      </c>
      <c r="C6" s="686">
        <f t="shared" si="0"/>
        <v>11156</v>
      </c>
      <c r="D6" s="686">
        <f t="shared" si="0"/>
        <v>13014</v>
      </c>
      <c r="E6" s="686">
        <f t="shared" si="0"/>
        <v>12953</v>
      </c>
      <c r="F6" s="686">
        <f t="shared" ref="F6" si="8">+F16+F26+F36</f>
        <v>10868</v>
      </c>
      <c r="G6" s="686">
        <f t="shared" ref="G6" si="9">+G16+G26+G36</f>
        <v>12872</v>
      </c>
      <c r="H6" s="686">
        <f t="shared" si="0"/>
        <v>12356</v>
      </c>
      <c r="I6" s="686">
        <f t="shared" si="0"/>
        <v>12352</v>
      </c>
      <c r="J6" s="686">
        <f t="shared" si="0"/>
        <v>14134</v>
      </c>
      <c r="K6" s="686">
        <f t="shared" si="0"/>
        <v>11081</v>
      </c>
      <c r="L6" s="686">
        <f t="shared" si="0"/>
        <v>12542</v>
      </c>
      <c r="M6" s="686">
        <f t="shared" si="0"/>
        <v>11861</v>
      </c>
      <c r="N6" s="686">
        <f t="shared" si="0"/>
        <v>12023</v>
      </c>
      <c r="O6" s="686">
        <f t="shared" ref="O6:Q6" si="10">+O16+O26+O36</f>
        <v>13475</v>
      </c>
      <c r="P6" s="686">
        <f t="shared" si="10"/>
        <v>8883</v>
      </c>
      <c r="Q6" s="686">
        <f t="shared" si="10"/>
        <v>8299</v>
      </c>
    </row>
    <row r="7" spans="1:17">
      <c r="A7" s="1530"/>
      <c r="B7" s="590" t="s">
        <v>181</v>
      </c>
      <c r="C7" s="686">
        <f t="shared" si="0"/>
        <v>68872</v>
      </c>
      <c r="D7" s="686">
        <f t="shared" si="0"/>
        <v>67350</v>
      </c>
      <c r="E7" s="686">
        <f t="shared" si="0"/>
        <v>70120</v>
      </c>
      <c r="F7" s="686">
        <f t="shared" ref="F7" si="11">+F17+F27+F37</f>
        <v>71906</v>
      </c>
      <c r="G7" s="686">
        <f t="shared" ref="G7" si="12">+G17+G27+G37</f>
        <v>68485</v>
      </c>
      <c r="H7" s="686">
        <f t="shared" si="0"/>
        <v>74666</v>
      </c>
      <c r="I7" s="686">
        <f t="shared" si="0"/>
        <v>70051</v>
      </c>
      <c r="J7" s="686">
        <f t="shared" si="0"/>
        <v>76818</v>
      </c>
      <c r="K7" s="686">
        <f t="shared" si="0"/>
        <v>73392</v>
      </c>
      <c r="L7" s="686">
        <f t="shared" si="0"/>
        <v>72279</v>
      </c>
      <c r="M7" s="686">
        <f t="shared" si="0"/>
        <v>76470</v>
      </c>
      <c r="N7" s="686">
        <f t="shared" si="0"/>
        <v>85174</v>
      </c>
      <c r="O7" s="686">
        <f t="shared" ref="O7:Q7" si="13">+O17+O27+O37</f>
        <v>80861</v>
      </c>
      <c r="P7" s="686">
        <f t="shared" si="13"/>
        <v>66794</v>
      </c>
      <c r="Q7" s="686">
        <f t="shared" si="13"/>
        <v>70213</v>
      </c>
    </row>
    <row r="8" spans="1:17">
      <c r="A8" s="1530"/>
      <c r="B8" s="590" t="s">
        <v>182</v>
      </c>
      <c r="C8" s="686">
        <f t="shared" si="0"/>
        <v>68898</v>
      </c>
      <c r="D8" s="686">
        <f t="shared" si="0"/>
        <v>77155</v>
      </c>
      <c r="E8" s="686">
        <f t="shared" si="0"/>
        <v>70100</v>
      </c>
      <c r="F8" s="686">
        <f t="shared" ref="F8" si="14">+F18+F28+F38</f>
        <v>74172</v>
      </c>
      <c r="G8" s="686">
        <f t="shared" ref="G8" si="15">+G18+G28+G38</f>
        <v>68950</v>
      </c>
      <c r="H8" s="686">
        <f t="shared" si="0"/>
        <v>71154</v>
      </c>
      <c r="I8" s="686">
        <f t="shared" si="0"/>
        <v>75814</v>
      </c>
      <c r="J8" s="686">
        <f t="shared" si="0"/>
        <v>79606</v>
      </c>
      <c r="K8" s="686">
        <f t="shared" si="0"/>
        <v>83775</v>
      </c>
      <c r="L8" s="686">
        <f t="shared" si="0"/>
        <v>83173</v>
      </c>
      <c r="M8" s="686">
        <f t="shared" si="0"/>
        <v>76673</v>
      </c>
      <c r="N8" s="686">
        <f t="shared" si="0"/>
        <v>96344</v>
      </c>
      <c r="O8" s="686">
        <f t="shared" ref="O8:Q8" si="16">+O18+O28+O38</f>
        <v>92029</v>
      </c>
      <c r="P8" s="686">
        <f t="shared" si="16"/>
        <v>92211</v>
      </c>
      <c r="Q8" s="686">
        <f t="shared" si="16"/>
        <v>86644</v>
      </c>
    </row>
    <row r="9" spans="1:17">
      <c r="A9" s="1530"/>
      <c r="B9" s="590" t="s">
        <v>183</v>
      </c>
      <c r="C9" s="686">
        <f t="shared" si="0"/>
        <v>94436</v>
      </c>
      <c r="D9" s="686">
        <f t="shared" si="0"/>
        <v>99464</v>
      </c>
      <c r="E9" s="686">
        <f t="shared" si="0"/>
        <v>96295</v>
      </c>
      <c r="F9" s="686">
        <f t="shared" ref="F9" si="17">+F19+F29+F39</f>
        <v>99611</v>
      </c>
      <c r="G9" s="686">
        <f t="shared" ref="G9" si="18">+G19+G29+G39</f>
        <v>88517</v>
      </c>
      <c r="H9" s="686">
        <f t="shared" si="0"/>
        <v>101796</v>
      </c>
      <c r="I9" s="686">
        <f t="shared" si="0"/>
        <v>104752</v>
      </c>
      <c r="J9" s="686">
        <f t="shared" si="0"/>
        <v>117200</v>
      </c>
      <c r="K9" s="686">
        <f t="shared" si="0"/>
        <v>115513</v>
      </c>
      <c r="L9" s="686">
        <f t="shared" si="0"/>
        <v>132805</v>
      </c>
      <c r="M9" s="686">
        <f t="shared" si="0"/>
        <v>130408</v>
      </c>
      <c r="N9" s="686">
        <f t="shared" si="0"/>
        <v>147395</v>
      </c>
      <c r="O9" s="686">
        <f t="shared" ref="O9:Q9" si="19">+O19+O29+O39</f>
        <v>159753</v>
      </c>
      <c r="P9" s="686">
        <f t="shared" si="19"/>
        <v>160057</v>
      </c>
      <c r="Q9" s="686">
        <f t="shared" si="19"/>
        <v>179680</v>
      </c>
    </row>
    <row r="10" spans="1:17">
      <c r="A10" s="1530"/>
      <c r="B10" s="590" t="s">
        <v>184</v>
      </c>
      <c r="C10" s="686">
        <f t="shared" si="0"/>
        <v>8222</v>
      </c>
      <c r="D10" s="686">
        <f t="shared" si="0"/>
        <v>6344</v>
      </c>
      <c r="E10" s="686">
        <f t="shared" si="0"/>
        <v>6640</v>
      </c>
      <c r="F10" s="686">
        <f t="shared" ref="F10" si="20">+F20+F30+F40</f>
        <v>6192</v>
      </c>
      <c r="G10" s="686">
        <f t="shared" ref="G10" si="21">+G20+G30+G40</f>
        <v>5697</v>
      </c>
      <c r="H10" s="686">
        <f t="shared" si="0"/>
        <v>4491</v>
      </c>
      <c r="I10" s="686">
        <f t="shared" si="0"/>
        <v>5548</v>
      </c>
      <c r="J10" s="686">
        <f t="shared" si="0"/>
        <v>4660</v>
      </c>
      <c r="K10" s="686">
        <f t="shared" si="0"/>
        <v>4733</v>
      </c>
      <c r="L10" s="686">
        <f t="shared" si="0"/>
        <v>4071</v>
      </c>
      <c r="M10" s="686">
        <f t="shared" si="0"/>
        <v>3195</v>
      </c>
      <c r="N10" s="686">
        <f t="shared" si="0"/>
        <v>7272</v>
      </c>
      <c r="O10" s="686">
        <f t="shared" ref="O10:Q10" si="22">+O20+O30+O40</f>
        <v>6796</v>
      </c>
      <c r="P10" s="686">
        <f t="shared" si="22"/>
        <v>4666</v>
      </c>
      <c r="Q10" s="686">
        <f t="shared" si="22"/>
        <v>4310</v>
      </c>
    </row>
    <row r="11" spans="1:17">
      <c r="A11" s="1530"/>
      <c r="B11" s="590" t="s">
        <v>185</v>
      </c>
      <c r="C11" s="686">
        <f t="shared" si="0"/>
        <v>34799</v>
      </c>
      <c r="D11" s="686">
        <f t="shared" si="0"/>
        <v>35199</v>
      </c>
      <c r="E11" s="686">
        <f t="shared" si="0"/>
        <v>39247</v>
      </c>
      <c r="F11" s="686">
        <f t="shared" ref="F11" si="23">+F21+F31+F41</f>
        <v>43107</v>
      </c>
      <c r="G11" s="686">
        <f t="shared" ref="G11" si="24">+G21+G31+G41</f>
        <v>37972</v>
      </c>
      <c r="H11" s="686">
        <f t="shared" si="0"/>
        <v>47576</v>
      </c>
      <c r="I11" s="686">
        <f t="shared" si="0"/>
        <v>47854</v>
      </c>
      <c r="J11" s="686">
        <f t="shared" si="0"/>
        <v>58215</v>
      </c>
      <c r="K11" s="686">
        <f t="shared" si="0"/>
        <v>61472</v>
      </c>
      <c r="L11" s="686">
        <f t="shared" si="0"/>
        <v>64070</v>
      </c>
      <c r="M11" s="686">
        <f t="shared" si="0"/>
        <v>69574</v>
      </c>
      <c r="N11" s="686">
        <f t="shared" si="0"/>
        <v>65313</v>
      </c>
      <c r="O11" s="686">
        <f t="shared" ref="O11:Q11" si="25">+O21+O31+O41</f>
        <v>75847</v>
      </c>
      <c r="P11" s="686">
        <f t="shared" si="25"/>
        <v>99168</v>
      </c>
      <c r="Q11" s="686">
        <f t="shared" si="25"/>
        <v>80964</v>
      </c>
    </row>
    <row r="12" spans="1:17">
      <c r="A12" s="1530"/>
      <c r="B12" s="590" t="s">
        <v>186</v>
      </c>
      <c r="C12" s="686">
        <f t="shared" si="0"/>
        <v>158</v>
      </c>
      <c r="D12" s="686">
        <f t="shared" si="0"/>
        <v>185</v>
      </c>
      <c r="E12" s="686">
        <f t="shared" si="0"/>
        <v>411</v>
      </c>
      <c r="F12" s="686">
        <f t="shared" ref="F12" si="26">+F22+F32+F42</f>
        <v>672</v>
      </c>
      <c r="G12" s="686">
        <f t="shared" ref="G12" si="27">+G22+G32+G42</f>
        <v>1160</v>
      </c>
      <c r="H12" s="686">
        <f t="shared" si="0"/>
        <v>1089</v>
      </c>
      <c r="I12" s="686">
        <f t="shared" si="0"/>
        <v>2348</v>
      </c>
      <c r="J12" s="686">
        <f t="shared" si="0"/>
        <v>1770</v>
      </c>
      <c r="K12" s="686">
        <f t="shared" si="0"/>
        <v>1532</v>
      </c>
      <c r="L12" s="686">
        <f t="shared" si="0"/>
        <v>2282</v>
      </c>
      <c r="M12" s="686">
        <f t="shared" si="0"/>
        <v>2301</v>
      </c>
      <c r="N12" s="686">
        <f t="shared" si="0"/>
        <v>2160</v>
      </c>
      <c r="O12" s="686">
        <f t="shared" ref="O12:Q12" si="28">+O22+O32+O42</f>
        <v>2318</v>
      </c>
      <c r="P12" s="686">
        <f t="shared" si="28"/>
        <v>1177</v>
      </c>
      <c r="Q12" s="686">
        <f t="shared" si="28"/>
        <v>2405</v>
      </c>
    </row>
    <row r="13" spans="1:17">
      <c r="A13" s="1530"/>
      <c r="B13" s="697"/>
      <c r="C13" s="698"/>
      <c r="D13" s="698"/>
      <c r="E13" s="698"/>
      <c r="F13" s="698"/>
      <c r="G13" s="698"/>
      <c r="H13" s="686"/>
      <c r="I13" s="686"/>
      <c r="J13" s="686"/>
      <c r="K13" s="686"/>
      <c r="L13" s="686"/>
      <c r="M13" s="699"/>
      <c r="N13" s="699"/>
      <c r="O13" s="699"/>
      <c r="P13" s="699"/>
      <c r="Q13" s="699"/>
    </row>
    <row r="14" spans="1:17">
      <c r="A14" s="1530"/>
      <c r="B14" s="593" t="s">
        <v>295</v>
      </c>
      <c r="C14" s="685">
        <f t="shared" ref="C14" si="29">SUM(C15:C22)</f>
        <v>224632</v>
      </c>
      <c r="D14" s="685">
        <f t="shared" ref="D14" si="30">SUM(D15:D22)</f>
        <v>235413</v>
      </c>
      <c r="E14" s="685">
        <f t="shared" ref="E14:F14" si="31">SUM(E15:E22)</f>
        <v>245547</v>
      </c>
      <c r="F14" s="685">
        <f t="shared" si="31"/>
        <v>252016</v>
      </c>
      <c r="G14" s="685">
        <f t="shared" ref="G14" si="32">SUM(G15:G22)</f>
        <v>230191</v>
      </c>
      <c r="H14" s="685">
        <f t="shared" ref="H14" si="33">SUM(H15:H22)</f>
        <v>258895</v>
      </c>
      <c r="I14" s="685">
        <f t="shared" ref="I14" si="34">SUM(I15:I22)</f>
        <v>257720</v>
      </c>
      <c r="J14" s="685">
        <f t="shared" ref="J14" si="35">SUM(J15:J22)</f>
        <v>286451</v>
      </c>
      <c r="K14" s="685">
        <f t="shared" ref="K14" si="36">SUM(K15:K22)</f>
        <v>283114</v>
      </c>
      <c r="L14" s="685">
        <f t="shared" ref="L14" si="37">SUM(L15:L22)</f>
        <v>311148</v>
      </c>
      <c r="M14" s="685">
        <f t="shared" ref="M14" si="38">SUM(M15:M22)</f>
        <v>306144</v>
      </c>
      <c r="N14" s="685">
        <f>SUM(N15:N22)</f>
        <v>350144</v>
      </c>
      <c r="O14" s="685">
        <f>SUM(O15:O22)</f>
        <v>373453</v>
      </c>
      <c r="P14" s="685">
        <f t="shared" ref="P14:Q14" si="39">SUM(P15:P22)</f>
        <v>393640</v>
      </c>
      <c r="Q14" s="685">
        <f t="shared" si="39"/>
        <v>362769</v>
      </c>
    </row>
    <row r="15" spans="1:17">
      <c r="A15" s="1530"/>
      <c r="B15" s="590" t="s">
        <v>179</v>
      </c>
      <c r="C15" s="698">
        <v>3780</v>
      </c>
      <c r="D15" s="698">
        <v>4055</v>
      </c>
      <c r="E15" s="698">
        <v>3871</v>
      </c>
      <c r="F15" s="698">
        <v>4650</v>
      </c>
      <c r="G15" s="698">
        <v>4560</v>
      </c>
      <c r="H15" s="686">
        <v>5075</v>
      </c>
      <c r="I15" s="686">
        <v>5015</v>
      </c>
      <c r="J15" s="686">
        <v>4711</v>
      </c>
      <c r="K15" s="686">
        <v>4669</v>
      </c>
      <c r="L15" s="686">
        <v>4250</v>
      </c>
      <c r="M15" s="686">
        <v>4891</v>
      </c>
      <c r="N15" s="686">
        <v>5423</v>
      </c>
      <c r="O15" s="686">
        <v>7610</v>
      </c>
      <c r="P15" s="686">
        <v>2796</v>
      </c>
      <c r="Q15" s="686">
        <v>3555</v>
      </c>
    </row>
    <row r="16" spans="1:17">
      <c r="A16" s="1530"/>
      <c r="B16" s="590" t="s">
        <v>180</v>
      </c>
      <c r="C16" s="698">
        <v>9018</v>
      </c>
      <c r="D16" s="698">
        <v>10905</v>
      </c>
      <c r="E16" s="698">
        <v>11840</v>
      </c>
      <c r="F16" s="698">
        <v>9040</v>
      </c>
      <c r="G16" s="698">
        <v>10842</v>
      </c>
      <c r="H16" s="686">
        <v>11278</v>
      </c>
      <c r="I16" s="686">
        <v>9356</v>
      </c>
      <c r="J16" s="686">
        <v>11875</v>
      </c>
      <c r="K16" s="686">
        <v>8898</v>
      </c>
      <c r="L16" s="686">
        <v>10840</v>
      </c>
      <c r="M16" s="686">
        <v>10496</v>
      </c>
      <c r="N16" s="686">
        <v>10845</v>
      </c>
      <c r="O16" s="686">
        <v>12373</v>
      </c>
      <c r="P16" s="686">
        <v>8240</v>
      </c>
      <c r="Q16" s="686">
        <v>7425</v>
      </c>
    </row>
    <row r="17" spans="1:17">
      <c r="A17" s="1530"/>
      <c r="B17" s="590" t="s">
        <v>181</v>
      </c>
      <c r="C17" s="698">
        <v>53331</v>
      </c>
      <c r="D17" s="698">
        <v>53781</v>
      </c>
      <c r="E17" s="698">
        <v>54929</v>
      </c>
      <c r="F17" s="698">
        <v>57620</v>
      </c>
      <c r="G17" s="698">
        <v>56521</v>
      </c>
      <c r="H17" s="686">
        <v>61847</v>
      </c>
      <c r="I17" s="686">
        <v>58254</v>
      </c>
      <c r="J17" s="686">
        <v>62917</v>
      </c>
      <c r="K17" s="686">
        <v>61439</v>
      </c>
      <c r="L17" s="686">
        <v>62020</v>
      </c>
      <c r="M17" s="686">
        <v>64380</v>
      </c>
      <c r="N17" s="686">
        <v>70550</v>
      </c>
      <c r="O17" s="686">
        <v>70816</v>
      </c>
      <c r="P17" s="686">
        <v>60452</v>
      </c>
      <c r="Q17" s="686">
        <v>60080</v>
      </c>
    </row>
    <row r="18" spans="1:17">
      <c r="A18" s="1530"/>
      <c r="B18" s="590" t="s">
        <v>182</v>
      </c>
      <c r="C18" s="698">
        <v>52926</v>
      </c>
      <c r="D18" s="698">
        <v>57669</v>
      </c>
      <c r="E18" s="698">
        <v>57686</v>
      </c>
      <c r="F18" s="698">
        <v>60011</v>
      </c>
      <c r="G18" s="698">
        <v>55232</v>
      </c>
      <c r="H18" s="686">
        <v>57832</v>
      </c>
      <c r="I18" s="686">
        <v>61992</v>
      </c>
      <c r="J18" s="686">
        <v>65556</v>
      </c>
      <c r="K18" s="686">
        <v>65039</v>
      </c>
      <c r="L18" s="686">
        <v>70955</v>
      </c>
      <c r="M18" s="686">
        <v>62696</v>
      </c>
      <c r="N18" s="686">
        <v>78352</v>
      </c>
      <c r="O18" s="686">
        <v>81212</v>
      </c>
      <c r="P18" s="686">
        <v>86228</v>
      </c>
      <c r="Q18" s="686">
        <v>75087</v>
      </c>
    </row>
    <row r="19" spans="1:17">
      <c r="A19" s="1530"/>
      <c r="B19" s="590" t="s">
        <v>183</v>
      </c>
      <c r="C19" s="698">
        <v>71857</v>
      </c>
      <c r="D19" s="698">
        <v>75556</v>
      </c>
      <c r="E19" s="698">
        <v>79741</v>
      </c>
      <c r="F19" s="698">
        <v>81803</v>
      </c>
      <c r="G19" s="698">
        <v>68946</v>
      </c>
      <c r="H19" s="686">
        <v>82166</v>
      </c>
      <c r="I19" s="686">
        <v>82470</v>
      </c>
      <c r="J19" s="686">
        <v>92725</v>
      </c>
      <c r="K19" s="686">
        <v>94270</v>
      </c>
      <c r="L19" s="686">
        <v>108861</v>
      </c>
      <c r="M19" s="686">
        <v>107398</v>
      </c>
      <c r="N19" s="686">
        <v>126781</v>
      </c>
      <c r="O19" s="686">
        <v>133700</v>
      </c>
      <c r="P19" s="686">
        <v>145672</v>
      </c>
      <c r="Q19" s="686">
        <v>147485</v>
      </c>
    </row>
    <row r="20" spans="1:17">
      <c r="A20" s="1530"/>
      <c r="B20" s="590" t="s">
        <v>184</v>
      </c>
      <c r="C20" s="698">
        <v>6627</v>
      </c>
      <c r="D20" s="698">
        <v>5651</v>
      </c>
      <c r="E20" s="698">
        <v>5944</v>
      </c>
      <c r="F20" s="698">
        <v>5306</v>
      </c>
      <c r="G20" s="698">
        <v>5130</v>
      </c>
      <c r="H20" s="686">
        <v>3713</v>
      </c>
      <c r="I20" s="686">
        <v>4647</v>
      </c>
      <c r="J20" s="686">
        <v>3485</v>
      </c>
      <c r="K20" s="686">
        <v>4004</v>
      </c>
      <c r="L20" s="686">
        <v>3926</v>
      </c>
      <c r="M20" s="686">
        <v>2836</v>
      </c>
      <c r="N20" s="686">
        <v>6719</v>
      </c>
      <c r="O20" s="686">
        <v>6527</v>
      </c>
      <c r="P20" s="686">
        <v>4666</v>
      </c>
      <c r="Q20" s="686">
        <v>4082</v>
      </c>
    </row>
    <row r="21" spans="1:17">
      <c r="A21" s="1530"/>
      <c r="B21" s="590" t="s">
        <v>185</v>
      </c>
      <c r="C21" s="698">
        <v>26935</v>
      </c>
      <c r="D21" s="698">
        <v>27683</v>
      </c>
      <c r="E21" s="698">
        <v>31125</v>
      </c>
      <c r="F21" s="698">
        <v>32914</v>
      </c>
      <c r="G21" s="698">
        <v>28109</v>
      </c>
      <c r="H21" s="686">
        <v>36121</v>
      </c>
      <c r="I21" s="686">
        <v>33777</v>
      </c>
      <c r="J21" s="686">
        <v>43623</v>
      </c>
      <c r="K21" s="686">
        <v>43802</v>
      </c>
      <c r="L21" s="686">
        <v>48510</v>
      </c>
      <c r="M21" s="686">
        <v>51556</v>
      </c>
      <c r="N21" s="686">
        <v>49992</v>
      </c>
      <c r="O21" s="686">
        <v>59463</v>
      </c>
      <c r="P21" s="686">
        <v>84593</v>
      </c>
      <c r="Q21" s="686">
        <v>63088</v>
      </c>
    </row>
    <row r="22" spans="1:17">
      <c r="A22" s="1530"/>
      <c r="B22" s="590" t="s">
        <v>186</v>
      </c>
      <c r="C22" s="698">
        <v>158</v>
      </c>
      <c r="D22" s="698">
        <v>113</v>
      </c>
      <c r="E22" s="698">
        <v>411</v>
      </c>
      <c r="F22" s="698">
        <v>672</v>
      </c>
      <c r="G22" s="698">
        <v>851</v>
      </c>
      <c r="H22" s="686">
        <v>863</v>
      </c>
      <c r="I22" s="686">
        <v>2209</v>
      </c>
      <c r="J22" s="686">
        <v>1559</v>
      </c>
      <c r="K22" s="685">
        <v>993</v>
      </c>
      <c r="L22" s="685">
        <v>1786</v>
      </c>
      <c r="M22" s="685">
        <v>1891</v>
      </c>
      <c r="N22" s="686">
        <v>1482</v>
      </c>
      <c r="O22" s="686">
        <v>1752</v>
      </c>
      <c r="P22" s="686">
        <v>993</v>
      </c>
      <c r="Q22" s="686">
        <v>1967</v>
      </c>
    </row>
    <row r="23" spans="1:17">
      <c r="A23" s="1530"/>
      <c r="B23" s="697"/>
      <c r="C23" s="698"/>
      <c r="D23" s="698"/>
      <c r="E23" s="698"/>
      <c r="F23" s="698"/>
      <c r="G23" s="698"/>
      <c r="H23" s="686"/>
      <c r="I23" s="686"/>
      <c r="J23" s="686"/>
      <c r="K23" s="686"/>
      <c r="L23" s="686"/>
      <c r="M23" s="686"/>
      <c r="N23" s="699"/>
      <c r="O23" s="699"/>
      <c r="P23" s="699"/>
      <c r="Q23" s="699"/>
    </row>
    <row r="24" spans="1:17" ht="32.25" customHeight="1">
      <c r="A24" s="1530"/>
      <c r="B24" s="592" t="s">
        <v>296</v>
      </c>
      <c r="C24" s="685">
        <f t="shared" ref="C24" si="40">SUM(C25:C32)</f>
        <v>61631</v>
      </c>
      <c r="D24" s="685">
        <f t="shared" ref="D24" si="41">SUM(D25:D32)</f>
        <v>62762</v>
      </c>
      <c r="E24" s="685">
        <f t="shared" ref="E24" si="42">SUM(E25:E32)</f>
        <v>49407</v>
      </c>
      <c r="F24" s="685">
        <f t="shared" ref="F24" si="43">SUM(F25:F32)</f>
        <v>54219</v>
      </c>
      <c r="G24" s="685">
        <f t="shared" ref="G24" si="44">SUM(G25:G32)</f>
        <v>53427</v>
      </c>
      <c r="H24" s="685">
        <f t="shared" ref="H24" si="45">SUM(H25:H32)</f>
        <v>54947</v>
      </c>
      <c r="I24" s="685">
        <f t="shared" ref="I24" si="46">SUM(I25:I32)</f>
        <v>61456</v>
      </c>
      <c r="J24" s="685">
        <f t="shared" ref="J24" si="47">SUM(J25:J32)</f>
        <v>65814</v>
      </c>
      <c r="K24" s="685">
        <f t="shared" ref="K24" si="48">SUM(K25:K32)</f>
        <v>66933</v>
      </c>
      <c r="L24" s="685">
        <f t="shared" ref="L24" si="49">SUM(L25:L32)</f>
        <v>58271</v>
      </c>
      <c r="M24" s="685">
        <f t="shared" ref="M24" si="50">SUM(M25:M32)</f>
        <v>65129</v>
      </c>
      <c r="N24" s="685">
        <f>SUM(N25:N32)</f>
        <v>66167</v>
      </c>
      <c r="O24" s="685">
        <f>SUM(O25:O32)</f>
        <v>59739</v>
      </c>
      <c r="P24" s="685">
        <f t="shared" ref="P24:Q24" si="51">SUM(P25:P32)</f>
        <v>35664</v>
      </c>
      <c r="Q24" s="685">
        <f t="shared" si="51"/>
        <v>67599</v>
      </c>
    </row>
    <row r="25" spans="1:17" ht="14.4">
      <c r="A25" s="1530"/>
      <c r="B25" s="590" t="s">
        <v>179</v>
      </c>
      <c r="C25" s="698">
        <v>909</v>
      </c>
      <c r="D25" s="698">
        <v>839</v>
      </c>
      <c r="E25" s="698">
        <v>694</v>
      </c>
      <c r="F25" s="698">
        <v>376</v>
      </c>
      <c r="G25" s="698">
        <v>728</v>
      </c>
      <c r="H25" s="686">
        <v>812</v>
      </c>
      <c r="I25" s="686">
        <v>261</v>
      </c>
      <c r="J25" s="686">
        <v>710</v>
      </c>
      <c r="K25" s="686">
        <v>624</v>
      </c>
      <c r="L25" s="686">
        <v>245</v>
      </c>
      <c r="M25" s="686">
        <v>788</v>
      </c>
      <c r="N25" s="686">
        <v>690</v>
      </c>
      <c r="O25" s="668">
        <v>336</v>
      </c>
      <c r="P25" s="686">
        <v>55</v>
      </c>
      <c r="Q25" s="686">
        <v>259</v>
      </c>
    </row>
    <row r="26" spans="1:17" ht="14.4">
      <c r="A26" s="1530"/>
      <c r="B26" s="590" t="s">
        <v>180</v>
      </c>
      <c r="C26" s="698">
        <v>1695</v>
      </c>
      <c r="D26" s="698">
        <v>1630</v>
      </c>
      <c r="E26" s="698">
        <v>834</v>
      </c>
      <c r="F26" s="698">
        <v>1219</v>
      </c>
      <c r="G26" s="698">
        <v>1702</v>
      </c>
      <c r="H26" s="686">
        <v>690</v>
      </c>
      <c r="I26" s="686">
        <v>2515</v>
      </c>
      <c r="J26" s="686">
        <v>2061</v>
      </c>
      <c r="K26" s="686">
        <v>1944</v>
      </c>
      <c r="L26" s="686">
        <v>1258</v>
      </c>
      <c r="M26" s="686">
        <v>1208</v>
      </c>
      <c r="N26" s="686">
        <v>1105</v>
      </c>
      <c r="O26" s="668">
        <v>1004</v>
      </c>
      <c r="P26" s="686">
        <v>289</v>
      </c>
      <c r="Q26" s="686">
        <v>634</v>
      </c>
    </row>
    <row r="27" spans="1:17" ht="14.4">
      <c r="A27" s="1530"/>
      <c r="B27" s="590" t="s">
        <v>181</v>
      </c>
      <c r="C27" s="698">
        <v>13411</v>
      </c>
      <c r="D27" s="698">
        <v>11501</v>
      </c>
      <c r="E27" s="698">
        <v>12725</v>
      </c>
      <c r="F27" s="698">
        <v>11925</v>
      </c>
      <c r="G27" s="698">
        <v>9442</v>
      </c>
      <c r="H27" s="686">
        <v>10470</v>
      </c>
      <c r="I27" s="686">
        <v>10503</v>
      </c>
      <c r="J27" s="686">
        <v>11476</v>
      </c>
      <c r="K27" s="686">
        <v>8952</v>
      </c>
      <c r="L27" s="686">
        <v>7859</v>
      </c>
      <c r="M27" s="686">
        <v>9834</v>
      </c>
      <c r="N27" s="686">
        <v>11900</v>
      </c>
      <c r="O27" s="668">
        <v>7127</v>
      </c>
      <c r="P27" s="686">
        <v>5083</v>
      </c>
      <c r="Q27" s="686">
        <v>7741</v>
      </c>
    </row>
    <row r="28" spans="1:17" ht="14.4">
      <c r="A28" s="1530"/>
      <c r="B28" s="590" t="s">
        <v>182</v>
      </c>
      <c r="C28" s="698">
        <v>15004</v>
      </c>
      <c r="D28" s="698">
        <v>18177</v>
      </c>
      <c r="E28" s="698">
        <v>11090</v>
      </c>
      <c r="F28" s="698">
        <v>13509</v>
      </c>
      <c r="G28" s="698">
        <v>12800</v>
      </c>
      <c r="H28" s="686">
        <v>12722</v>
      </c>
      <c r="I28" s="686">
        <v>12240</v>
      </c>
      <c r="J28" s="686">
        <v>13007</v>
      </c>
      <c r="K28" s="686">
        <v>17402</v>
      </c>
      <c r="L28" s="686">
        <v>10675</v>
      </c>
      <c r="M28" s="686">
        <v>13010</v>
      </c>
      <c r="N28" s="686">
        <v>16505</v>
      </c>
      <c r="O28" s="668">
        <v>10210</v>
      </c>
      <c r="P28" s="686">
        <v>4151</v>
      </c>
      <c r="Q28" s="686">
        <v>10421</v>
      </c>
    </row>
    <row r="29" spans="1:17" ht="14.4">
      <c r="A29" s="1530"/>
      <c r="B29" s="590" t="s">
        <v>183</v>
      </c>
      <c r="C29" s="698">
        <v>21396</v>
      </c>
      <c r="D29" s="698">
        <v>22670</v>
      </c>
      <c r="E29" s="698">
        <v>15721</v>
      </c>
      <c r="F29" s="698">
        <v>16335</v>
      </c>
      <c r="G29" s="698">
        <v>18110</v>
      </c>
      <c r="H29" s="686">
        <v>18158</v>
      </c>
      <c r="I29" s="686">
        <v>21306</v>
      </c>
      <c r="J29" s="686">
        <v>23318</v>
      </c>
      <c r="K29" s="686">
        <v>19871</v>
      </c>
      <c r="L29" s="686">
        <v>22329</v>
      </c>
      <c r="M29" s="686">
        <v>21935</v>
      </c>
      <c r="N29" s="686">
        <v>19624</v>
      </c>
      <c r="O29" s="668">
        <v>24184</v>
      </c>
      <c r="P29" s="686">
        <v>12331</v>
      </c>
      <c r="Q29" s="686">
        <v>30631</v>
      </c>
    </row>
    <row r="30" spans="1:17" ht="14.4">
      <c r="A30" s="1530"/>
      <c r="B30" s="590" t="s">
        <v>184</v>
      </c>
      <c r="C30" s="698">
        <v>1595</v>
      </c>
      <c r="D30" s="698">
        <v>693</v>
      </c>
      <c r="E30" s="698">
        <v>600</v>
      </c>
      <c r="F30" s="698">
        <v>886</v>
      </c>
      <c r="G30" s="698">
        <v>567</v>
      </c>
      <c r="H30" s="686">
        <v>778</v>
      </c>
      <c r="I30" s="686">
        <v>901</v>
      </c>
      <c r="J30" s="686">
        <v>439</v>
      </c>
      <c r="K30" s="686">
        <v>729</v>
      </c>
      <c r="L30" s="686">
        <v>145</v>
      </c>
      <c r="M30" s="686">
        <v>359</v>
      </c>
      <c r="N30" s="686">
        <v>553</v>
      </c>
      <c r="O30" s="668">
        <v>145</v>
      </c>
      <c r="P30" s="686">
        <v>0</v>
      </c>
      <c r="Q30" s="686">
        <v>228</v>
      </c>
    </row>
    <row r="31" spans="1:17" ht="14.4">
      <c r="A31" s="1530"/>
      <c r="B31" s="590" t="s">
        <v>185</v>
      </c>
      <c r="C31" s="698">
        <v>7621</v>
      </c>
      <c r="D31" s="698">
        <v>7252</v>
      </c>
      <c r="E31" s="698">
        <v>7743</v>
      </c>
      <c r="F31" s="698">
        <v>9969</v>
      </c>
      <c r="G31" s="698">
        <v>9831</v>
      </c>
      <c r="H31" s="686">
        <v>11091</v>
      </c>
      <c r="I31" s="686">
        <v>13591</v>
      </c>
      <c r="J31" s="686">
        <v>14592</v>
      </c>
      <c r="K31" s="686">
        <v>16872</v>
      </c>
      <c r="L31" s="686">
        <v>15264</v>
      </c>
      <c r="M31" s="686">
        <v>17585</v>
      </c>
      <c r="N31" s="686">
        <v>15112</v>
      </c>
      <c r="O31" s="668">
        <v>16167</v>
      </c>
      <c r="P31" s="686">
        <v>13571</v>
      </c>
      <c r="Q31" s="686">
        <v>17324</v>
      </c>
    </row>
    <row r="32" spans="1:17" ht="14.4">
      <c r="A32" s="1530"/>
      <c r="B32" s="590" t="s">
        <v>186</v>
      </c>
      <c r="C32" s="698">
        <v>0</v>
      </c>
      <c r="D32" s="698">
        <v>0</v>
      </c>
      <c r="E32" s="698">
        <v>0</v>
      </c>
      <c r="F32" s="698">
        <v>0</v>
      </c>
      <c r="G32" s="698">
        <v>247</v>
      </c>
      <c r="H32" s="686">
        <v>226</v>
      </c>
      <c r="I32" s="686">
        <v>139</v>
      </c>
      <c r="J32" s="686">
        <v>211</v>
      </c>
      <c r="K32" s="685">
        <v>539</v>
      </c>
      <c r="L32" s="685">
        <v>496</v>
      </c>
      <c r="M32" s="685">
        <v>410</v>
      </c>
      <c r="N32" s="686">
        <v>678</v>
      </c>
      <c r="O32" s="668">
        <v>566</v>
      </c>
      <c r="P32" s="686">
        <v>184</v>
      </c>
      <c r="Q32" s="686">
        <v>361</v>
      </c>
    </row>
    <row r="33" spans="1:21">
      <c r="A33" s="1530"/>
      <c r="B33" s="697"/>
      <c r="C33" s="698"/>
      <c r="D33" s="698"/>
      <c r="E33" s="698"/>
      <c r="F33" s="698"/>
      <c r="G33" s="698"/>
      <c r="H33" s="686"/>
      <c r="I33" s="686"/>
      <c r="J33" s="686"/>
      <c r="K33" s="686"/>
      <c r="L33" s="686"/>
      <c r="M33" s="686"/>
      <c r="N33" s="699"/>
      <c r="O33" s="699"/>
      <c r="P33" s="699"/>
      <c r="Q33" s="699"/>
    </row>
    <row r="34" spans="1:21" ht="30.75" customHeight="1">
      <c r="A34" s="1530"/>
      <c r="B34" s="592" t="s">
        <v>297</v>
      </c>
      <c r="C34" s="685">
        <f t="shared" ref="C34:M34" si="52">SUM(C35:C42)</f>
        <v>5135</v>
      </c>
      <c r="D34" s="685">
        <f t="shared" si="52"/>
        <v>5464</v>
      </c>
      <c r="E34" s="685">
        <f t="shared" si="52"/>
        <v>5426</v>
      </c>
      <c r="F34" s="685">
        <f t="shared" si="52"/>
        <v>5429</v>
      </c>
      <c r="G34" s="685">
        <f t="shared" si="52"/>
        <v>5469</v>
      </c>
      <c r="H34" s="685">
        <f t="shared" si="52"/>
        <v>5274</v>
      </c>
      <c r="I34" s="685">
        <f t="shared" si="52"/>
        <v>5062</v>
      </c>
      <c r="J34" s="685">
        <f t="shared" si="52"/>
        <v>5721</v>
      </c>
      <c r="K34" s="685">
        <f t="shared" si="52"/>
        <v>6950</v>
      </c>
      <c r="L34" s="685">
        <f t="shared" si="52"/>
        <v>6635</v>
      </c>
      <c r="M34" s="685">
        <f t="shared" si="52"/>
        <v>5348</v>
      </c>
      <c r="N34" s="685">
        <f>SUM(N35:N42)</f>
        <v>5583</v>
      </c>
      <c r="O34" s="685">
        <f>SUM(O35:O42)</f>
        <v>5978</v>
      </c>
      <c r="P34" s="685">
        <f t="shared" ref="P34:Q34" si="53">SUM(P35:P42)</f>
        <v>6668</v>
      </c>
      <c r="Q34" s="685">
        <f t="shared" si="53"/>
        <v>6034</v>
      </c>
    </row>
    <row r="35" spans="1:21" ht="14.4">
      <c r="A35" s="1530"/>
      <c r="B35" s="590" t="s">
        <v>179</v>
      </c>
      <c r="C35" s="698">
        <v>168</v>
      </c>
      <c r="D35" s="698">
        <v>34</v>
      </c>
      <c r="E35" s="698">
        <v>49</v>
      </c>
      <c r="F35" s="698">
        <v>110</v>
      </c>
      <c r="G35" s="698">
        <v>146</v>
      </c>
      <c r="H35" s="686">
        <v>101</v>
      </c>
      <c r="I35" s="686">
        <v>243</v>
      </c>
      <c r="J35" s="686">
        <v>162</v>
      </c>
      <c r="K35" s="686">
        <v>206</v>
      </c>
      <c r="L35" s="686">
        <v>337</v>
      </c>
      <c r="M35" s="668">
        <v>460</v>
      </c>
      <c r="N35" s="686">
        <v>100</v>
      </c>
      <c r="O35" s="686">
        <v>145</v>
      </c>
      <c r="P35" s="686">
        <v>165</v>
      </c>
      <c r="Q35" s="686">
        <v>73</v>
      </c>
    </row>
    <row r="36" spans="1:21" ht="14.4">
      <c r="A36" s="1530"/>
      <c r="B36" s="590" t="s">
        <v>180</v>
      </c>
      <c r="C36" s="698">
        <v>443</v>
      </c>
      <c r="D36" s="698">
        <v>479</v>
      </c>
      <c r="E36" s="698">
        <v>279</v>
      </c>
      <c r="F36" s="698">
        <v>609</v>
      </c>
      <c r="G36" s="698">
        <v>328</v>
      </c>
      <c r="H36" s="686">
        <v>388</v>
      </c>
      <c r="I36" s="686">
        <v>481</v>
      </c>
      <c r="J36" s="686">
        <v>198</v>
      </c>
      <c r="K36" s="686">
        <v>239</v>
      </c>
      <c r="L36" s="686">
        <v>444</v>
      </c>
      <c r="M36" s="668">
        <v>157</v>
      </c>
      <c r="N36" s="686">
        <v>73</v>
      </c>
      <c r="O36" s="686">
        <v>98</v>
      </c>
      <c r="P36" s="686">
        <v>354</v>
      </c>
      <c r="Q36" s="686">
        <v>240</v>
      </c>
    </row>
    <row r="37" spans="1:21" ht="14.4">
      <c r="A37" s="1530"/>
      <c r="B37" s="590" t="s">
        <v>181</v>
      </c>
      <c r="C37" s="698">
        <v>2130</v>
      </c>
      <c r="D37" s="698">
        <v>2068</v>
      </c>
      <c r="E37" s="698">
        <v>2466</v>
      </c>
      <c r="F37" s="698">
        <v>2361</v>
      </c>
      <c r="G37" s="698">
        <v>2522</v>
      </c>
      <c r="H37" s="686">
        <v>2349</v>
      </c>
      <c r="I37" s="686">
        <v>1294</v>
      </c>
      <c r="J37" s="686">
        <v>2425</v>
      </c>
      <c r="K37" s="686">
        <v>3001</v>
      </c>
      <c r="L37" s="686">
        <v>2400</v>
      </c>
      <c r="M37" s="668">
        <v>2256</v>
      </c>
      <c r="N37" s="686">
        <v>2724</v>
      </c>
      <c r="O37" s="686">
        <v>2918</v>
      </c>
      <c r="P37" s="686">
        <v>1259</v>
      </c>
      <c r="Q37" s="686">
        <v>2392</v>
      </c>
    </row>
    <row r="38" spans="1:21" ht="14.4">
      <c r="A38" s="1530"/>
      <c r="B38" s="590" t="s">
        <v>182</v>
      </c>
      <c r="C38" s="698">
        <v>968</v>
      </c>
      <c r="D38" s="698">
        <v>1309</v>
      </c>
      <c r="E38" s="698">
        <v>1324</v>
      </c>
      <c r="F38" s="698">
        <v>652</v>
      </c>
      <c r="G38" s="698">
        <v>918</v>
      </c>
      <c r="H38" s="686">
        <v>600</v>
      </c>
      <c r="I38" s="686">
        <v>1582</v>
      </c>
      <c r="J38" s="686">
        <v>1043</v>
      </c>
      <c r="K38" s="686">
        <v>1334</v>
      </c>
      <c r="L38" s="686">
        <v>1543</v>
      </c>
      <c r="M38" s="668">
        <v>967</v>
      </c>
      <c r="N38" s="686">
        <v>1487</v>
      </c>
      <c r="O38" s="686">
        <v>607</v>
      </c>
      <c r="P38" s="686">
        <v>1832</v>
      </c>
      <c r="Q38" s="686">
        <v>1136</v>
      </c>
    </row>
    <row r="39" spans="1:21" ht="14.4">
      <c r="A39" s="1530"/>
      <c r="B39" s="590" t="s">
        <v>183</v>
      </c>
      <c r="C39" s="698">
        <v>1183</v>
      </c>
      <c r="D39" s="698">
        <v>1238</v>
      </c>
      <c r="E39" s="698">
        <v>833</v>
      </c>
      <c r="F39" s="698">
        <v>1473</v>
      </c>
      <c r="G39" s="698">
        <v>1461</v>
      </c>
      <c r="H39" s="686">
        <v>1472</v>
      </c>
      <c r="I39" s="686">
        <v>976</v>
      </c>
      <c r="J39" s="686">
        <v>1157</v>
      </c>
      <c r="K39" s="686">
        <v>1372</v>
      </c>
      <c r="L39" s="686">
        <v>1615</v>
      </c>
      <c r="M39" s="668">
        <v>1075</v>
      </c>
      <c r="N39" s="686">
        <v>990</v>
      </c>
      <c r="O39" s="686">
        <v>1869</v>
      </c>
      <c r="P39" s="686">
        <v>2054</v>
      </c>
      <c r="Q39" s="686">
        <v>1564</v>
      </c>
    </row>
    <row r="40" spans="1:21" ht="14.4">
      <c r="A40" s="1530"/>
      <c r="B40" s="590" t="s">
        <v>184</v>
      </c>
      <c r="C40" s="698">
        <v>0</v>
      </c>
      <c r="D40" s="698">
        <v>0</v>
      </c>
      <c r="E40" s="698">
        <v>96</v>
      </c>
      <c r="F40" s="698">
        <v>0</v>
      </c>
      <c r="G40" s="698">
        <v>0</v>
      </c>
      <c r="H40" s="686">
        <v>0</v>
      </c>
      <c r="I40" s="686">
        <v>0</v>
      </c>
      <c r="J40" s="686">
        <v>736</v>
      </c>
      <c r="K40" s="686">
        <v>0</v>
      </c>
      <c r="L40" s="686">
        <v>0</v>
      </c>
      <c r="M40" s="668">
        <v>0</v>
      </c>
      <c r="N40" s="686">
        <v>0</v>
      </c>
      <c r="O40" s="686">
        <v>124</v>
      </c>
      <c r="P40" s="686">
        <v>0</v>
      </c>
      <c r="Q40" s="686">
        <v>0</v>
      </c>
    </row>
    <row r="41" spans="1:21" ht="14.4">
      <c r="A41" s="1530"/>
      <c r="B41" s="590" t="s">
        <v>185</v>
      </c>
      <c r="C41" s="698">
        <v>243</v>
      </c>
      <c r="D41" s="698">
        <v>264</v>
      </c>
      <c r="E41" s="698">
        <v>379</v>
      </c>
      <c r="F41" s="698">
        <v>224</v>
      </c>
      <c r="G41" s="698">
        <v>32</v>
      </c>
      <c r="H41" s="686">
        <v>364</v>
      </c>
      <c r="I41" s="686">
        <v>486</v>
      </c>
      <c r="J41" s="686">
        <v>0</v>
      </c>
      <c r="K41" s="686">
        <v>798</v>
      </c>
      <c r="L41" s="686">
        <v>296</v>
      </c>
      <c r="M41" s="668">
        <v>433</v>
      </c>
      <c r="N41" s="686">
        <v>209</v>
      </c>
      <c r="O41" s="686">
        <v>217</v>
      </c>
      <c r="P41" s="686">
        <v>1004</v>
      </c>
      <c r="Q41" s="686">
        <v>552</v>
      </c>
    </row>
    <row r="42" spans="1:21">
      <c r="A42" s="1451"/>
      <c r="B42" s="591" t="s">
        <v>186</v>
      </c>
      <c r="C42" s="700">
        <v>0</v>
      </c>
      <c r="D42" s="700">
        <v>72</v>
      </c>
      <c r="E42" s="700">
        <v>0</v>
      </c>
      <c r="F42" s="700">
        <v>0</v>
      </c>
      <c r="G42" s="700">
        <v>62</v>
      </c>
      <c r="H42" s="694">
        <v>0</v>
      </c>
      <c r="I42" s="694">
        <v>0</v>
      </c>
      <c r="J42" s="694">
        <v>0</v>
      </c>
      <c r="K42" s="694">
        <v>0</v>
      </c>
      <c r="L42" s="694">
        <v>0</v>
      </c>
      <c r="M42" s="694">
        <v>0</v>
      </c>
      <c r="N42" s="694">
        <v>0</v>
      </c>
      <c r="O42" s="694">
        <v>0</v>
      </c>
      <c r="P42" s="694">
        <v>0</v>
      </c>
      <c r="Q42" s="694">
        <v>77</v>
      </c>
    </row>
    <row r="45" spans="1:21" ht="12.75" customHeight="1">
      <c r="O45" s="720"/>
      <c r="P45" s="721"/>
      <c r="Q45" s="721"/>
      <c r="R45" s="721"/>
      <c r="S45" s="721"/>
      <c r="T45" s="721"/>
      <c r="U45" s="722"/>
    </row>
    <row r="46" spans="1:21">
      <c r="O46" s="723"/>
      <c r="P46" s="721"/>
      <c r="Q46" s="721"/>
      <c r="R46" s="721"/>
      <c r="S46" s="721"/>
      <c r="T46" s="721"/>
      <c r="U46" s="724"/>
    </row>
  </sheetData>
  <mergeCells count="3">
    <mergeCell ref="A3:B3"/>
    <mergeCell ref="A4:A42"/>
    <mergeCell ref="A2:Q2"/>
  </mergeCells>
  <pageMargins left="0.7" right="0.7" top="0.75" bottom="0.75" header="0.3" footer="0.3"/>
  <pageSetup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92D050"/>
  </sheetPr>
  <dimension ref="A3:U48"/>
  <sheetViews>
    <sheetView showGridLines="0" topLeftCell="A4" workbookViewId="0">
      <selection activeCell="C25" sqref="C25:C32"/>
    </sheetView>
  </sheetViews>
  <sheetFormatPr baseColWidth="10" defaultColWidth="11.44140625" defaultRowHeight="13.8"/>
  <cols>
    <col min="1" max="1" width="7.44140625" style="11" customWidth="1"/>
    <col min="2" max="2" width="24.33203125" style="11" bestFit="1" customWidth="1"/>
    <col min="3" max="17" width="7.44140625" style="11" bestFit="1" customWidth="1"/>
    <col min="18" max="16384" width="11.44140625" style="11"/>
  </cols>
  <sheetData>
    <row r="3" spans="1:17" ht="15" customHeight="1">
      <c r="A3" s="1377" t="s">
        <v>535</v>
      </c>
      <c r="B3" s="1377"/>
      <c r="C3" s="1377"/>
      <c r="D3" s="1377"/>
      <c r="E3" s="1377"/>
      <c r="F3" s="1377"/>
      <c r="G3" s="1377"/>
      <c r="H3" s="1377"/>
      <c r="I3" s="1377"/>
      <c r="J3" s="1377"/>
      <c r="K3" s="1377"/>
      <c r="L3" s="1377"/>
      <c r="M3" s="1377"/>
      <c r="N3" s="1377"/>
      <c r="O3" s="1377"/>
      <c r="P3" s="1377"/>
      <c r="Q3" s="1377"/>
    </row>
    <row r="4" spans="1:17" ht="15" customHeight="1">
      <c r="A4" s="1367"/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1367"/>
      <c r="M4" s="1367"/>
      <c r="N4" s="1367"/>
      <c r="O4" s="1367"/>
      <c r="P4" s="1367"/>
      <c r="Q4" s="1367"/>
    </row>
    <row r="5" spans="1:17" ht="35.25" customHeight="1">
      <c r="A5" s="1454" t="s">
        <v>301</v>
      </c>
      <c r="B5" s="1455"/>
      <c r="C5" s="670">
        <v>2007</v>
      </c>
      <c r="D5" s="670">
        <v>2008</v>
      </c>
      <c r="E5" s="670">
        <v>2009</v>
      </c>
      <c r="F5" s="670">
        <v>2010</v>
      </c>
      <c r="G5" s="670">
        <v>2011</v>
      </c>
      <c r="H5" s="670">
        <v>2012</v>
      </c>
      <c r="I5" s="670">
        <v>2013</v>
      </c>
      <c r="J5" s="670">
        <v>2014</v>
      </c>
      <c r="K5" s="670">
        <v>2015</v>
      </c>
      <c r="L5" s="670">
        <v>2016</v>
      </c>
      <c r="M5" s="670">
        <v>2017</v>
      </c>
      <c r="N5" s="670">
        <v>2018</v>
      </c>
      <c r="O5" s="733">
        <v>2019</v>
      </c>
      <c r="P5" s="867">
        <v>2020</v>
      </c>
      <c r="Q5" s="867">
        <v>2021</v>
      </c>
    </row>
    <row r="6" spans="1:17">
      <c r="A6" s="1530" t="s">
        <v>151</v>
      </c>
      <c r="B6" s="696" t="s">
        <v>294</v>
      </c>
      <c r="C6" s="685">
        <f t="shared" ref="C6:O14" si="0">+C16+C26+C36</f>
        <v>225312</v>
      </c>
      <c r="D6" s="685">
        <f t="shared" si="0"/>
        <v>235635</v>
      </c>
      <c r="E6" s="685">
        <f t="shared" si="0"/>
        <v>239255</v>
      </c>
      <c r="F6" s="685">
        <f t="shared" si="0"/>
        <v>227822</v>
      </c>
      <c r="G6" s="685">
        <f t="shared" ref="G6" si="1">+G16+G26+G36</f>
        <v>208372</v>
      </c>
      <c r="H6" s="685">
        <f t="shared" ref="H6:M6" si="2">+H16+H26+H36</f>
        <v>237403</v>
      </c>
      <c r="I6" s="685">
        <f t="shared" si="2"/>
        <v>239691</v>
      </c>
      <c r="J6" s="685">
        <f t="shared" si="2"/>
        <v>260716</v>
      </c>
      <c r="K6" s="685">
        <f t="shared" si="2"/>
        <v>261087</v>
      </c>
      <c r="L6" s="685">
        <f t="shared" si="2"/>
        <v>282561</v>
      </c>
      <c r="M6" s="685">
        <f t="shared" si="2"/>
        <v>275688</v>
      </c>
      <c r="N6" s="685">
        <f>SUM(N7:N14)</f>
        <v>342240</v>
      </c>
      <c r="O6" s="685">
        <f>SUM(O7:O14)</f>
        <v>354674</v>
      </c>
      <c r="P6" s="685">
        <f t="shared" ref="P6:Q6" si="3">SUM(P7:P14)</f>
        <v>307528</v>
      </c>
      <c r="Q6" s="685">
        <f t="shared" si="3"/>
        <v>314013</v>
      </c>
    </row>
    <row r="7" spans="1:17">
      <c r="A7" s="1530"/>
      <c r="B7" s="590" t="s">
        <v>179</v>
      </c>
      <c r="C7" s="686">
        <f t="shared" si="0"/>
        <v>10825</v>
      </c>
      <c r="D7" s="686">
        <f t="shared" si="0"/>
        <v>7660</v>
      </c>
      <c r="E7" s="686">
        <f t="shared" si="0"/>
        <v>10314</v>
      </c>
      <c r="F7" s="686">
        <f t="shared" si="0"/>
        <v>9248</v>
      </c>
      <c r="G7" s="686">
        <f t="shared" ref="G7" si="4">+G17+G27+G37</f>
        <v>7493</v>
      </c>
      <c r="H7" s="686">
        <f t="shared" si="0"/>
        <v>9338</v>
      </c>
      <c r="I7" s="686">
        <f t="shared" si="0"/>
        <v>9331</v>
      </c>
      <c r="J7" s="686">
        <f t="shared" si="0"/>
        <v>9201</v>
      </c>
      <c r="K7" s="686">
        <f t="shared" si="0"/>
        <v>10251</v>
      </c>
      <c r="L7" s="686">
        <f t="shared" si="0"/>
        <v>13757</v>
      </c>
      <c r="M7" s="686">
        <f t="shared" si="0"/>
        <v>12800</v>
      </c>
      <c r="N7" s="686">
        <f>+N17+N27+N37</f>
        <v>12151</v>
      </c>
      <c r="O7" s="686">
        <f>+O17+O27+O37</f>
        <v>13901</v>
      </c>
      <c r="P7" s="686">
        <f t="shared" ref="P7:Q14" si="5">+P17+P27+P37</f>
        <v>5044</v>
      </c>
      <c r="Q7" s="686">
        <f t="shared" si="5"/>
        <v>7219</v>
      </c>
    </row>
    <row r="8" spans="1:17">
      <c r="A8" s="1530"/>
      <c r="B8" s="590" t="s">
        <v>180</v>
      </c>
      <c r="C8" s="686">
        <f t="shared" si="0"/>
        <v>11440</v>
      </c>
      <c r="D8" s="686">
        <f t="shared" si="0"/>
        <v>14283</v>
      </c>
      <c r="E8" s="686">
        <f t="shared" si="0"/>
        <v>10944</v>
      </c>
      <c r="F8" s="686">
        <f t="shared" si="0"/>
        <v>9759</v>
      </c>
      <c r="G8" s="686">
        <f t="shared" ref="G8" si="6">+G18+G28+G38</f>
        <v>10821</v>
      </c>
      <c r="H8" s="686">
        <f t="shared" si="0"/>
        <v>8913</v>
      </c>
      <c r="I8" s="686">
        <f t="shared" si="0"/>
        <v>11351</v>
      </c>
      <c r="J8" s="686">
        <f t="shared" si="0"/>
        <v>11357</v>
      </c>
      <c r="K8" s="686">
        <f t="shared" si="0"/>
        <v>10962</v>
      </c>
      <c r="L8" s="686">
        <f t="shared" si="0"/>
        <v>10384</v>
      </c>
      <c r="M8" s="686">
        <f t="shared" si="0"/>
        <v>11256</v>
      </c>
      <c r="N8" s="686">
        <f t="shared" si="0"/>
        <v>13921</v>
      </c>
      <c r="O8" s="686">
        <f t="shared" si="0"/>
        <v>12840</v>
      </c>
      <c r="P8" s="686">
        <f t="shared" si="5"/>
        <v>5185</v>
      </c>
      <c r="Q8" s="686">
        <f t="shared" si="5"/>
        <v>8997</v>
      </c>
    </row>
    <row r="9" spans="1:17">
      <c r="A9" s="1530"/>
      <c r="B9" s="590" t="s">
        <v>181</v>
      </c>
      <c r="C9" s="686">
        <f t="shared" si="0"/>
        <v>56852</v>
      </c>
      <c r="D9" s="686">
        <f t="shared" si="0"/>
        <v>54364</v>
      </c>
      <c r="E9" s="686">
        <f t="shared" si="0"/>
        <v>61252</v>
      </c>
      <c r="F9" s="686">
        <f t="shared" si="0"/>
        <v>60898</v>
      </c>
      <c r="G9" s="686">
        <f t="shared" ref="G9" si="7">+G19+G29+G39</f>
        <v>48585</v>
      </c>
      <c r="H9" s="686">
        <f t="shared" si="0"/>
        <v>55495</v>
      </c>
      <c r="I9" s="686">
        <f t="shared" si="0"/>
        <v>54482</v>
      </c>
      <c r="J9" s="686">
        <f t="shared" si="0"/>
        <v>59145</v>
      </c>
      <c r="K9" s="686">
        <f t="shared" si="0"/>
        <v>56964</v>
      </c>
      <c r="L9" s="686">
        <f t="shared" si="0"/>
        <v>60409</v>
      </c>
      <c r="M9" s="686">
        <f t="shared" si="0"/>
        <v>56217</v>
      </c>
      <c r="N9" s="686">
        <f t="shared" si="0"/>
        <v>67490</v>
      </c>
      <c r="O9" s="686">
        <f t="shared" si="0"/>
        <v>71688</v>
      </c>
      <c r="P9" s="686">
        <f t="shared" si="5"/>
        <v>51224</v>
      </c>
      <c r="Q9" s="686">
        <f t="shared" si="5"/>
        <v>52497</v>
      </c>
    </row>
    <row r="10" spans="1:17">
      <c r="A10" s="1530"/>
      <c r="B10" s="590" t="s">
        <v>182</v>
      </c>
      <c r="C10" s="686">
        <f t="shared" si="0"/>
        <v>46274</v>
      </c>
      <c r="D10" s="686">
        <f t="shared" si="0"/>
        <v>49020</v>
      </c>
      <c r="E10" s="686">
        <f t="shared" si="0"/>
        <v>46728</v>
      </c>
      <c r="F10" s="686">
        <f t="shared" si="0"/>
        <v>44400</v>
      </c>
      <c r="G10" s="686">
        <f t="shared" ref="G10" si="8">+G20+G30+G40</f>
        <v>38060</v>
      </c>
      <c r="H10" s="686">
        <f t="shared" si="0"/>
        <v>46954</v>
      </c>
      <c r="I10" s="686">
        <f t="shared" si="0"/>
        <v>44534</v>
      </c>
      <c r="J10" s="686">
        <f t="shared" si="0"/>
        <v>50623</v>
      </c>
      <c r="K10" s="686">
        <f t="shared" si="0"/>
        <v>50036</v>
      </c>
      <c r="L10" s="686">
        <f t="shared" si="0"/>
        <v>51014</v>
      </c>
      <c r="M10" s="686">
        <f t="shared" si="0"/>
        <v>42903</v>
      </c>
      <c r="N10" s="686">
        <f t="shared" si="0"/>
        <v>59777</v>
      </c>
      <c r="O10" s="686">
        <f t="shared" si="0"/>
        <v>59598</v>
      </c>
      <c r="P10" s="686">
        <f t="shared" si="5"/>
        <v>50247</v>
      </c>
      <c r="Q10" s="686">
        <f t="shared" si="5"/>
        <v>48298</v>
      </c>
    </row>
    <row r="11" spans="1:17">
      <c r="A11" s="1530"/>
      <c r="B11" s="590" t="s">
        <v>183</v>
      </c>
      <c r="C11" s="686">
        <f t="shared" si="0"/>
        <v>61024</v>
      </c>
      <c r="D11" s="686">
        <f t="shared" si="0"/>
        <v>68582</v>
      </c>
      <c r="E11" s="686">
        <f t="shared" si="0"/>
        <v>69852</v>
      </c>
      <c r="F11" s="686">
        <f t="shared" si="0"/>
        <v>64813</v>
      </c>
      <c r="G11" s="686">
        <f t="shared" ref="G11" si="9">+G21+G31+G41</f>
        <v>65785</v>
      </c>
      <c r="H11" s="686">
        <f t="shared" si="0"/>
        <v>68429</v>
      </c>
      <c r="I11" s="686">
        <f t="shared" si="0"/>
        <v>71130</v>
      </c>
      <c r="J11" s="686">
        <f t="shared" si="0"/>
        <v>74346</v>
      </c>
      <c r="K11" s="686">
        <f t="shared" si="0"/>
        <v>75022</v>
      </c>
      <c r="L11" s="686">
        <f t="shared" si="0"/>
        <v>83449</v>
      </c>
      <c r="M11" s="686">
        <f t="shared" si="0"/>
        <v>84320</v>
      </c>
      <c r="N11" s="686">
        <f t="shared" si="0"/>
        <v>115385</v>
      </c>
      <c r="O11" s="686">
        <f t="shared" si="0"/>
        <v>113731</v>
      </c>
      <c r="P11" s="686">
        <f t="shared" si="5"/>
        <v>103642</v>
      </c>
      <c r="Q11" s="686">
        <f t="shared" si="5"/>
        <v>110465</v>
      </c>
    </row>
    <row r="12" spans="1:17">
      <c r="A12" s="1530"/>
      <c r="B12" s="590" t="s">
        <v>184</v>
      </c>
      <c r="C12" s="686">
        <f t="shared" si="0"/>
        <v>5638</v>
      </c>
      <c r="D12" s="686">
        <f t="shared" si="0"/>
        <v>5696</v>
      </c>
      <c r="E12" s="686">
        <f t="shared" si="0"/>
        <v>4484</v>
      </c>
      <c r="F12" s="686">
        <f t="shared" si="0"/>
        <v>4146</v>
      </c>
      <c r="G12" s="686">
        <f t="shared" ref="G12" si="10">+G22+G32+G42</f>
        <v>2704</v>
      </c>
      <c r="H12" s="686">
        <f t="shared" si="0"/>
        <v>3979</v>
      </c>
      <c r="I12" s="686">
        <f t="shared" si="0"/>
        <v>2781</v>
      </c>
      <c r="J12" s="686">
        <f t="shared" si="0"/>
        <v>5702</v>
      </c>
      <c r="K12" s="686">
        <f t="shared" si="0"/>
        <v>2715</v>
      </c>
      <c r="L12" s="686">
        <f t="shared" si="0"/>
        <v>3020</v>
      </c>
      <c r="M12" s="686">
        <f t="shared" si="0"/>
        <v>2973</v>
      </c>
      <c r="N12" s="686">
        <f t="shared" si="0"/>
        <v>2472</v>
      </c>
      <c r="O12" s="686">
        <f t="shared" si="0"/>
        <v>4566</v>
      </c>
      <c r="P12" s="686">
        <f t="shared" si="5"/>
        <v>3835</v>
      </c>
      <c r="Q12" s="686">
        <f t="shared" si="5"/>
        <v>2226</v>
      </c>
    </row>
    <row r="13" spans="1:17">
      <c r="A13" s="1530"/>
      <c r="B13" s="590" t="s">
        <v>185</v>
      </c>
      <c r="C13" s="686">
        <f t="shared" si="0"/>
        <v>32655</v>
      </c>
      <c r="D13" s="686">
        <f t="shared" si="0"/>
        <v>36002</v>
      </c>
      <c r="E13" s="686">
        <f t="shared" si="0"/>
        <v>34912</v>
      </c>
      <c r="F13" s="686">
        <f t="shared" si="0"/>
        <v>34121</v>
      </c>
      <c r="G13" s="686">
        <f t="shared" ref="G13" si="11">+G23+G33+G43</f>
        <v>33712</v>
      </c>
      <c r="H13" s="686">
        <f t="shared" si="0"/>
        <v>43370</v>
      </c>
      <c r="I13" s="686">
        <f t="shared" si="0"/>
        <v>43989</v>
      </c>
      <c r="J13" s="686">
        <f t="shared" si="0"/>
        <v>47283</v>
      </c>
      <c r="K13" s="686">
        <f>+K23+K33+K43</f>
        <v>52063</v>
      </c>
      <c r="L13" s="686">
        <f t="shared" si="0"/>
        <v>57245</v>
      </c>
      <c r="M13" s="686">
        <f t="shared" si="0"/>
        <v>62170</v>
      </c>
      <c r="N13" s="686">
        <f t="shared" si="0"/>
        <v>69067</v>
      </c>
      <c r="O13" s="686">
        <f t="shared" si="0"/>
        <v>76638</v>
      </c>
      <c r="P13" s="686">
        <f t="shared" si="5"/>
        <v>87559</v>
      </c>
      <c r="Q13" s="686">
        <f t="shared" si="5"/>
        <v>82280</v>
      </c>
    </row>
    <row r="14" spans="1:17">
      <c r="A14" s="1530"/>
      <c r="B14" s="590" t="s">
        <v>186</v>
      </c>
      <c r="C14" s="686">
        <f t="shared" si="0"/>
        <v>604</v>
      </c>
      <c r="D14" s="686">
        <f t="shared" si="0"/>
        <v>28</v>
      </c>
      <c r="E14" s="686">
        <f t="shared" si="0"/>
        <v>769</v>
      </c>
      <c r="F14" s="686">
        <f t="shared" si="0"/>
        <v>437</v>
      </c>
      <c r="G14" s="686">
        <f t="shared" ref="G14" si="12">+G24+G34+G44</f>
        <v>1212</v>
      </c>
      <c r="H14" s="686">
        <f t="shared" si="0"/>
        <v>925</v>
      </c>
      <c r="I14" s="686">
        <f t="shared" si="0"/>
        <v>2093</v>
      </c>
      <c r="J14" s="686">
        <f>+J24+J34+J44</f>
        <v>3059</v>
      </c>
      <c r="K14" s="686">
        <f t="shared" si="0"/>
        <v>3074</v>
      </c>
      <c r="L14" s="686">
        <f t="shared" si="0"/>
        <v>3283</v>
      </c>
      <c r="M14" s="686">
        <f t="shared" si="0"/>
        <v>3049</v>
      </c>
      <c r="N14" s="686">
        <f t="shared" si="0"/>
        <v>1977</v>
      </c>
      <c r="O14" s="686">
        <f t="shared" si="0"/>
        <v>1712</v>
      </c>
      <c r="P14" s="686">
        <f t="shared" si="5"/>
        <v>792</v>
      </c>
      <c r="Q14" s="686">
        <f t="shared" si="5"/>
        <v>2031</v>
      </c>
    </row>
    <row r="15" spans="1:17">
      <c r="A15" s="1530"/>
      <c r="B15" s="697"/>
      <c r="C15" s="698"/>
      <c r="D15" s="698"/>
      <c r="E15" s="698"/>
      <c r="F15" s="698"/>
      <c r="G15" s="698"/>
      <c r="H15" s="698"/>
      <c r="I15" s="686"/>
      <c r="J15" s="686"/>
      <c r="K15" s="686"/>
      <c r="L15" s="686"/>
      <c r="M15" s="699"/>
      <c r="N15" s="699"/>
      <c r="O15" s="699"/>
      <c r="P15" s="699"/>
      <c r="Q15" s="699"/>
    </row>
    <row r="16" spans="1:17">
      <c r="A16" s="1530"/>
      <c r="B16" s="593" t="s">
        <v>295</v>
      </c>
      <c r="C16" s="685">
        <f t="shared" ref="C16:M16" si="13">SUM(C17:C24)</f>
        <v>134699</v>
      </c>
      <c r="D16" s="685">
        <f t="shared" si="13"/>
        <v>143078</v>
      </c>
      <c r="E16" s="685">
        <f t="shared" si="13"/>
        <v>157632</v>
      </c>
      <c r="F16" s="685">
        <f t="shared" si="13"/>
        <v>145691</v>
      </c>
      <c r="G16" s="685">
        <f t="shared" si="13"/>
        <v>123108</v>
      </c>
      <c r="H16" s="685">
        <f t="shared" si="13"/>
        <v>155002</v>
      </c>
      <c r="I16" s="685">
        <f t="shared" si="13"/>
        <v>149532</v>
      </c>
      <c r="J16" s="685">
        <f t="shared" si="13"/>
        <v>170397</v>
      </c>
      <c r="K16" s="685">
        <f t="shared" si="13"/>
        <v>175011</v>
      </c>
      <c r="L16" s="685">
        <f t="shared" si="13"/>
        <v>200525</v>
      </c>
      <c r="M16" s="685">
        <f t="shared" si="13"/>
        <v>186904</v>
      </c>
      <c r="N16" s="685">
        <f>SUM(N17:N24)</f>
        <v>243241</v>
      </c>
      <c r="O16" s="685">
        <f>SUM(O17:O24)</f>
        <v>252503</v>
      </c>
      <c r="P16" s="685">
        <f t="shared" ref="P16:Q16" si="14">SUM(P17:P24)</f>
        <v>230511</v>
      </c>
      <c r="Q16" s="685">
        <f t="shared" si="14"/>
        <v>221824</v>
      </c>
    </row>
    <row r="17" spans="1:17" ht="14.4">
      <c r="A17" s="1530"/>
      <c r="B17" s="590" t="s">
        <v>179</v>
      </c>
      <c r="C17" s="698">
        <v>8351</v>
      </c>
      <c r="D17" s="698">
        <v>6059</v>
      </c>
      <c r="E17" s="698">
        <v>8738</v>
      </c>
      <c r="F17" s="698">
        <v>7558</v>
      </c>
      <c r="G17" s="698">
        <v>6261</v>
      </c>
      <c r="H17" s="1215">
        <v>7613</v>
      </c>
      <c r="I17" s="1215">
        <v>8144</v>
      </c>
      <c r="J17" s="1215">
        <v>7742</v>
      </c>
      <c r="K17" s="686">
        <v>8712</v>
      </c>
      <c r="L17" s="699">
        <v>12956</v>
      </c>
      <c r="M17" s="668">
        <v>10167</v>
      </c>
      <c r="N17" s="686">
        <v>10642</v>
      </c>
      <c r="O17" s="686">
        <v>12280</v>
      </c>
      <c r="P17" s="686">
        <v>4617</v>
      </c>
      <c r="Q17" s="686">
        <v>6777</v>
      </c>
    </row>
    <row r="18" spans="1:17" ht="14.4">
      <c r="A18" s="1530"/>
      <c r="B18" s="590" t="s">
        <v>180</v>
      </c>
      <c r="C18" s="698">
        <v>7880</v>
      </c>
      <c r="D18" s="698">
        <v>9718</v>
      </c>
      <c r="E18" s="698">
        <v>7761</v>
      </c>
      <c r="F18" s="698">
        <v>6991</v>
      </c>
      <c r="G18" s="698">
        <v>6764</v>
      </c>
      <c r="H18" s="1215">
        <v>6276</v>
      </c>
      <c r="I18" s="1215">
        <v>8328</v>
      </c>
      <c r="J18" s="1215">
        <v>8413</v>
      </c>
      <c r="K18" s="686">
        <v>7920</v>
      </c>
      <c r="L18" s="699">
        <v>8258</v>
      </c>
      <c r="M18" s="668">
        <v>8203</v>
      </c>
      <c r="N18" s="686">
        <v>9736</v>
      </c>
      <c r="O18" s="686">
        <v>9763</v>
      </c>
      <c r="P18" s="686">
        <v>3923</v>
      </c>
      <c r="Q18" s="686">
        <v>6879</v>
      </c>
    </row>
    <row r="19" spans="1:17" ht="14.4">
      <c r="A19" s="1530"/>
      <c r="B19" s="590" t="s">
        <v>181</v>
      </c>
      <c r="C19" s="698">
        <v>33763</v>
      </c>
      <c r="D19" s="698">
        <v>33878</v>
      </c>
      <c r="E19" s="698">
        <v>40009</v>
      </c>
      <c r="F19" s="698">
        <v>40032</v>
      </c>
      <c r="G19" s="698">
        <v>28829</v>
      </c>
      <c r="H19" s="1215">
        <v>35247</v>
      </c>
      <c r="I19" s="1215">
        <v>35869</v>
      </c>
      <c r="J19" s="1215">
        <v>37355</v>
      </c>
      <c r="K19" s="686">
        <v>35525</v>
      </c>
      <c r="L19" s="699">
        <v>40827</v>
      </c>
      <c r="M19" s="668">
        <v>39346</v>
      </c>
      <c r="N19" s="686">
        <v>48081</v>
      </c>
      <c r="O19" s="686">
        <v>49966</v>
      </c>
      <c r="P19" s="686">
        <v>35848</v>
      </c>
      <c r="Q19" s="686">
        <v>37526</v>
      </c>
    </row>
    <row r="20" spans="1:17" ht="14.4">
      <c r="A20" s="1530"/>
      <c r="B20" s="590" t="s">
        <v>182</v>
      </c>
      <c r="C20" s="698">
        <v>26191</v>
      </c>
      <c r="D20" s="698">
        <v>27490</v>
      </c>
      <c r="E20" s="698">
        <v>28654</v>
      </c>
      <c r="F20" s="698">
        <v>26243</v>
      </c>
      <c r="G20" s="698">
        <v>21386</v>
      </c>
      <c r="H20" s="1215">
        <v>29797</v>
      </c>
      <c r="I20" s="1215">
        <v>27822</v>
      </c>
      <c r="J20" s="1215">
        <v>30261</v>
      </c>
      <c r="K20" s="686">
        <v>32919</v>
      </c>
      <c r="L20" s="699">
        <v>34860</v>
      </c>
      <c r="M20" s="668">
        <v>29230</v>
      </c>
      <c r="N20" s="686">
        <v>44656</v>
      </c>
      <c r="O20" s="686">
        <v>43665</v>
      </c>
      <c r="P20" s="686">
        <v>37747</v>
      </c>
      <c r="Q20" s="686">
        <v>35164</v>
      </c>
    </row>
    <row r="21" spans="1:17" ht="14.4">
      <c r="A21" s="1530"/>
      <c r="B21" s="590" t="s">
        <v>183</v>
      </c>
      <c r="C21" s="698">
        <v>35073</v>
      </c>
      <c r="D21" s="698">
        <v>40234</v>
      </c>
      <c r="E21" s="698">
        <v>44260</v>
      </c>
      <c r="F21" s="698">
        <v>39850</v>
      </c>
      <c r="G21" s="698">
        <v>36912</v>
      </c>
      <c r="H21" s="1215">
        <v>44355</v>
      </c>
      <c r="I21" s="1215">
        <v>41367</v>
      </c>
      <c r="J21" s="1215">
        <v>48309</v>
      </c>
      <c r="K21" s="686">
        <v>49416</v>
      </c>
      <c r="L21" s="699">
        <v>58969</v>
      </c>
      <c r="M21" s="668">
        <v>56374</v>
      </c>
      <c r="N21" s="686">
        <v>82953</v>
      </c>
      <c r="O21" s="686">
        <v>79687</v>
      </c>
      <c r="P21" s="686">
        <v>77965</v>
      </c>
      <c r="Q21" s="686">
        <v>76983</v>
      </c>
    </row>
    <row r="22" spans="1:17" ht="14.4">
      <c r="A22" s="1530"/>
      <c r="B22" s="590" t="s">
        <v>184</v>
      </c>
      <c r="C22" s="698">
        <v>4239</v>
      </c>
      <c r="D22" s="698">
        <v>4131</v>
      </c>
      <c r="E22" s="698">
        <v>3750</v>
      </c>
      <c r="F22" s="698">
        <v>3034</v>
      </c>
      <c r="G22" s="698">
        <v>1969</v>
      </c>
      <c r="H22" s="1215">
        <v>2835</v>
      </c>
      <c r="I22" s="1215">
        <v>1916</v>
      </c>
      <c r="J22" s="1215">
        <v>2808</v>
      </c>
      <c r="K22" s="686">
        <v>2597</v>
      </c>
      <c r="L22" s="699">
        <v>2101</v>
      </c>
      <c r="M22" s="668">
        <v>2206</v>
      </c>
      <c r="N22" s="686">
        <v>1257</v>
      </c>
      <c r="O22" s="686">
        <v>3968</v>
      </c>
      <c r="P22" s="686">
        <v>3835</v>
      </c>
      <c r="Q22" s="686">
        <v>1912</v>
      </c>
    </row>
    <row r="23" spans="1:17" ht="14.4">
      <c r="A23" s="1530"/>
      <c r="B23" s="590" t="s">
        <v>185</v>
      </c>
      <c r="C23" s="698">
        <v>19018</v>
      </c>
      <c r="D23" s="698">
        <v>21540</v>
      </c>
      <c r="E23" s="698">
        <v>23691</v>
      </c>
      <c r="F23" s="698">
        <v>21857</v>
      </c>
      <c r="G23" s="698">
        <v>20175</v>
      </c>
      <c r="H23" s="1215">
        <v>28194</v>
      </c>
      <c r="I23" s="1215">
        <v>24614</v>
      </c>
      <c r="J23" s="1215">
        <v>33901</v>
      </c>
      <c r="K23" s="686">
        <v>36015</v>
      </c>
      <c r="L23" s="699">
        <v>40252</v>
      </c>
      <c r="M23" s="668">
        <v>39033</v>
      </c>
      <c r="N23" s="686">
        <v>44749</v>
      </c>
      <c r="O23" s="686">
        <v>52020</v>
      </c>
      <c r="P23" s="686">
        <v>65784</v>
      </c>
      <c r="Q23" s="686">
        <v>55145</v>
      </c>
    </row>
    <row r="24" spans="1:17" ht="14.4">
      <c r="A24" s="1530"/>
      <c r="B24" s="590" t="s">
        <v>186</v>
      </c>
      <c r="C24" s="698">
        <v>184</v>
      </c>
      <c r="D24" s="698">
        <v>28</v>
      </c>
      <c r="E24" s="698">
        <v>769</v>
      </c>
      <c r="F24" s="698">
        <v>126</v>
      </c>
      <c r="G24" s="698">
        <v>812</v>
      </c>
      <c r="H24" s="1215">
        <v>685</v>
      </c>
      <c r="I24" s="1215">
        <v>1472</v>
      </c>
      <c r="J24" s="1215">
        <v>1608</v>
      </c>
      <c r="K24" s="686">
        <v>1907</v>
      </c>
      <c r="L24" s="699">
        <v>2302</v>
      </c>
      <c r="M24" s="668">
        <v>2345</v>
      </c>
      <c r="N24" s="686">
        <v>1167</v>
      </c>
      <c r="O24" s="686">
        <v>1154</v>
      </c>
      <c r="P24" s="686">
        <v>792</v>
      </c>
      <c r="Q24" s="686">
        <v>1438</v>
      </c>
    </row>
    <row r="25" spans="1:17">
      <c r="A25" s="1530"/>
      <c r="B25" s="697"/>
      <c r="C25" s="698"/>
      <c r="D25" s="698"/>
      <c r="E25" s="698"/>
      <c r="F25" s="698"/>
      <c r="G25" s="698"/>
      <c r="H25" s="698"/>
      <c r="I25" s="686"/>
      <c r="J25" s="686"/>
      <c r="K25" s="686"/>
      <c r="L25" s="686"/>
      <c r="M25" s="699"/>
      <c r="N25" s="699"/>
      <c r="O25" s="699"/>
      <c r="P25" s="699"/>
      <c r="Q25" s="699"/>
    </row>
    <row r="26" spans="1:17" ht="27.6">
      <c r="A26" s="1530"/>
      <c r="B26" s="592" t="s">
        <v>296</v>
      </c>
      <c r="C26" s="685">
        <f t="shared" ref="C26:M26" si="15">SUM(C27:C34)</f>
        <v>33132</v>
      </c>
      <c r="D26" s="685">
        <f t="shared" si="15"/>
        <v>35112</v>
      </c>
      <c r="E26" s="685">
        <f t="shared" si="15"/>
        <v>29472</v>
      </c>
      <c r="F26" s="685">
        <f t="shared" si="15"/>
        <v>31856</v>
      </c>
      <c r="G26" s="685">
        <f t="shared" si="15"/>
        <v>39426</v>
      </c>
      <c r="H26" s="685">
        <f t="shared" si="15"/>
        <v>31652</v>
      </c>
      <c r="I26" s="685">
        <f t="shared" si="15"/>
        <v>41710</v>
      </c>
      <c r="J26" s="685">
        <f>SUM(J27:J34)</f>
        <v>37894</v>
      </c>
      <c r="K26" s="685">
        <f t="shared" si="15"/>
        <v>35782</v>
      </c>
      <c r="L26" s="685">
        <f t="shared" si="15"/>
        <v>35240</v>
      </c>
      <c r="M26" s="685">
        <f t="shared" si="15"/>
        <v>41106</v>
      </c>
      <c r="N26" s="685">
        <f>SUM(N27:N34)</f>
        <v>43904</v>
      </c>
      <c r="O26" s="685">
        <f>SUM(O27:O34)</f>
        <v>39518</v>
      </c>
      <c r="P26" s="685">
        <f t="shared" ref="P26:Q26" si="16">SUM(P27:P34)</f>
        <v>27230</v>
      </c>
      <c r="Q26" s="685">
        <f t="shared" si="16"/>
        <v>45098</v>
      </c>
    </row>
    <row r="27" spans="1:17" ht="14.4">
      <c r="A27" s="1530"/>
      <c r="B27" s="590" t="s">
        <v>179</v>
      </c>
      <c r="C27" s="698">
        <v>327</v>
      </c>
      <c r="D27" s="698">
        <v>226</v>
      </c>
      <c r="E27" s="698">
        <v>104</v>
      </c>
      <c r="F27" s="698">
        <v>451</v>
      </c>
      <c r="G27" s="698">
        <v>105</v>
      </c>
      <c r="H27" s="698">
        <v>338</v>
      </c>
      <c r="I27" s="1215">
        <v>164</v>
      </c>
      <c r="J27" s="1215">
        <v>250</v>
      </c>
      <c r="K27" s="686">
        <v>242</v>
      </c>
      <c r="L27" s="686">
        <v>186</v>
      </c>
      <c r="M27" s="668">
        <v>648</v>
      </c>
      <c r="N27" s="686">
        <v>216</v>
      </c>
      <c r="O27" s="686">
        <v>409</v>
      </c>
      <c r="P27" s="686">
        <v>0</v>
      </c>
      <c r="Q27" s="686">
        <v>216</v>
      </c>
    </row>
    <row r="28" spans="1:17" ht="14.4">
      <c r="A28" s="1530"/>
      <c r="B28" s="590" t="s">
        <v>180</v>
      </c>
      <c r="C28" s="698">
        <v>70</v>
      </c>
      <c r="D28" s="698">
        <v>129</v>
      </c>
      <c r="E28" s="698">
        <v>426</v>
      </c>
      <c r="F28" s="698">
        <v>413</v>
      </c>
      <c r="G28" s="698">
        <v>294</v>
      </c>
      <c r="H28" s="698">
        <v>199</v>
      </c>
      <c r="I28" s="1215">
        <v>800</v>
      </c>
      <c r="J28" s="1215">
        <v>370</v>
      </c>
      <c r="K28" s="686">
        <v>234</v>
      </c>
      <c r="L28" s="686">
        <v>219</v>
      </c>
      <c r="M28" s="668">
        <v>466</v>
      </c>
      <c r="N28" s="686">
        <v>929</v>
      </c>
      <c r="O28" s="686">
        <v>358</v>
      </c>
      <c r="P28" s="686">
        <v>100</v>
      </c>
      <c r="Q28" s="686">
        <v>174</v>
      </c>
    </row>
    <row r="29" spans="1:17" ht="14.4">
      <c r="A29" s="1530"/>
      <c r="B29" s="590" t="s">
        <v>181</v>
      </c>
      <c r="C29" s="698">
        <v>2090</v>
      </c>
      <c r="D29" s="698">
        <v>3104</v>
      </c>
      <c r="E29" s="698">
        <v>2594</v>
      </c>
      <c r="F29" s="698">
        <v>3132</v>
      </c>
      <c r="G29" s="698">
        <v>3425</v>
      </c>
      <c r="H29" s="698">
        <v>2567</v>
      </c>
      <c r="I29" s="1215">
        <v>3452</v>
      </c>
      <c r="J29" s="1215">
        <v>4176</v>
      </c>
      <c r="K29" s="686">
        <v>2718</v>
      </c>
      <c r="L29" s="686">
        <v>3966</v>
      </c>
      <c r="M29" s="668">
        <v>3078</v>
      </c>
      <c r="N29" s="686">
        <v>3525</v>
      </c>
      <c r="O29" s="686">
        <v>2054</v>
      </c>
      <c r="P29" s="686">
        <v>964</v>
      </c>
      <c r="Q29" s="686">
        <v>1889</v>
      </c>
    </row>
    <row r="30" spans="1:17" ht="14.4">
      <c r="A30" s="1530"/>
      <c r="B30" s="590" t="s">
        <v>182</v>
      </c>
      <c r="C30" s="698">
        <v>6887</v>
      </c>
      <c r="D30" s="698">
        <v>6658</v>
      </c>
      <c r="E30" s="698">
        <v>4897</v>
      </c>
      <c r="F30" s="698">
        <v>4546</v>
      </c>
      <c r="G30" s="698">
        <v>6350</v>
      </c>
      <c r="H30" s="698">
        <v>4986</v>
      </c>
      <c r="I30" s="1215">
        <v>5933</v>
      </c>
      <c r="J30" s="1215">
        <v>6736</v>
      </c>
      <c r="K30" s="686">
        <v>6060</v>
      </c>
      <c r="L30" s="686">
        <v>5126</v>
      </c>
      <c r="M30" s="668">
        <v>3770</v>
      </c>
      <c r="N30" s="686">
        <v>4391</v>
      </c>
      <c r="O30" s="686">
        <v>4215</v>
      </c>
      <c r="P30" s="686">
        <v>2584</v>
      </c>
      <c r="Q30" s="686">
        <v>5321</v>
      </c>
    </row>
    <row r="31" spans="1:17" ht="14.4">
      <c r="A31" s="1530"/>
      <c r="B31" s="590" t="s">
        <v>183</v>
      </c>
      <c r="C31" s="698">
        <v>11805</v>
      </c>
      <c r="D31" s="698">
        <v>13428</v>
      </c>
      <c r="E31" s="698">
        <v>12824</v>
      </c>
      <c r="F31" s="698">
        <v>13267</v>
      </c>
      <c r="G31" s="698">
        <v>16960</v>
      </c>
      <c r="H31" s="698">
        <v>10370</v>
      </c>
      <c r="I31" s="1215">
        <v>15327</v>
      </c>
      <c r="J31" s="1215">
        <v>12148</v>
      </c>
      <c r="K31" s="686">
        <v>12641</v>
      </c>
      <c r="L31" s="686">
        <v>10507</v>
      </c>
      <c r="M31" s="668">
        <v>13918</v>
      </c>
      <c r="N31" s="686">
        <v>14792</v>
      </c>
      <c r="O31" s="686">
        <v>13503</v>
      </c>
      <c r="P31" s="686">
        <v>7544</v>
      </c>
      <c r="Q31" s="686">
        <v>16249</v>
      </c>
    </row>
    <row r="32" spans="1:17" ht="14.4">
      <c r="A32" s="1530"/>
      <c r="B32" s="590" t="s">
        <v>184</v>
      </c>
      <c r="C32" s="698">
        <v>946</v>
      </c>
      <c r="D32" s="698">
        <v>700</v>
      </c>
      <c r="E32" s="698">
        <v>314</v>
      </c>
      <c r="F32" s="698">
        <v>449</v>
      </c>
      <c r="G32" s="698">
        <v>598</v>
      </c>
      <c r="H32" s="698">
        <v>442</v>
      </c>
      <c r="I32" s="1215">
        <v>703</v>
      </c>
      <c r="J32" s="1215">
        <v>446</v>
      </c>
      <c r="K32" s="686">
        <v>22</v>
      </c>
      <c r="L32" s="686">
        <v>410</v>
      </c>
      <c r="M32" s="668">
        <v>102</v>
      </c>
      <c r="N32" s="686">
        <v>534</v>
      </c>
      <c r="O32" s="686">
        <v>249</v>
      </c>
      <c r="P32" s="686">
        <v>0</v>
      </c>
      <c r="Q32" s="686">
        <v>0</v>
      </c>
    </row>
    <row r="33" spans="1:21" ht="14.4">
      <c r="A33" s="1530"/>
      <c r="B33" s="590" t="s">
        <v>185</v>
      </c>
      <c r="C33" s="698">
        <v>10780</v>
      </c>
      <c r="D33" s="698">
        <v>10867</v>
      </c>
      <c r="E33" s="698">
        <v>8313</v>
      </c>
      <c r="F33" s="698">
        <v>9287</v>
      </c>
      <c r="G33" s="698">
        <v>11294</v>
      </c>
      <c r="H33" s="698">
        <v>12631</v>
      </c>
      <c r="I33" s="1215">
        <v>15022</v>
      </c>
      <c r="J33" s="1215">
        <v>13138</v>
      </c>
      <c r="K33" s="686">
        <v>13220</v>
      </c>
      <c r="L33" s="686">
        <v>14403</v>
      </c>
      <c r="M33" s="668">
        <v>18686</v>
      </c>
      <c r="N33" s="686">
        <v>19289</v>
      </c>
      <c r="O33" s="686">
        <v>18300</v>
      </c>
      <c r="P33" s="686">
        <v>16038</v>
      </c>
      <c r="Q33" s="686">
        <v>20825</v>
      </c>
    </row>
    <row r="34" spans="1:21" ht="14.4">
      <c r="A34" s="1530"/>
      <c r="B34" s="590" t="s">
        <v>186</v>
      </c>
      <c r="C34" s="698">
        <v>227</v>
      </c>
      <c r="D34" s="698">
        <v>0</v>
      </c>
      <c r="E34" s="698">
        <v>0</v>
      </c>
      <c r="F34" s="698">
        <v>311</v>
      </c>
      <c r="G34" s="698">
        <v>400</v>
      </c>
      <c r="H34" s="698">
        <v>119</v>
      </c>
      <c r="I34" s="1215">
        <v>309</v>
      </c>
      <c r="J34" s="1215">
        <v>630</v>
      </c>
      <c r="K34" s="686">
        <v>645</v>
      </c>
      <c r="L34" s="686">
        <v>423</v>
      </c>
      <c r="M34" s="668">
        <v>438</v>
      </c>
      <c r="N34" s="686">
        <v>228</v>
      </c>
      <c r="O34" s="686">
        <v>430</v>
      </c>
      <c r="P34" s="686">
        <v>0</v>
      </c>
      <c r="Q34" s="686">
        <v>424</v>
      </c>
    </row>
    <row r="35" spans="1:21">
      <c r="A35" s="1530"/>
      <c r="B35" s="697"/>
      <c r="C35" s="698"/>
      <c r="D35" s="698"/>
      <c r="E35" s="698"/>
      <c r="F35" s="698"/>
      <c r="G35" s="698"/>
      <c r="H35" s="698"/>
      <c r="I35" s="1215"/>
      <c r="J35" s="1215"/>
      <c r="K35" s="686"/>
      <c r="L35" s="686"/>
      <c r="M35" s="699"/>
      <c r="N35" s="699"/>
      <c r="O35" s="699"/>
      <c r="P35" s="699"/>
      <c r="Q35" s="699"/>
    </row>
    <row r="36" spans="1:21" ht="27.6">
      <c r="A36" s="1530"/>
      <c r="B36" s="592" t="s">
        <v>297</v>
      </c>
      <c r="C36" s="685">
        <f t="shared" ref="C36:M36" si="17">SUM(C37:C44)</f>
        <v>57481</v>
      </c>
      <c r="D36" s="685">
        <f t="shared" si="17"/>
        <v>57445</v>
      </c>
      <c r="E36" s="685">
        <f t="shared" si="17"/>
        <v>52151</v>
      </c>
      <c r="F36" s="685">
        <f t="shared" si="17"/>
        <v>50275</v>
      </c>
      <c r="G36" s="685">
        <f t="shared" si="17"/>
        <v>45838</v>
      </c>
      <c r="H36" s="685">
        <f t="shared" si="17"/>
        <v>50749</v>
      </c>
      <c r="I36" s="1215">
        <f t="shared" si="17"/>
        <v>48449</v>
      </c>
      <c r="J36" s="1215">
        <f t="shared" si="17"/>
        <v>52425</v>
      </c>
      <c r="K36" s="685">
        <f t="shared" si="17"/>
        <v>50294</v>
      </c>
      <c r="L36" s="685">
        <f t="shared" si="17"/>
        <v>46796</v>
      </c>
      <c r="M36" s="685">
        <f t="shared" si="17"/>
        <v>47678</v>
      </c>
      <c r="N36" s="685">
        <f>SUM(N37:N44)</f>
        <v>55095</v>
      </c>
      <c r="O36" s="685">
        <f>SUM(O37:O44)</f>
        <v>62653</v>
      </c>
      <c r="P36" s="685">
        <f t="shared" ref="P36:Q36" si="18">SUM(P37:P44)</f>
        <v>49787</v>
      </c>
      <c r="Q36" s="685">
        <f t="shared" si="18"/>
        <v>47091</v>
      </c>
    </row>
    <row r="37" spans="1:21" ht="14.4">
      <c r="A37" s="1530"/>
      <c r="B37" s="590" t="s">
        <v>179</v>
      </c>
      <c r="C37" s="698">
        <v>2147</v>
      </c>
      <c r="D37" s="698">
        <v>1375</v>
      </c>
      <c r="E37" s="698">
        <v>1472</v>
      </c>
      <c r="F37" s="698">
        <v>1239</v>
      </c>
      <c r="G37" s="698">
        <v>1127</v>
      </c>
      <c r="H37" s="698">
        <v>1387</v>
      </c>
      <c r="I37" s="1215">
        <v>1023</v>
      </c>
      <c r="J37" s="1215">
        <v>1209</v>
      </c>
      <c r="K37" s="686">
        <v>1297</v>
      </c>
      <c r="L37" s="686">
        <v>615</v>
      </c>
      <c r="M37" s="668">
        <v>1985</v>
      </c>
      <c r="N37" s="686">
        <v>1293</v>
      </c>
      <c r="O37" s="686">
        <v>1212</v>
      </c>
      <c r="P37" s="686">
        <v>427</v>
      </c>
      <c r="Q37" s="686">
        <v>226</v>
      </c>
    </row>
    <row r="38" spans="1:21" ht="14.4">
      <c r="A38" s="1530"/>
      <c r="B38" s="590" t="s">
        <v>180</v>
      </c>
      <c r="C38" s="698">
        <v>3490</v>
      </c>
      <c r="D38" s="698">
        <v>4436</v>
      </c>
      <c r="E38" s="698">
        <v>2757</v>
      </c>
      <c r="F38" s="698">
        <v>2355</v>
      </c>
      <c r="G38" s="698">
        <v>3763</v>
      </c>
      <c r="H38" s="698">
        <v>2438</v>
      </c>
      <c r="I38" s="1215">
        <v>2223</v>
      </c>
      <c r="J38" s="1215">
        <v>2574</v>
      </c>
      <c r="K38" s="686">
        <v>2808</v>
      </c>
      <c r="L38" s="686">
        <v>1907</v>
      </c>
      <c r="M38" s="668">
        <v>2587</v>
      </c>
      <c r="N38" s="686">
        <v>3256</v>
      </c>
      <c r="O38" s="686">
        <v>2719</v>
      </c>
      <c r="P38" s="686">
        <v>1162</v>
      </c>
      <c r="Q38" s="686">
        <v>1944</v>
      </c>
    </row>
    <row r="39" spans="1:21" ht="14.4">
      <c r="A39" s="1530"/>
      <c r="B39" s="590" t="s">
        <v>181</v>
      </c>
      <c r="C39" s="698">
        <v>20999</v>
      </c>
      <c r="D39" s="698">
        <v>17382</v>
      </c>
      <c r="E39" s="698">
        <v>18649</v>
      </c>
      <c r="F39" s="698">
        <v>17734</v>
      </c>
      <c r="G39" s="698">
        <v>16331</v>
      </c>
      <c r="H39" s="698">
        <v>17681</v>
      </c>
      <c r="I39" s="1215">
        <v>15161</v>
      </c>
      <c r="J39" s="1215">
        <v>17614</v>
      </c>
      <c r="K39" s="686">
        <v>18721</v>
      </c>
      <c r="L39" s="686">
        <v>15616</v>
      </c>
      <c r="M39" s="668">
        <v>13793</v>
      </c>
      <c r="N39" s="686">
        <v>15884</v>
      </c>
      <c r="O39" s="686">
        <v>19668</v>
      </c>
      <c r="P39" s="686">
        <v>14412</v>
      </c>
      <c r="Q39" s="686">
        <v>13082</v>
      </c>
    </row>
    <row r="40" spans="1:21" ht="14.4">
      <c r="A40" s="1530"/>
      <c r="B40" s="590" t="s">
        <v>182</v>
      </c>
      <c r="C40" s="698">
        <v>13196</v>
      </c>
      <c r="D40" s="698">
        <v>14872</v>
      </c>
      <c r="E40" s="698">
        <v>13177</v>
      </c>
      <c r="F40" s="698">
        <v>13611</v>
      </c>
      <c r="G40" s="698">
        <v>10324</v>
      </c>
      <c r="H40" s="698">
        <v>12171</v>
      </c>
      <c r="I40" s="1215">
        <v>10779</v>
      </c>
      <c r="J40" s="1215">
        <v>13626</v>
      </c>
      <c r="K40" s="686">
        <v>11057</v>
      </c>
      <c r="L40" s="686">
        <v>11028</v>
      </c>
      <c r="M40" s="668">
        <v>9903</v>
      </c>
      <c r="N40" s="686">
        <v>10730</v>
      </c>
      <c r="O40" s="686">
        <v>11718</v>
      </c>
      <c r="P40" s="686">
        <v>9916</v>
      </c>
      <c r="Q40" s="686">
        <v>7813</v>
      </c>
    </row>
    <row r="41" spans="1:21" ht="14.4">
      <c r="A41" s="1530"/>
      <c r="B41" s="590" t="s">
        <v>183</v>
      </c>
      <c r="C41" s="698">
        <v>14146</v>
      </c>
      <c r="D41" s="698">
        <v>14920</v>
      </c>
      <c r="E41" s="698">
        <v>12768</v>
      </c>
      <c r="F41" s="698">
        <v>11696</v>
      </c>
      <c r="G41" s="698">
        <v>11913</v>
      </c>
      <c r="H41" s="698">
        <v>13704</v>
      </c>
      <c r="I41" s="1215">
        <v>14436</v>
      </c>
      <c r="J41" s="1215">
        <v>13889</v>
      </c>
      <c r="K41" s="686">
        <v>12965</v>
      </c>
      <c r="L41" s="686">
        <v>13973</v>
      </c>
      <c r="M41" s="668">
        <v>14028</v>
      </c>
      <c r="N41" s="686">
        <v>17640</v>
      </c>
      <c r="O41" s="686">
        <v>20541</v>
      </c>
      <c r="P41" s="686">
        <v>18133</v>
      </c>
      <c r="Q41" s="686">
        <v>17233</v>
      </c>
    </row>
    <row r="42" spans="1:21" ht="14.4">
      <c r="A42" s="1530"/>
      <c r="B42" s="590" t="s">
        <v>184</v>
      </c>
      <c r="C42" s="698">
        <v>453</v>
      </c>
      <c r="D42" s="698">
        <v>865</v>
      </c>
      <c r="E42" s="698">
        <v>420</v>
      </c>
      <c r="F42" s="698">
        <v>663</v>
      </c>
      <c r="G42" s="698">
        <v>137</v>
      </c>
      <c r="H42" s="698">
        <v>702</v>
      </c>
      <c r="I42" s="1215">
        <v>162</v>
      </c>
      <c r="J42" s="1215">
        <v>2448</v>
      </c>
      <c r="K42" s="686">
        <v>96</v>
      </c>
      <c r="L42" s="686">
        <v>509</v>
      </c>
      <c r="M42" s="668">
        <v>665</v>
      </c>
      <c r="N42" s="686">
        <v>681</v>
      </c>
      <c r="O42" s="686">
        <v>349</v>
      </c>
      <c r="P42" s="686">
        <v>0</v>
      </c>
      <c r="Q42" s="686">
        <v>314</v>
      </c>
    </row>
    <row r="43" spans="1:21" ht="14.4">
      <c r="A43" s="1530"/>
      <c r="B43" s="590" t="s">
        <v>185</v>
      </c>
      <c r="C43" s="698">
        <v>2857</v>
      </c>
      <c r="D43" s="698">
        <v>3595</v>
      </c>
      <c r="E43" s="698">
        <v>2908</v>
      </c>
      <c r="F43" s="698">
        <v>2977</v>
      </c>
      <c r="G43" s="698">
        <v>2243</v>
      </c>
      <c r="H43" s="698">
        <v>2545</v>
      </c>
      <c r="I43" s="1215">
        <v>4353</v>
      </c>
      <c r="J43" s="1215">
        <v>244</v>
      </c>
      <c r="K43" s="686">
        <v>2828</v>
      </c>
      <c r="L43" s="686">
        <v>2590</v>
      </c>
      <c r="M43" s="668">
        <v>4451</v>
      </c>
      <c r="N43" s="686">
        <v>5029</v>
      </c>
      <c r="O43" s="686">
        <v>6318</v>
      </c>
      <c r="P43" s="686">
        <v>5737</v>
      </c>
      <c r="Q43" s="686">
        <v>6310</v>
      </c>
    </row>
    <row r="44" spans="1:21" ht="14.4">
      <c r="A44" s="1451"/>
      <c r="B44" s="591" t="s">
        <v>186</v>
      </c>
      <c r="C44" s="700">
        <v>193</v>
      </c>
      <c r="D44" s="700">
        <v>0</v>
      </c>
      <c r="E44" s="700">
        <v>0</v>
      </c>
      <c r="F44" s="700">
        <v>0</v>
      </c>
      <c r="G44" s="700">
        <v>0</v>
      </c>
      <c r="H44" s="700">
        <v>121</v>
      </c>
      <c r="I44" s="1216">
        <v>312</v>
      </c>
      <c r="J44" s="1216">
        <v>821</v>
      </c>
      <c r="K44" s="694">
        <v>522</v>
      </c>
      <c r="L44" s="686">
        <v>558</v>
      </c>
      <c r="M44" s="668">
        <v>266</v>
      </c>
      <c r="N44" s="694">
        <v>582</v>
      </c>
      <c r="O44" s="694">
        <v>128</v>
      </c>
      <c r="P44" s="694">
        <v>0</v>
      </c>
      <c r="Q44" s="694">
        <v>169</v>
      </c>
    </row>
    <row r="45" spans="1:21">
      <c r="B45" s="701"/>
    </row>
    <row r="47" spans="1:21">
      <c r="O47" s="725"/>
      <c r="P47" s="725"/>
      <c r="Q47" s="726"/>
      <c r="R47" s="728"/>
      <c r="S47" s="728"/>
      <c r="T47" s="728"/>
      <c r="U47" s="726"/>
    </row>
    <row r="48" spans="1:21">
      <c r="O48" s="725"/>
      <c r="P48" s="727"/>
      <c r="Q48" s="725"/>
      <c r="R48" s="728"/>
      <c r="S48" s="728"/>
      <c r="T48" s="728"/>
      <c r="U48" s="726"/>
    </row>
  </sheetData>
  <mergeCells count="3">
    <mergeCell ref="A5:B5"/>
    <mergeCell ref="A6:A44"/>
    <mergeCell ref="A3:Q4"/>
  </mergeCells>
  <pageMargins left="0.7" right="0.7" top="0.75" bottom="0.75" header="0.3" footer="0.3"/>
  <pageSetup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92D050"/>
  </sheetPr>
  <dimension ref="A1:U18"/>
  <sheetViews>
    <sheetView showGridLines="0" workbookViewId="0">
      <selection sqref="A1:Q1"/>
    </sheetView>
  </sheetViews>
  <sheetFormatPr baseColWidth="10" defaultColWidth="10.6640625" defaultRowHeight="13.8"/>
  <cols>
    <col min="1" max="1" width="4.5546875" style="11" customWidth="1"/>
    <col min="2" max="2" width="24.6640625" style="11" customWidth="1"/>
    <col min="3" max="17" width="9.6640625" style="11" customWidth="1"/>
    <col min="18" max="16384" width="10.6640625" style="11"/>
  </cols>
  <sheetData>
    <row r="1" spans="1:21">
      <c r="A1" s="1532" t="s">
        <v>349</v>
      </c>
      <c r="B1" s="1532"/>
      <c r="C1" s="1532"/>
      <c r="D1" s="1532"/>
      <c r="E1" s="1532"/>
      <c r="F1" s="1532"/>
      <c r="G1" s="1532"/>
      <c r="H1" s="1532"/>
      <c r="I1" s="1532"/>
      <c r="J1" s="1532"/>
      <c r="K1" s="1532"/>
      <c r="L1" s="1532"/>
      <c r="M1" s="1532"/>
      <c r="N1" s="1532"/>
      <c r="O1" s="1532"/>
      <c r="P1" s="1532"/>
      <c r="Q1" s="1532"/>
    </row>
    <row r="3" spans="1:21" ht="28.95" customHeight="1">
      <c r="A3" s="1387" t="s">
        <v>312</v>
      </c>
      <c r="B3" s="1387"/>
      <c r="C3" s="874">
        <v>2007</v>
      </c>
      <c r="D3" s="874">
        <v>2008</v>
      </c>
      <c r="E3" s="874">
        <v>2009</v>
      </c>
      <c r="F3" s="874">
        <v>2010</v>
      </c>
      <c r="G3" s="874">
        <v>2011</v>
      </c>
      <c r="H3" s="874">
        <v>2012</v>
      </c>
      <c r="I3" s="874">
        <v>2013</v>
      </c>
      <c r="J3" s="874">
        <v>2014</v>
      </c>
      <c r="K3" s="874">
        <v>2015</v>
      </c>
      <c r="L3" s="874">
        <v>2016</v>
      </c>
      <c r="M3" s="874">
        <v>2017</v>
      </c>
      <c r="N3" s="874">
        <v>2018</v>
      </c>
      <c r="O3" s="874">
        <v>2019</v>
      </c>
      <c r="P3" s="874">
        <v>2020</v>
      </c>
      <c r="Q3" s="874">
        <v>2021</v>
      </c>
      <c r="S3" s="458"/>
      <c r="T3" s="458"/>
      <c r="U3" s="458"/>
    </row>
    <row r="4" spans="1:21">
      <c r="A4" s="1531" t="s">
        <v>94</v>
      </c>
      <c r="B4" s="1133" t="s">
        <v>109</v>
      </c>
      <c r="C4" s="1169">
        <v>1356973</v>
      </c>
      <c r="D4" s="1170">
        <v>1421921</v>
      </c>
      <c r="E4" s="1169">
        <v>1440801</v>
      </c>
      <c r="F4" s="1169">
        <v>1455592</v>
      </c>
      <c r="G4" s="1169">
        <v>1538082</v>
      </c>
      <c r="H4" s="1169">
        <v>1617171</v>
      </c>
      <c r="I4" s="1169">
        <v>1672352</v>
      </c>
      <c r="J4" s="1169">
        <v>1695361</v>
      </c>
      <c r="K4" s="1169">
        <v>1733851</v>
      </c>
      <c r="L4" s="1169">
        <v>1770711</v>
      </c>
      <c r="M4" s="1169">
        <v>1785849</v>
      </c>
      <c r="N4" s="1169">
        <v>1868613</v>
      </c>
      <c r="O4" s="1169">
        <v>1920642</v>
      </c>
      <c r="P4" s="1169">
        <f>SUM(P5:P8)</f>
        <v>1631691</v>
      </c>
      <c r="Q4" s="1169">
        <f>SUM(Q5:Q8)</f>
        <v>1744387</v>
      </c>
    </row>
    <row r="5" spans="1:21">
      <c r="A5" s="1391"/>
      <c r="B5" s="1138" t="s">
        <v>307</v>
      </c>
      <c r="C5" s="686">
        <v>399160</v>
      </c>
      <c r="D5" s="1166">
        <v>411147</v>
      </c>
      <c r="E5" s="686">
        <v>419353</v>
      </c>
      <c r="F5" s="686">
        <v>407708</v>
      </c>
      <c r="G5" s="686">
        <v>382419</v>
      </c>
      <c r="H5" s="686">
        <v>452808</v>
      </c>
      <c r="I5" s="686">
        <v>468253</v>
      </c>
      <c r="J5" s="686">
        <v>463624</v>
      </c>
      <c r="K5" s="686">
        <v>474543</v>
      </c>
      <c r="L5" s="686">
        <v>524511</v>
      </c>
      <c r="M5" s="686">
        <v>532056</v>
      </c>
      <c r="N5" s="686">
        <v>613382</v>
      </c>
      <c r="O5" s="686">
        <v>643636</v>
      </c>
      <c r="P5" s="686">
        <f>+P10+P15</f>
        <v>856368</v>
      </c>
      <c r="Q5" s="686">
        <f>+Q10+Q15</f>
        <v>699982</v>
      </c>
    </row>
    <row r="6" spans="1:21">
      <c r="A6" s="1391"/>
      <c r="B6" s="1138" t="s">
        <v>308</v>
      </c>
      <c r="C6" s="686">
        <v>387406</v>
      </c>
      <c r="D6" s="1166">
        <v>385021</v>
      </c>
      <c r="E6" s="686">
        <v>392805</v>
      </c>
      <c r="F6" s="686">
        <v>429776</v>
      </c>
      <c r="G6" s="686">
        <v>456746</v>
      </c>
      <c r="H6" s="686">
        <v>479082</v>
      </c>
      <c r="I6" s="686">
        <v>476583</v>
      </c>
      <c r="J6" s="686">
        <v>513350</v>
      </c>
      <c r="K6" s="686">
        <v>505009</v>
      </c>
      <c r="L6" s="686">
        <v>515026</v>
      </c>
      <c r="M6" s="686">
        <v>529144</v>
      </c>
      <c r="N6" s="686">
        <v>554660</v>
      </c>
      <c r="O6" s="686">
        <v>548744</v>
      </c>
      <c r="P6" s="686">
        <f t="shared" ref="P6:Q8" si="0">+P11+P16</f>
        <v>433639</v>
      </c>
      <c r="Q6" s="686">
        <f t="shared" si="0"/>
        <v>504903</v>
      </c>
    </row>
    <row r="7" spans="1:21">
      <c r="A7" s="1391"/>
      <c r="B7" s="1138" t="s">
        <v>309</v>
      </c>
      <c r="C7" s="686">
        <v>390553</v>
      </c>
      <c r="D7" s="1166">
        <v>430982</v>
      </c>
      <c r="E7" s="686">
        <v>438872</v>
      </c>
      <c r="F7" s="686">
        <v>447637</v>
      </c>
      <c r="G7" s="686">
        <v>492776</v>
      </c>
      <c r="H7" s="686">
        <v>483820</v>
      </c>
      <c r="I7" s="686">
        <v>517019</v>
      </c>
      <c r="J7" s="686">
        <v>551484</v>
      </c>
      <c r="K7" s="686">
        <v>581720</v>
      </c>
      <c r="L7" s="686">
        <v>558734</v>
      </c>
      <c r="M7" s="686">
        <v>565896</v>
      </c>
      <c r="N7" s="686">
        <v>558952</v>
      </c>
      <c r="O7" s="686">
        <v>575716</v>
      </c>
      <c r="P7" s="686">
        <f t="shared" si="0"/>
        <v>246640</v>
      </c>
      <c r="Q7" s="686">
        <f t="shared" si="0"/>
        <v>416279</v>
      </c>
    </row>
    <row r="8" spans="1:21">
      <c r="A8" s="1391"/>
      <c r="B8" s="1138" t="s">
        <v>310</v>
      </c>
      <c r="C8" s="686">
        <v>179854</v>
      </c>
      <c r="D8" s="1166">
        <v>194771</v>
      </c>
      <c r="E8" s="686">
        <v>189771</v>
      </c>
      <c r="F8" s="686">
        <v>170471</v>
      </c>
      <c r="G8" s="686">
        <v>206141</v>
      </c>
      <c r="H8" s="686">
        <v>201461</v>
      </c>
      <c r="I8" s="686">
        <v>210497</v>
      </c>
      <c r="J8" s="686">
        <v>166903</v>
      </c>
      <c r="K8" s="686">
        <v>172579</v>
      </c>
      <c r="L8" s="686">
        <v>172440</v>
      </c>
      <c r="M8" s="686">
        <v>158753</v>
      </c>
      <c r="N8" s="686">
        <v>141619</v>
      </c>
      <c r="O8" s="686">
        <v>152546</v>
      </c>
      <c r="P8" s="686">
        <f t="shared" si="0"/>
        <v>95044</v>
      </c>
      <c r="Q8" s="686">
        <f t="shared" si="0"/>
        <v>123223</v>
      </c>
      <c r="S8" s="458"/>
      <c r="T8" s="458"/>
      <c r="U8" s="458"/>
    </row>
    <row r="9" spans="1:21">
      <c r="A9" s="1391"/>
      <c r="B9" s="702" t="s">
        <v>305</v>
      </c>
      <c r="C9" s="685">
        <v>853352</v>
      </c>
      <c r="D9" s="1164">
        <v>893720</v>
      </c>
      <c r="E9" s="685">
        <v>897830</v>
      </c>
      <c r="F9" s="685">
        <v>908863</v>
      </c>
      <c r="G9" s="685">
        <v>950388</v>
      </c>
      <c r="H9" s="685">
        <v>984530</v>
      </c>
      <c r="I9" s="685">
        <v>1017103</v>
      </c>
      <c r="J9" s="685">
        <v>1018777</v>
      </c>
      <c r="K9" s="685">
        <v>1035031</v>
      </c>
      <c r="L9" s="685">
        <v>1055082</v>
      </c>
      <c r="M9" s="685">
        <v>1063249</v>
      </c>
      <c r="N9" s="685">
        <v>1103601</v>
      </c>
      <c r="O9" s="685">
        <v>1118961</v>
      </c>
      <c r="P9" s="685">
        <f>SUM(P10:P13)</f>
        <v>955961</v>
      </c>
      <c r="Q9" s="685">
        <f>SUM(Q10:Q13)</f>
        <v>1039085</v>
      </c>
    </row>
    <row r="10" spans="1:21">
      <c r="A10" s="1391"/>
      <c r="B10" s="1138" t="s">
        <v>307</v>
      </c>
      <c r="C10" s="686">
        <v>230162</v>
      </c>
      <c r="D10" s="1166">
        <v>234340</v>
      </c>
      <c r="E10" s="686">
        <v>236965</v>
      </c>
      <c r="F10" s="686">
        <v>237246</v>
      </c>
      <c r="G10" s="686">
        <v>217821</v>
      </c>
      <c r="H10" s="686">
        <v>258557</v>
      </c>
      <c r="I10" s="686">
        <v>256049</v>
      </c>
      <c r="J10" s="686">
        <v>258963</v>
      </c>
      <c r="K10" s="686">
        <v>263231</v>
      </c>
      <c r="L10" s="686">
        <v>285752</v>
      </c>
      <c r="M10" s="686">
        <v>289164</v>
      </c>
      <c r="N10" s="686">
        <v>337675</v>
      </c>
      <c r="O10" s="686">
        <v>346625</v>
      </c>
      <c r="P10" s="686">
        <v>496242</v>
      </c>
      <c r="Q10" s="686">
        <f>+'C31A2'!Q10+'C31A3'!Q10</f>
        <v>412498</v>
      </c>
    </row>
    <row r="11" spans="1:21">
      <c r="A11" s="1391"/>
      <c r="B11" s="1138" t="s">
        <v>308</v>
      </c>
      <c r="C11" s="686">
        <v>218110</v>
      </c>
      <c r="D11" s="1166">
        <v>214015</v>
      </c>
      <c r="E11" s="686">
        <v>214097</v>
      </c>
      <c r="F11" s="686">
        <v>237272</v>
      </c>
      <c r="G11" s="686">
        <v>243416</v>
      </c>
      <c r="H11" s="686">
        <v>259758</v>
      </c>
      <c r="I11" s="686">
        <v>254980</v>
      </c>
      <c r="J11" s="686">
        <v>267706</v>
      </c>
      <c r="K11" s="686">
        <v>263105</v>
      </c>
      <c r="L11" s="686">
        <v>269487</v>
      </c>
      <c r="M11" s="686">
        <v>279938</v>
      </c>
      <c r="N11" s="686">
        <v>289998</v>
      </c>
      <c r="O11" s="686">
        <v>285924</v>
      </c>
      <c r="P11" s="686">
        <v>224053</v>
      </c>
      <c r="Q11" s="686">
        <f>+'C31A2'!Q11+'C31A3'!Q11</f>
        <v>269052</v>
      </c>
    </row>
    <row r="12" spans="1:21">
      <c r="A12" s="1391"/>
      <c r="B12" s="1138" t="s">
        <v>309</v>
      </c>
      <c r="C12" s="686">
        <v>277262</v>
      </c>
      <c r="D12" s="1166">
        <v>307429</v>
      </c>
      <c r="E12" s="686">
        <v>312080</v>
      </c>
      <c r="F12" s="686">
        <v>313596</v>
      </c>
      <c r="G12" s="686">
        <v>336135</v>
      </c>
      <c r="H12" s="686">
        <v>322163</v>
      </c>
      <c r="I12" s="686">
        <v>347751</v>
      </c>
      <c r="J12" s="686">
        <v>369772</v>
      </c>
      <c r="K12" s="686">
        <v>382754</v>
      </c>
      <c r="L12" s="686">
        <v>375674</v>
      </c>
      <c r="M12" s="686">
        <v>375308</v>
      </c>
      <c r="N12" s="686">
        <v>372084</v>
      </c>
      <c r="O12" s="686">
        <v>376688</v>
      </c>
      <c r="P12" s="686">
        <v>171009</v>
      </c>
      <c r="Q12" s="686">
        <f>+'C31A2'!Q12+'C31A3'!Q12</f>
        <v>272045</v>
      </c>
    </row>
    <row r="13" spans="1:21">
      <c r="A13" s="1391"/>
      <c r="B13" s="1138" t="s">
        <v>310</v>
      </c>
      <c r="C13" s="686">
        <v>127818</v>
      </c>
      <c r="D13" s="1166">
        <v>137936</v>
      </c>
      <c r="E13" s="686">
        <v>134688</v>
      </c>
      <c r="F13" s="686">
        <v>120749</v>
      </c>
      <c r="G13" s="686">
        <v>153016</v>
      </c>
      <c r="H13" s="686">
        <v>144052</v>
      </c>
      <c r="I13" s="686">
        <v>158323</v>
      </c>
      <c r="J13" s="686">
        <v>122336</v>
      </c>
      <c r="K13" s="686">
        <v>125941</v>
      </c>
      <c r="L13" s="686">
        <v>124169</v>
      </c>
      <c r="M13" s="686">
        <v>118839</v>
      </c>
      <c r="N13" s="686">
        <v>103844</v>
      </c>
      <c r="O13" s="686">
        <v>109724</v>
      </c>
      <c r="P13" s="686">
        <v>64657</v>
      </c>
      <c r="Q13" s="686">
        <f>+'C31A2'!Q13+'C31A3'!Q13</f>
        <v>85490</v>
      </c>
      <c r="S13" s="458"/>
      <c r="T13" s="458"/>
      <c r="U13" s="458"/>
    </row>
    <row r="14" spans="1:21">
      <c r="A14" s="1391"/>
      <c r="B14" s="702" t="s">
        <v>306</v>
      </c>
      <c r="C14" s="685">
        <v>503621</v>
      </c>
      <c r="D14" s="1164">
        <v>528201</v>
      </c>
      <c r="E14" s="685">
        <v>542971</v>
      </c>
      <c r="F14" s="685">
        <v>546729</v>
      </c>
      <c r="G14" s="685">
        <v>587694</v>
      </c>
      <c r="H14" s="685">
        <v>632641</v>
      </c>
      <c r="I14" s="685">
        <v>655249</v>
      </c>
      <c r="J14" s="685">
        <v>676584</v>
      </c>
      <c r="K14" s="685">
        <v>698820</v>
      </c>
      <c r="L14" s="685">
        <v>715629</v>
      </c>
      <c r="M14" s="685">
        <v>722600</v>
      </c>
      <c r="N14" s="685">
        <v>765012</v>
      </c>
      <c r="O14" s="685">
        <v>801681</v>
      </c>
      <c r="P14" s="685">
        <f>SUM(P15:P18)</f>
        <v>675730</v>
      </c>
      <c r="Q14" s="685">
        <f>SUM(Q15:Q18)</f>
        <v>705302</v>
      </c>
    </row>
    <row r="15" spans="1:21">
      <c r="A15" s="1391"/>
      <c r="B15" s="1138" t="s">
        <v>307</v>
      </c>
      <c r="C15" s="686">
        <v>168998</v>
      </c>
      <c r="D15" s="1166">
        <v>176807</v>
      </c>
      <c r="E15" s="686">
        <v>182388</v>
      </c>
      <c r="F15" s="686">
        <v>170462</v>
      </c>
      <c r="G15" s="686">
        <v>164598</v>
      </c>
      <c r="H15" s="686">
        <v>194251</v>
      </c>
      <c r="I15" s="686">
        <v>212204</v>
      </c>
      <c r="J15" s="686">
        <v>204661</v>
      </c>
      <c r="K15" s="686">
        <v>211312</v>
      </c>
      <c r="L15" s="686">
        <v>238759</v>
      </c>
      <c r="M15" s="686">
        <v>242892</v>
      </c>
      <c r="N15" s="686">
        <v>275707</v>
      </c>
      <c r="O15" s="686">
        <v>297011</v>
      </c>
      <c r="P15" s="686">
        <v>360126</v>
      </c>
      <c r="Q15" s="686">
        <f>+'C31A2'!Q15+'C31A3'!Q15</f>
        <v>287484</v>
      </c>
    </row>
    <row r="16" spans="1:21">
      <c r="A16" s="1391"/>
      <c r="B16" s="1138" t="s">
        <v>308</v>
      </c>
      <c r="C16" s="686">
        <v>169296</v>
      </c>
      <c r="D16" s="1166">
        <v>171006</v>
      </c>
      <c r="E16" s="686">
        <v>178708</v>
      </c>
      <c r="F16" s="686">
        <v>192504</v>
      </c>
      <c r="G16" s="686">
        <v>213330</v>
      </c>
      <c r="H16" s="686">
        <v>219324</v>
      </c>
      <c r="I16" s="686">
        <v>221603</v>
      </c>
      <c r="J16" s="686">
        <v>245644</v>
      </c>
      <c r="K16" s="686">
        <v>241904</v>
      </c>
      <c r="L16" s="686">
        <v>245539</v>
      </c>
      <c r="M16" s="686">
        <v>249206</v>
      </c>
      <c r="N16" s="686">
        <v>264662</v>
      </c>
      <c r="O16" s="686">
        <v>262820</v>
      </c>
      <c r="P16" s="686">
        <v>209586</v>
      </c>
      <c r="Q16" s="686">
        <f>+'C31A2'!Q16+'C31A3'!Q16</f>
        <v>235851</v>
      </c>
    </row>
    <row r="17" spans="1:17">
      <c r="A17" s="1391"/>
      <c r="B17" s="1138" t="s">
        <v>309</v>
      </c>
      <c r="C17" s="686">
        <v>113291</v>
      </c>
      <c r="D17" s="1166">
        <v>123553</v>
      </c>
      <c r="E17" s="686">
        <v>126792</v>
      </c>
      <c r="F17" s="686">
        <v>134041</v>
      </c>
      <c r="G17" s="686">
        <v>156641</v>
      </c>
      <c r="H17" s="686">
        <v>161657</v>
      </c>
      <c r="I17" s="686">
        <v>169268</v>
      </c>
      <c r="J17" s="686">
        <v>181712</v>
      </c>
      <c r="K17" s="686">
        <v>198966</v>
      </c>
      <c r="L17" s="686">
        <v>183060</v>
      </c>
      <c r="M17" s="686">
        <v>190588</v>
      </c>
      <c r="N17" s="686">
        <v>186868</v>
      </c>
      <c r="O17" s="686">
        <v>199028</v>
      </c>
      <c r="P17" s="686">
        <v>75631</v>
      </c>
      <c r="Q17" s="686">
        <f>+'C31A2'!Q17+'C31A3'!Q17</f>
        <v>144234</v>
      </c>
    </row>
    <row r="18" spans="1:17">
      <c r="A18" s="1386"/>
      <c r="B18" s="1141" t="s">
        <v>310</v>
      </c>
      <c r="C18" s="694">
        <v>52036</v>
      </c>
      <c r="D18" s="1167">
        <v>56835</v>
      </c>
      <c r="E18" s="694">
        <v>55083</v>
      </c>
      <c r="F18" s="694">
        <v>49722</v>
      </c>
      <c r="G18" s="694">
        <v>53125</v>
      </c>
      <c r="H18" s="694">
        <v>57409</v>
      </c>
      <c r="I18" s="694">
        <v>52174</v>
      </c>
      <c r="J18" s="694">
        <v>44567</v>
      </c>
      <c r="K18" s="694">
        <v>46638</v>
      </c>
      <c r="L18" s="694">
        <v>48271</v>
      </c>
      <c r="M18" s="694">
        <v>39914</v>
      </c>
      <c r="N18" s="694">
        <v>37775</v>
      </c>
      <c r="O18" s="694">
        <v>42822</v>
      </c>
      <c r="P18" s="694">
        <v>30387</v>
      </c>
      <c r="Q18" s="694">
        <f>+'C31A2'!Q18+'C31A3'!Q18</f>
        <v>37733</v>
      </c>
    </row>
  </sheetData>
  <mergeCells count="3">
    <mergeCell ref="A3:B3"/>
    <mergeCell ref="A4:A18"/>
    <mergeCell ref="A1:Q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2:Q29"/>
  <sheetViews>
    <sheetView showGridLines="0" workbookViewId="0">
      <selection activeCell="A2" sqref="A2:Q2"/>
    </sheetView>
  </sheetViews>
  <sheetFormatPr baseColWidth="10" defaultColWidth="11.44140625" defaultRowHeight="13.8"/>
  <cols>
    <col min="1" max="1" width="6" style="11" customWidth="1"/>
    <col min="2" max="2" width="40.33203125" style="11" customWidth="1"/>
    <col min="3" max="4" width="7.6640625" style="11" customWidth="1"/>
    <col min="5" max="11" width="7.6640625" style="44" customWidth="1"/>
    <col min="12" max="17" width="7.6640625" style="11" customWidth="1"/>
    <col min="18" max="16384" width="11.44140625" style="11"/>
  </cols>
  <sheetData>
    <row r="2" spans="1:17" ht="15.75" customHeight="1">
      <c r="A2" s="1341" t="s">
        <v>323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</row>
    <row r="3" spans="1:17" ht="22.5" customHeight="1">
      <c r="A3" s="1338" t="s">
        <v>106</v>
      </c>
      <c r="B3" s="1191" t="s">
        <v>108</v>
      </c>
      <c r="C3" s="73">
        <v>2007</v>
      </c>
      <c r="D3" s="73">
        <v>2008</v>
      </c>
      <c r="E3" s="73">
        <v>2009</v>
      </c>
      <c r="F3" s="73">
        <v>2010</v>
      </c>
      <c r="G3" s="73">
        <v>2011</v>
      </c>
      <c r="H3" s="73">
        <v>2012</v>
      </c>
      <c r="I3" s="73">
        <v>2013</v>
      </c>
      <c r="J3" s="73">
        <v>2014</v>
      </c>
      <c r="K3" s="73">
        <v>2015</v>
      </c>
      <c r="L3" s="73">
        <v>2016</v>
      </c>
      <c r="M3" s="73">
        <v>2017</v>
      </c>
      <c r="N3" s="73">
        <v>2018</v>
      </c>
      <c r="O3" s="73">
        <v>2019</v>
      </c>
      <c r="P3" s="73">
        <v>2020</v>
      </c>
      <c r="Q3" s="73">
        <v>2021</v>
      </c>
    </row>
    <row r="4" spans="1:17" s="34" customFormat="1">
      <c r="A4" s="1339"/>
      <c r="B4" s="31" t="s">
        <v>109</v>
      </c>
      <c r="C4" s="32">
        <v>469577</v>
      </c>
      <c r="D4" s="32">
        <v>475220</v>
      </c>
      <c r="E4" s="33">
        <v>487530</v>
      </c>
      <c r="F4" s="33">
        <v>485527</v>
      </c>
      <c r="G4" s="33">
        <v>462927</v>
      </c>
      <c r="H4" s="33">
        <v>506208</v>
      </c>
      <c r="I4" s="33">
        <v>518842</v>
      </c>
      <c r="J4" s="33">
        <v>512350</v>
      </c>
      <c r="K4" s="33">
        <v>517730</v>
      </c>
      <c r="L4" s="33">
        <f>SUM(L5:L11)</f>
        <v>523832</v>
      </c>
      <c r="M4" s="33">
        <v>517724</v>
      </c>
      <c r="N4" s="33">
        <v>548339</v>
      </c>
      <c r="O4" s="33">
        <v>565387</v>
      </c>
      <c r="P4" s="834" t="s">
        <v>319</v>
      </c>
      <c r="Q4" s="33">
        <f>SUM(Q5:Q11)</f>
        <v>511531</v>
      </c>
    </row>
    <row r="5" spans="1:17">
      <c r="A5" s="1339"/>
      <c r="B5" s="35" t="s">
        <v>110</v>
      </c>
      <c r="C5" s="36">
        <v>38822</v>
      </c>
      <c r="D5" s="36">
        <v>39569</v>
      </c>
      <c r="E5" s="37">
        <v>38523</v>
      </c>
      <c r="F5" s="37">
        <v>42748</v>
      </c>
      <c r="G5" s="37">
        <v>39100</v>
      </c>
      <c r="H5" s="37">
        <v>42785</v>
      </c>
      <c r="I5" s="37">
        <v>44228</v>
      </c>
      <c r="J5" s="37">
        <v>43892</v>
      </c>
      <c r="K5" s="37">
        <v>46663</v>
      </c>
      <c r="L5" s="37">
        <f>+L13+L21</f>
        <v>46124</v>
      </c>
      <c r="M5" s="37">
        <v>49688</v>
      </c>
      <c r="N5" s="37">
        <v>51613</v>
      </c>
      <c r="O5" s="37">
        <v>51299</v>
      </c>
      <c r="P5" s="835" t="s">
        <v>319</v>
      </c>
      <c r="Q5" s="749">
        <f>+Q13+Q21</f>
        <v>51057</v>
      </c>
    </row>
    <row r="6" spans="1:17">
      <c r="A6" s="1339"/>
      <c r="B6" s="35" t="s">
        <v>111</v>
      </c>
      <c r="C6" s="36">
        <v>155813</v>
      </c>
      <c r="D6" s="36">
        <v>161833</v>
      </c>
      <c r="E6" s="37">
        <v>159852</v>
      </c>
      <c r="F6" s="37">
        <v>160621</v>
      </c>
      <c r="G6" s="37">
        <v>149212</v>
      </c>
      <c r="H6" s="37">
        <v>174840</v>
      </c>
      <c r="I6" s="37">
        <v>175612</v>
      </c>
      <c r="J6" s="37">
        <v>169684</v>
      </c>
      <c r="K6" s="37">
        <v>169343</v>
      </c>
      <c r="L6" s="37">
        <f t="shared" ref="L6:L11" si="0">+L14+L22</f>
        <v>163229</v>
      </c>
      <c r="M6" s="37">
        <v>163082</v>
      </c>
      <c r="N6" s="37">
        <v>162389</v>
      </c>
      <c r="O6" s="37">
        <v>161660</v>
      </c>
      <c r="P6" s="835" t="s">
        <v>319</v>
      </c>
      <c r="Q6" s="749">
        <f t="shared" ref="Q6:Q11" si="1">+Q14+Q22</f>
        <v>142316</v>
      </c>
    </row>
    <row r="7" spans="1:17">
      <c r="A7" s="1339"/>
      <c r="B7" s="35" t="s">
        <v>112</v>
      </c>
      <c r="C7" s="36">
        <v>19315</v>
      </c>
      <c r="D7" s="36">
        <v>18073</v>
      </c>
      <c r="E7" s="37">
        <v>18785</v>
      </c>
      <c r="F7" s="37">
        <v>19055</v>
      </c>
      <c r="G7" s="37">
        <v>18120</v>
      </c>
      <c r="H7" s="37">
        <v>17694</v>
      </c>
      <c r="I7" s="37">
        <v>17679</v>
      </c>
      <c r="J7" s="37">
        <v>18363</v>
      </c>
      <c r="K7" s="37">
        <v>19781</v>
      </c>
      <c r="L7" s="37">
        <f t="shared" si="0"/>
        <v>15762</v>
      </c>
      <c r="M7" s="37">
        <v>15059</v>
      </c>
      <c r="N7" s="37">
        <v>19175</v>
      </c>
      <c r="O7" s="37">
        <v>21263</v>
      </c>
      <c r="P7" s="835" t="s">
        <v>319</v>
      </c>
      <c r="Q7" s="749">
        <f t="shared" si="1"/>
        <v>14137</v>
      </c>
    </row>
    <row r="8" spans="1:17">
      <c r="A8" s="1339"/>
      <c r="B8" s="35" t="s">
        <v>113</v>
      </c>
      <c r="C8" s="36">
        <v>182600</v>
      </c>
      <c r="D8" s="36">
        <v>187878</v>
      </c>
      <c r="E8" s="37">
        <v>196235</v>
      </c>
      <c r="F8" s="37">
        <v>194966</v>
      </c>
      <c r="G8" s="37">
        <v>195372</v>
      </c>
      <c r="H8" s="37">
        <v>191598</v>
      </c>
      <c r="I8" s="37">
        <v>197312</v>
      </c>
      <c r="J8" s="37">
        <v>200795</v>
      </c>
      <c r="K8" s="37">
        <v>204947</v>
      </c>
      <c r="L8" s="37">
        <f t="shared" si="0"/>
        <v>211931</v>
      </c>
      <c r="M8" s="37">
        <v>207075</v>
      </c>
      <c r="N8" s="37">
        <v>230075</v>
      </c>
      <c r="O8" s="37">
        <v>236350</v>
      </c>
      <c r="P8" s="835" t="s">
        <v>319</v>
      </c>
      <c r="Q8" s="749">
        <f t="shared" si="1"/>
        <v>223954</v>
      </c>
    </row>
    <row r="9" spans="1:17">
      <c r="A9" s="1339"/>
      <c r="B9" s="35" t="s">
        <v>114</v>
      </c>
      <c r="C9" s="36">
        <v>10714</v>
      </c>
      <c r="D9" s="36">
        <v>9927</v>
      </c>
      <c r="E9" s="37">
        <v>9648</v>
      </c>
      <c r="F9" s="37">
        <v>13069</v>
      </c>
      <c r="G9" s="37">
        <v>9363</v>
      </c>
      <c r="H9" s="37">
        <v>9659</v>
      </c>
      <c r="I9" s="37">
        <v>9675</v>
      </c>
      <c r="J9" s="37">
        <v>10367</v>
      </c>
      <c r="K9" s="37">
        <v>9987</v>
      </c>
      <c r="L9" s="37">
        <f t="shared" si="0"/>
        <v>11637</v>
      </c>
      <c r="M9" s="37">
        <v>10380</v>
      </c>
      <c r="N9" s="37">
        <v>10671</v>
      </c>
      <c r="O9" s="37">
        <v>8292</v>
      </c>
      <c r="P9" s="835" t="s">
        <v>319</v>
      </c>
      <c r="Q9" s="749">
        <f t="shared" si="1"/>
        <v>8730</v>
      </c>
    </row>
    <row r="10" spans="1:17">
      <c r="A10" s="1339"/>
      <c r="B10" s="35" t="s">
        <v>115</v>
      </c>
      <c r="C10" s="36">
        <v>40</v>
      </c>
      <c r="D10" s="36">
        <v>87</v>
      </c>
      <c r="E10" s="37">
        <v>277</v>
      </c>
      <c r="F10" s="37">
        <v>162</v>
      </c>
      <c r="G10" s="37">
        <v>155</v>
      </c>
      <c r="H10" s="37">
        <v>556</v>
      </c>
      <c r="I10" s="37">
        <v>98</v>
      </c>
      <c r="J10" s="37">
        <v>376</v>
      </c>
      <c r="K10" s="37">
        <v>75</v>
      </c>
      <c r="L10" s="37">
        <f t="shared" si="0"/>
        <v>684</v>
      </c>
      <c r="M10" s="37">
        <v>216</v>
      </c>
      <c r="N10" s="37">
        <v>561</v>
      </c>
      <c r="O10" s="37">
        <v>283</v>
      </c>
      <c r="P10" s="835" t="s">
        <v>319</v>
      </c>
      <c r="Q10" s="749">
        <f t="shared" si="1"/>
        <v>66</v>
      </c>
    </row>
    <row r="11" spans="1:17">
      <c r="A11" s="1339"/>
      <c r="B11" s="35" t="s">
        <v>116</v>
      </c>
      <c r="C11" s="36">
        <v>62273</v>
      </c>
      <c r="D11" s="36">
        <v>57853</v>
      </c>
      <c r="E11" s="37">
        <v>64210</v>
      </c>
      <c r="F11" s="37">
        <v>54906</v>
      </c>
      <c r="G11" s="37">
        <v>51605</v>
      </c>
      <c r="H11" s="37">
        <v>69076</v>
      </c>
      <c r="I11" s="37">
        <v>74238</v>
      </c>
      <c r="J11" s="37">
        <v>68873</v>
      </c>
      <c r="K11" s="37">
        <v>66934</v>
      </c>
      <c r="L11" s="37">
        <f t="shared" si="0"/>
        <v>74465</v>
      </c>
      <c r="M11" s="37">
        <v>72224</v>
      </c>
      <c r="N11" s="37">
        <v>73855</v>
      </c>
      <c r="O11" s="37">
        <v>86240</v>
      </c>
      <c r="P11" s="835" t="s">
        <v>319</v>
      </c>
      <c r="Q11" s="749">
        <f t="shared" si="1"/>
        <v>71271</v>
      </c>
    </row>
    <row r="12" spans="1:17" s="34" customFormat="1">
      <c r="A12" s="1339"/>
      <c r="B12" s="38" t="s">
        <v>117</v>
      </c>
      <c r="C12" s="39">
        <v>333459</v>
      </c>
      <c r="D12" s="39">
        <v>340474</v>
      </c>
      <c r="E12" s="40">
        <v>339936</v>
      </c>
      <c r="F12" s="40">
        <v>339689</v>
      </c>
      <c r="G12" s="40">
        <v>330057</v>
      </c>
      <c r="H12" s="40">
        <v>347072</v>
      </c>
      <c r="I12" s="40">
        <v>350470</v>
      </c>
      <c r="J12" s="40">
        <v>344816</v>
      </c>
      <c r="K12" s="40">
        <v>343884</v>
      </c>
      <c r="L12" s="40">
        <v>341742</v>
      </c>
      <c r="M12" s="40">
        <v>334743</v>
      </c>
      <c r="N12" s="40">
        <v>352728</v>
      </c>
      <c r="O12" s="40">
        <v>357873</v>
      </c>
      <c r="P12" s="834" t="s">
        <v>319</v>
      </c>
      <c r="Q12" s="33">
        <f>SUM(Q13:Q19)</f>
        <v>339365</v>
      </c>
    </row>
    <row r="13" spans="1:17">
      <c r="A13" s="1339"/>
      <c r="B13" s="35" t="s">
        <v>110</v>
      </c>
      <c r="C13" s="36">
        <v>20026</v>
      </c>
      <c r="D13" s="36">
        <v>19402</v>
      </c>
      <c r="E13" s="37">
        <v>20143</v>
      </c>
      <c r="F13" s="37">
        <v>22226</v>
      </c>
      <c r="G13" s="37">
        <v>19634</v>
      </c>
      <c r="H13" s="37">
        <v>23108</v>
      </c>
      <c r="I13" s="37">
        <v>23672</v>
      </c>
      <c r="J13" s="37">
        <v>22482</v>
      </c>
      <c r="K13" s="37">
        <v>23936</v>
      </c>
      <c r="L13" s="37">
        <v>23167</v>
      </c>
      <c r="M13" s="37">
        <v>23100</v>
      </c>
      <c r="N13" s="37">
        <v>24225</v>
      </c>
      <c r="O13" s="37">
        <v>24934</v>
      </c>
      <c r="P13" s="836" t="s">
        <v>319</v>
      </c>
      <c r="Q13" s="37">
        <v>25848</v>
      </c>
    </row>
    <row r="14" spans="1:17">
      <c r="A14" s="1339"/>
      <c r="B14" s="35" t="s">
        <v>111</v>
      </c>
      <c r="C14" s="36">
        <v>134655</v>
      </c>
      <c r="D14" s="36">
        <v>140789</v>
      </c>
      <c r="E14" s="37">
        <v>135968</v>
      </c>
      <c r="F14" s="37">
        <v>134319</v>
      </c>
      <c r="G14" s="37">
        <v>126160</v>
      </c>
      <c r="H14" s="37">
        <v>144692</v>
      </c>
      <c r="I14" s="37">
        <v>145295</v>
      </c>
      <c r="J14" s="37">
        <v>137613</v>
      </c>
      <c r="K14" s="37">
        <v>138112</v>
      </c>
      <c r="L14" s="37">
        <v>131537</v>
      </c>
      <c r="M14" s="37">
        <v>130931</v>
      </c>
      <c r="N14" s="37">
        <v>131625</v>
      </c>
      <c r="O14" s="37">
        <v>130271</v>
      </c>
      <c r="P14" s="836" t="s">
        <v>319</v>
      </c>
      <c r="Q14" s="37">
        <v>118571</v>
      </c>
    </row>
    <row r="15" spans="1:17">
      <c r="A15" s="1339"/>
      <c r="B15" s="35" t="s">
        <v>112</v>
      </c>
      <c r="C15" s="36">
        <v>3769</v>
      </c>
      <c r="D15" s="36">
        <v>3398</v>
      </c>
      <c r="E15" s="37">
        <v>3045</v>
      </c>
      <c r="F15" s="37">
        <v>3726</v>
      </c>
      <c r="G15" s="37">
        <v>4451</v>
      </c>
      <c r="H15" s="37">
        <v>2999</v>
      </c>
      <c r="I15" s="37">
        <v>4001</v>
      </c>
      <c r="J15" s="37">
        <v>4790</v>
      </c>
      <c r="K15" s="37">
        <v>4851</v>
      </c>
      <c r="L15" s="37">
        <v>3354</v>
      </c>
      <c r="M15" s="37">
        <v>3326</v>
      </c>
      <c r="N15" s="37">
        <v>3826</v>
      </c>
      <c r="O15" s="37">
        <v>3501</v>
      </c>
      <c r="P15" s="836" t="s">
        <v>319</v>
      </c>
      <c r="Q15" s="37">
        <v>2753</v>
      </c>
    </row>
    <row r="16" spans="1:17">
      <c r="A16" s="1339"/>
      <c r="B16" s="35" t="s">
        <v>113</v>
      </c>
      <c r="C16" s="36">
        <v>135625</v>
      </c>
      <c r="D16" s="36">
        <v>140428</v>
      </c>
      <c r="E16" s="37">
        <v>142892</v>
      </c>
      <c r="F16" s="37">
        <v>145441</v>
      </c>
      <c r="G16" s="37">
        <v>148664</v>
      </c>
      <c r="H16" s="37">
        <v>138535</v>
      </c>
      <c r="I16" s="37">
        <v>139929</v>
      </c>
      <c r="J16" s="37">
        <v>140942</v>
      </c>
      <c r="K16" s="37">
        <v>140486</v>
      </c>
      <c r="L16" s="37">
        <v>142998</v>
      </c>
      <c r="M16" s="37">
        <v>136346</v>
      </c>
      <c r="N16" s="37">
        <v>151885</v>
      </c>
      <c r="O16" s="37">
        <v>155607</v>
      </c>
      <c r="P16" s="836" t="s">
        <v>319</v>
      </c>
      <c r="Q16" s="37">
        <v>150972</v>
      </c>
    </row>
    <row r="17" spans="1:17">
      <c r="A17" s="1339"/>
      <c r="B17" s="35" t="s">
        <v>114</v>
      </c>
      <c r="C17" s="36">
        <v>8878</v>
      </c>
      <c r="D17" s="36">
        <v>7945</v>
      </c>
      <c r="E17" s="37">
        <v>7926</v>
      </c>
      <c r="F17" s="37">
        <v>10270</v>
      </c>
      <c r="G17" s="37">
        <v>7401</v>
      </c>
      <c r="H17" s="37">
        <v>7632</v>
      </c>
      <c r="I17" s="37">
        <v>8132</v>
      </c>
      <c r="J17" s="37">
        <v>8737</v>
      </c>
      <c r="K17" s="37">
        <v>7469</v>
      </c>
      <c r="L17" s="37">
        <v>9478</v>
      </c>
      <c r="M17" s="37">
        <v>9099</v>
      </c>
      <c r="N17" s="37">
        <v>8427</v>
      </c>
      <c r="O17" s="37">
        <v>6758</v>
      </c>
      <c r="P17" s="836" t="s">
        <v>319</v>
      </c>
      <c r="Q17" s="37">
        <v>6724</v>
      </c>
    </row>
    <row r="18" spans="1:17">
      <c r="A18" s="1339"/>
      <c r="B18" s="35" t="s">
        <v>115</v>
      </c>
      <c r="C18" s="36">
        <v>40</v>
      </c>
      <c r="D18" s="36">
        <v>15</v>
      </c>
      <c r="E18" s="37">
        <v>191</v>
      </c>
      <c r="F18" s="37">
        <v>112</v>
      </c>
      <c r="G18" s="37">
        <v>73</v>
      </c>
      <c r="H18" s="37">
        <v>218</v>
      </c>
      <c r="I18" s="37">
        <v>32</v>
      </c>
      <c r="J18" s="37">
        <v>120</v>
      </c>
      <c r="K18" s="37">
        <v>75</v>
      </c>
      <c r="L18" s="37">
        <v>20</v>
      </c>
      <c r="M18" s="37">
        <v>168</v>
      </c>
      <c r="N18" s="37">
        <v>102</v>
      </c>
      <c r="O18" s="37">
        <v>0</v>
      </c>
      <c r="P18" s="836" t="s">
        <v>319</v>
      </c>
      <c r="Q18" s="37">
        <v>66</v>
      </c>
    </row>
    <row r="19" spans="1:17">
      <c r="A19" s="1339"/>
      <c r="B19" s="35" t="s">
        <v>116</v>
      </c>
      <c r="C19" s="36">
        <v>30466</v>
      </c>
      <c r="D19" s="36">
        <v>28497</v>
      </c>
      <c r="E19" s="37">
        <v>29771</v>
      </c>
      <c r="F19" s="37">
        <v>23595</v>
      </c>
      <c r="G19" s="37">
        <v>23674</v>
      </c>
      <c r="H19" s="37">
        <v>29888</v>
      </c>
      <c r="I19" s="37">
        <v>29409</v>
      </c>
      <c r="J19" s="37">
        <v>30132</v>
      </c>
      <c r="K19" s="37">
        <v>28955</v>
      </c>
      <c r="L19" s="37">
        <v>31188</v>
      </c>
      <c r="M19" s="37">
        <v>31773</v>
      </c>
      <c r="N19" s="37">
        <v>32638</v>
      </c>
      <c r="O19" s="37">
        <v>36802</v>
      </c>
      <c r="P19" s="836" t="s">
        <v>319</v>
      </c>
      <c r="Q19" s="37">
        <v>34431</v>
      </c>
    </row>
    <row r="20" spans="1:17" s="34" customFormat="1">
      <c r="A20" s="1339"/>
      <c r="B20" s="38" t="s">
        <v>118</v>
      </c>
      <c r="C20" s="39">
        <v>136118</v>
      </c>
      <c r="D20" s="39">
        <v>134746</v>
      </c>
      <c r="E20" s="40">
        <v>147594</v>
      </c>
      <c r="F20" s="40">
        <v>145838</v>
      </c>
      <c r="G20" s="40">
        <v>132870</v>
      </c>
      <c r="H20" s="40">
        <v>159136</v>
      </c>
      <c r="I20" s="40">
        <v>168372</v>
      </c>
      <c r="J20" s="40">
        <v>167534</v>
      </c>
      <c r="K20" s="40">
        <v>173846</v>
      </c>
      <c r="L20" s="40">
        <v>182090</v>
      </c>
      <c r="M20" s="40">
        <v>182981</v>
      </c>
      <c r="N20" s="40">
        <v>195611</v>
      </c>
      <c r="O20" s="40">
        <v>207514</v>
      </c>
      <c r="P20" s="834" t="s">
        <v>319</v>
      </c>
      <c r="Q20" s="33">
        <f>SUM(Q21:Q27)</f>
        <v>172166</v>
      </c>
    </row>
    <row r="21" spans="1:17">
      <c r="A21" s="1339"/>
      <c r="B21" s="35" t="s">
        <v>110</v>
      </c>
      <c r="C21" s="36">
        <v>18796</v>
      </c>
      <c r="D21" s="36">
        <v>20167</v>
      </c>
      <c r="E21" s="37">
        <v>18380</v>
      </c>
      <c r="F21" s="37">
        <v>20522</v>
      </c>
      <c r="G21" s="37">
        <v>19466</v>
      </c>
      <c r="H21" s="37">
        <v>19677</v>
      </c>
      <c r="I21" s="37">
        <v>20556</v>
      </c>
      <c r="J21" s="37">
        <v>21410</v>
      </c>
      <c r="K21" s="37">
        <v>22727</v>
      </c>
      <c r="L21" s="37">
        <v>22957</v>
      </c>
      <c r="M21" s="37">
        <v>26588</v>
      </c>
      <c r="N21" s="37">
        <v>27388</v>
      </c>
      <c r="O21" s="37">
        <v>26365</v>
      </c>
      <c r="P21" s="836" t="s">
        <v>319</v>
      </c>
      <c r="Q21" s="37">
        <v>25209</v>
      </c>
    </row>
    <row r="22" spans="1:17">
      <c r="A22" s="1339"/>
      <c r="B22" s="35" t="s">
        <v>111</v>
      </c>
      <c r="C22" s="36">
        <v>21158</v>
      </c>
      <c r="D22" s="36">
        <v>21044</v>
      </c>
      <c r="E22" s="37">
        <v>23884</v>
      </c>
      <c r="F22" s="37">
        <v>26302</v>
      </c>
      <c r="G22" s="37">
        <v>23052</v>
      </c>
      <c r="H22" s="37">
        <v>30148</v>
      </c>
      <c r="I22" s="37">
        <v>30317</v>
      </c>
      <c r="J22" s="37">
        <v>32071</v>
      </c>
      <c r="K22" s="37">
        <v>31231</v>
      </c>
      <c r="L22" s="37">
        <v>31692</v>
      </c>
      <c r="M22" s="37">
        <v>32151</v>
      </c>
      <c r="N22" s="37">
        <v>30764</v>
      </c>
      <c r="O22" s="37">
        <v>31389</v>
      </c>
      <c r="P22" s="836" t="s">
        <v>319</v>
      </c>
      <c r="Q22" s="37">
        <v>23745</v>
      </c>
    </row>
    <row r="23" spans="1:17">
      <c r="A23" s="1339"/>
      <c r="B23" s="35" t="s">
        <v>112</v>
      </c>
      <c r="C23" s="36">
        <v>15546</v>
      </c>
      <c r="D23" s="36">
        <v>14675</v>
      </c>
      <c r="E23" s="37">
        <v>15740</v>
      </c>
      <c r="F23" s="37">
        <v>15329</v>
      </c>
      <c r="G23" s="37">
        <v>13669</v>
      </c>
      <c r="H23" s="37">
        <v>14695</v>
      </c>
      <c r="I23" s="37">
        <v>13678</v>
      </c>
      <c r="J23" s="37">
        <v>13573</v>
      </c>
      <c r="K23" s="37">
        <v>14930</v>
      </c>
      <c r="L23" s="37">
        <v>12408</v>
      </c>
      <c r="M23" s="37">
        <v>11733</v>
      </c>
      <c r="N23" s="37">
        <v>15349</v>
      </c>
      <c r="O23" s="37">
        <v>17762</v>
      </c>
      <c r="P23" s="836" t="s">
        <v>319</v>
      </c>
      <c r="Q23" s="37">
        <v>11384</v>
      </c>
    </row>
    <row r="24" spans="1:17">
      <c r="A24" s="1339"/>
      <c r="B24" s="35" t="s">
        <v>113</v>
      </c>
      <c r="C24" s="36">
        <v>46975</v>
      </c>
      <c r="D24" s="36">
        <v>47450</v>
      </c>
      <c r="E24" s="37">
        <v>53343</v>
      </c>
      <c r="F24" s="37">
        <v>49525</v>
      </c>
      <c r="G24" s="37">
        <v>46708</v>
      </c>
      <c r="H24" s="37">
        <v>53063</v>
      </c>
      <c r="I24" s="37">
        <v>57383</v>
      </c>
      <c r="J24" s="37">
        <v>59853</v>
      </c>
      <c r="K24" s="37">
        <v>64461</v>
      </c>
      <c r="L24" s="37">
        <v>68933</v>
      </c>
      <c r="M24" s="37">
        <v>70729</v>
      </c>
      <c r="N24" s="37">
        <v>78190</v>
      </c>
      <c r="O24" s="37">
        <v>80743</v>
      </c>
      <c r="P24" s="836" t="s">
        <v>319</v>
      </c>
      <c r="Q24" s="37">
        <v>72982</v>
      </c>
    </row>
    <row r="25" spans="1:17">
      <c r="A25" s="1339"/>
      <c r="B25" s="35" t="s">
        <v>114</v>
      </c>
      <c r="C25" s="36">
        <v>1836</v>
      </c>
      <c r="D25" s="36">
        <v>1982</v>
      </c>
      <c r="E25" s="37">
        <v>1722</v>
      </c>
      <c r="F25" s="37">
        <v>2799</v>
      </c>
      <c r="G25" s="37">
        <v>1962</v>
      </c>
      <c r="H25" s="37">
        <v>2027</v>
      </c>
      <c r="I25" s="37">
        <v>1543</v>
      </c>
      <c r="J25" s="37">
        <v>1630</v>
      </c>
      <c r="K25" s="37">
        <v>2518</v>
      </c>
      <c r="L25" s="37">
        <v>2159</v>
      </c>
      <c r="M25" s="37">
        <v>1281</v>
      </c>
      <c r="N25" s="37">
        <v>2244</v>
      </c>
      <c r="O25" s="37">
        <v>1534</v>
      </c>
      <c r="P25" s="836" t="s">
        <v>319</v>
      </c>
      <c r="Q25" s="37">
        <v>2006</v>
      </c>
    </row>
    <row r="26" spans="1:17">
      <c r="A26" s="1339"/>
      <c r="B26" s="35" t="s">
        <v>115</v>
      </c>
      <c r="C26" s="36">
        <v>0</v>
      </c>
      <c r="D26" s="36">
        <v>72</v>
      </c>
      <c r="E26" s="37">
        <v>86</v>
      </c>
      <c r="F26" s="37">
        <v>50</v>
      </c>
      <c r="G26" s="37">
        <v>82</v>
      </c>
      <c r="H26" s="37">
        <v>338</v>
      </c>
      <c r="I26" s="37">
        <v>66</v>
      </c>
      <c r="J26" s="37">
        <v>256</v>
      </c>
      <c r="K26" s="37">
        <v>0</v>
      </c>
      <c r="L26" s="37">
        <v>664</v>
      </c>
      <c r="M26" s="37">
        <v>48</v>
      </c>
      <c r="N26" s="37">
        <v>459</v>
      </c>
      <c r="O26" s="37">
        <v>283</v>
      </c>
      <c r="P26" s="836" t="s">
        <v>319</v>
      </c>
      <c r="Q26" s="37">
        <v>0</v>
      </c>
    </row>
    <row r="27" spans="1:17">
      <c r="A27" s="1340"/>
      <c r="B27" s="41" t="s">
        <v>116</v>
      </c>
      <c r="C27" s="42">
        <v>31807</v>
      </c>
      <c r="D27" s="42">
        <v>29356</v>
      </c>
      <c r="E27" s="43">
        <v>34439</v>
      </c>
      <c r="F27" s="43">
        <v>31311</v>
      </c>
      <c r="G27" s="43">
        <v>27931</v>
      </c>
      <c r="H27" s="43">
        <v>39188</v>
      </c>
      <c r="I27" s="43">
        <v>44829</v>
      </c>
      <c r="J27" s="43">
        <v>38741</v>
      </c>
      <c r="K27" s="43">
        <v>37979</v>
      </c>
      <c r="L27" s="43">
        <v>43277</v>
      </c>
      <c r="M27" s="43">
        <v>40451</v>
      </c>
      <c r="N27" s="367">
        <v>41217</v>
      </c>
      <c r="O27" s="367">
        <v>49438</v>
      </c>
      <c r="P27" s="837" t="s">
        <v>319</v>
      </c>
      <c r="Q27" s="367">
        <v>36840</v>
      </c>
    </row>
    <row r="29" spans="1:17" ht="14.4">
      <c r="B29"/>
    </row>
  </sheetData>
  <mergeCells count="2">
    <mergeCell ref="A3:A27"/>
    <mergeCell ref="A2:Q2"/>
  </mergeCells>
  <pageMargins left="0.7" right="0.7" top="0.75" bottom="0.75" header="0.3" footer="0.3"/>
  <pageSetup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92D050"/>
  </sheetPr>
  <dimension ref="A1:U18"/>
  <sheetViews>
    <sheetView showGridLines="0" workbookViewId="0">
      <selection activeCell="B6" sqref="B6"/>
    </sheetView>
  </sheetViews>
  <sheetFormatPr baseColWidth="10" defaultColWidth="10.6640625" defaultRowHeight="13.8"/>
  <cols>
    <col min="1" max="1" width="4.44140625" style="11" customWidth="1"/>
    <col min="2" max="2" width="24.6640625" style="11" customWidth="1"/>
    <col min="3" max="17" width="9.6640625" style="11" customWidth="1"/>
    <col min="18" max="16384" width="10.6640625" style="11"/>
  </cols>
  <sheetData>
    <row r="1" spans="1:21">
      <c r="A1" s="1532" t="s">
        <v>349</v>
      </c>
      <c r="B1" s="1532"/>
      <c r="C1" s="1532"/>
      <c r="D1" s="1532"/>
      <c r="E1" s="1532"/>
      <c r="F1" s="1532"/>
      <c r="G1" s="1532"/>
      <c r="H1" s="1532"/>
      <c r="I1" s="1532"/>
      <c r="J1" s="1532"/>
      <c r="K1" s="1532"/>
      <c r="L1" s="1532"/>
      <c r="M1" s="1532"/>
      <c r="N1" s="1532"/>
      <c r="O1" s="1532"/>
      <c r="P1" s="1532"/>
      <c r="Q1" s="1532"/>
    </row>
    <row r="3" spans="1:21" ht="28.95" customHeight="1">
      <c r="A3" s="1387" t="s">
        <v>312</v>
      </c>
      <c r="B3" s="1387"/>
      <c r="C3" s="874">
        <v>2007</v>
      </c>
      <c r="D3" s="874">
        <v>2008</v>
      </c>
      <c r="E3" s="874">
        <v>2009</v>
      </c>
      <c r="F3" s="874">
        <v>2010</v>
      </c>
      <c r="G3" s="874">
        <v>2011</v>
      </c>
      <c r="H3" s="874">
        <v>2012</v>
      </c>
      <c r="I3" s="874">
        <v>2013</v>
      </c>
      <c r="J3" s="874">
        <v>2014</v>
      </c>
      <c r="K3" s="874">
        <v>2015</v>
      </c>
      <c r="L3" s="874">
        <v>2016</v>
      </c>
      <c r="M3" s="874">
        <v>2017</v>
      </c>
      <c r="N3" s="874">
        <v>2018</v>
      </c>
      <c r="O3" s="874">
        <v>2019</v>
      </c>
      <c r="P3" s="874">
        <v>2020</v>
      </c>
      <c r="Q3" s="874">
        <v>2021</v>
      </c>
      <c r="R3" s="44"/>
      <c r="S3" s="458"/>
      <c r="T3" s="458"/>
      <c r="U3" s="458"/>
    </row>
    <row r="4" spans="1:21">
      <c r="A4" s="1391" t="s">
        <v>247</v>
      </c>
      <c r="B4" s="702" t="s">
        <v>311</v>
      </c>
      <c r="C4" s="685">
        <v>887396</v>
      </c>
      <c r="D4" s="1164">
        <v>946701</v>
      </c>
      <c r="E4" s="685">
        <v>953271</v>
      </c>
      <c r="F4" s="685">
        <v>970065</v>
      </c>
      <c r="G4" s="685">
        <v>1075155</v>
      </c>
      <c r="H4" s="685">
        <v>1110963</v>
      </c>
      <c r="I4" s="685">
        <v>1153510</v>
      </c>
      <c r="J4" s="685">
        <v>1183011</v>
      </c>
      <c r="K4" s="685">
        <v>1216121</v>
      </c>
      <c r="L4" s="685">
        <v>1246879</v>
      </c>
      <c r="M4" s="685">
        <v>1268125</v>
      </c>
      <c r="N4" s="685">
        <v>1320263</v>
      </c>
      <c r="O4" s="685">
        <v>1355255</v>
      </c>
      <c r="P4" s="1165" t="s">
        <v>319</v>
      </c>
      <c r="Q4" s="685">
        <f>SUM(Q5:Q8)</f>
        <v>1232856</v>
      </c>
    </row>
    <row r="5" spans="1:21">
      <c r="A5" s="1391"/>
      <c r="B5" s="1138" t="s">
        <v>307</v>
      </c>
      <c r="C5" s="686">
        <v>170350</v>
      </c>
      <c r="D5" s="1166">
        <v>183223</v>
      </c>
      <c r="E5" s="686">
        <v>182736</v>
      </c>
      <c r="F5" s="686">
        <v>175222</v>
      </c>
      <c r="G5" s="686">
        <v>173081</v>
      </c>
      <c r="H5" s="686">
        <v>201252</v>
      </c>
      <c r="I5" s="686">
        <v>209679</v>
      </c>
      <c r="J5" s="686">
        <v>204383</v>
      </c>
      <c r="K5" s="686">
        <v>220587</v>
      </c>
      <c r="L5" s="686">
        <v>232636</v>
      </c>
      <c r="M5" s="686">
        <v>255733</v>
      </c>
      <c r="N5" s="686">
        <v>301782</v>
      </c>
      <c r="O5" s="686">
        <v>316754</v>
      </c>
      <c r="P5" s="1165" t="s">
        <v>319</v>
      </c>
      <c r="Q5" s="686">
        <f>+Q10+Q15</f>
        <v>380502</v>
      </c>
    </row>
    <row r="6" spans="1:21">
      <c r="A6" s="1391"/>
      <c r="B6" s="1138" t="s">
        <v>308</v>
      </c>
      <c r="C6" s="686">
        <v>301254</v>
      </c>
      <c r="D6" s="1166">
        <v>293942</v>
      </c>
      <c r="E6" s="686">
        <v>309525</v>
      </c>
      <c r="F6" s="686">
        <v>344357</v>
      </c>
      <c r="G6" s="686">
        <v>360866</v>
      </c>
      <c r="H6" s="686">
        <v>381326</v>
      </c>
      <c r="I6" s="686">
        <v>375561</v>
      </c>
      <c r="J6" s="686">
        <v>411238</v>
      </c>
      <c r="K6" s="686">
        <v>398360</v>
      </c>
      <c r="L6" s="686">
        <v>413543</v>
      </c>
      <c r="M6" s="686">
        <v>430296</v>
      </c>
      <c r="N6" s="686">
        <v>453096</v>
      </c>
      <c r="O6" s="686">
        <v>443150</v>
      </c>
      <c r="P6" s="1165" t="s">
        <v>319</v>
      </c>
      <c r="Q6" s="686">
        <f t="shared" ref="Q6:Q8" si="0">+Q11+Q16</f>
        <v>409834</v>
      </c>
    </row>
    <row r="7" spans="1:21">
      <c r="A7" s="1391"/>
      <c r="B7" s="1138" t="s">
        <v>309</v>
      </c>
      <c r="C7" s="686">
        <v>287237</v>
      </c>
      <c r="D7" s="1166">
        <v>327363</v>
      </c>
      <c r="E7" s="686">
        <v>326487</v>
      </c>
      <c r="F7" s="686">
        <v>325234</v>
      </c>
      <c r="G7" s="686">
        <v>393420</v>
      </c>
      <c r="H7" s="686">
        <v>380381</v>
      </c>
      <c r="I7" s="686">
        <v>404520</v>
      </c>
      <c r="J7" s="686">
        <v>441392</v>
      </c>
      <c r="K7" s="686">
        <v>464471</v>
      </c>
      <c r="L7" s="686">
        <v>457118</v>
      </c>
      <c r="M7" s="686">
        <v>457683</v>
      </c>
      <c r="N7" s="686">
        <v>454785</v>
      </c>
      <c r="O7" s="686">
        <v>473305</v>
      </c>
      <c r="P7" s="1165" t="s">
        <v>319</v>
      </c>
      <c r="Q7" s="686">
        <f t="shared" si="0"/>
        <v>342994</v>
      </c>
    </row>
    <row r="8" spans="1:21">
      <c r="A8" s="1391"/>
      <c r="B8" s="1138" t="s">
        <v>310</v>
      </c>
      <c r="C8" s="686">
        <v>128555</v>
      </c>
      <c r="D8" s="1166">
        <v>142173</v>
      </c>
      <c r="E8" s="686">
        <v>134523</v>
      </c>
      <c r="F8" s="686">
        <v>125252</v>
      </c>
      <c r="G8" s="686">
        <v>147788</v>
      </c>
      <c r="H8" s="686">
        <v>148004</v>
      </c>
      <c r="I8" s="686">
        <v>163750</v>
      </c>
      <c r="J8" s="686">
        <v>125998</v>
      </c>
      <c r="K8" s="686">
        <v>132703</v>
      </c>
      <c r="L8" s="686">
        <v>143582</v>
      </c>
      <c r="M8" s="686">
        <v>124413</v>
      </c>
      <c r="N8" s="686">
        <v>110600</v>
      </c>
      <c r="O8" s="686">
        <v>122046</v>
      </c>
      <c r="P8" s="1165" t="s">
        <v>319</v>
      </c>
      <c r="Q8" s="686">
        <f t="shared" si="0"/>
        <v>99526</v>
      </c>
      <c r="U8" s="458"/>
    </row>
    <row r="9" spans="1:21">
      <c r="A9" s="1391"/>
      <c r="B9" s="702" t="s">
        <v>305</v>
      </c>
      <c r="C9" s="685">
        <v>519893</v>
      </c>
      <c r="D9" s="1164">
        <v>553246</v>
      </c>
      <c r="E9" s="685">
        <v>557894</v>
      </c>
      <c r="F9" s="685">
        <v>569174</v>
      </c>
      <c r="G9" s="685">
        <v>620331</v>
      </c>
      <c r="H9" s="685">
        <v>637458</v>
      </c>
      <c r="I9" s="685">
        <v>666633</v>
      </c>
      <c r="J9" s="685">
        <v>673961</v>
      </c>
      <c r="K9" s="685">
        <v>691147</v>
      </c>
      <c r="L9" s="685">
        <v>713340</v>
      </c>
      <c r="M9" s="685">
        <v>728506</v>
      </c>
      <c r="N9" s="685">
        <v>750873</v>
      </c>
      <c r="O9" s="685">
        <v>761088</v>
      </c>
      <c r="P9" s="1165" t="s">
        <v>319</v>
      </c>
      <c r="Q9" s="685">
        <f>SUM(Q10:Q13)</f>
        <v>699720</v>
      </c>
    </row>
    <row r="10" spans="1:21">
      <c r="A10" s="1391"/>
      <c r="B10" s="1138" t="s">
        <v>307</v>
      </c>
      <c r="C10" s="686">
        <v>85139</v>
      </c>
      <c r="D10" s="1166">
        <v>86926</v>
      </c>
      <c r="E10" s="686">
        <v>87429</v>
      </c>
      <c r="F10" s="686">
        <v>90063</v>
      </c>
      <c r="G10" s="686">
        <v>81987</v>
      </c>
      <c r="H10" s="686">
        <v>99823</v>
      </c>
      <c r="I10" s="686">
        <v>103355</v>
      </c>
      <c r="J10" s="686">
        <v>103953</v>
      </c>
      <c r="K10" s="686">
        <v>111518</v>
      </c>
      <c r="L10" s="686">
        <v>109679</v>
      </c>
      <c r="M10" s="686">
        <v>125488</v>
      </c>
      <c r="N10" s="686">
        <v>152658</v>
      </c>
      <c r="O10" s="686">
        <v>155539</v>
      </c>
      <c r="P10" s="1165" t="s">
        <v>319</v>
      </c>
      <c r="Q10" s="686">
        <v>211255</v>
      </c>
    </row>
    <row r="11" spans="1:21">
      <c r="A11" s="1391"/>
      <c r="B11" s="1138" t="s">
        <v>308</v>
      </c>
      <c r="C11" s="686">
        <v>158499</v>
      </c>
      <c r="D11" s="1166">
        <v>151743</v>
      </c>
      <c r="E11" s="686">
        <v>160400</v>
      </c>
      <c r="F11" s="686">
        <v>179948</v>
      </c>
      <c r="G11" s="686">
        <v>178147</v>
      </c>
      <c r="H11" s="686">
        <v>193168</v>
      </c>
      <c r="I11" s="686">
        <v>186492</v>
      </c>
      <c r="J11" s="686">
        <v>199794</v>
      </c>
      <c r="K11" s="686">
        <v>193030</v>
      </c>
      <c r="L11" s="686">
        <v>203783</v>
      </c>
      <c r="M11" s="686">
        <v>219137</v>
      </c>
      <c r="N11" s="686">
        <v>227995</v>
      </c>
      <c r="O11" s="686">
        <v>221876</v>
      </c>
      <c r="P11" s="1165" t="s">
        <v>319</v>
      </c>
      <c r="Q11" s="686">
        <v>207299</v>
      </c>
    </row>
    <row r="12" spans="1:21">
      <c r="A12" s="1391"/>
      <c r="B12" s="1138" t="s">
        <v>309</v>
      </c>
      <c r="C12" s="686">
        <v>187055</v>
      </c>
      <c r="D12" s="1166">
        <v>217889</v>
      </c>
      <c r="E12" s="686">
        <v>216957</v>
      </c>
      <c r="F12" s="686">
        <v>212385</v>
      </c>
      <c r="G12" s="686">
        <v>251764</v>
      </c>
      <c r="H12" s="686">
        <v>239773</v>
      </c>
      <c r="I12" s="686">
        <v>255503</v>
      </c>
      <c r="J12" s="686">
        <v>280553</v>
      </c>
      <c r="K12" s="686">
        <v>289621</v>
      </c>
      <c r="L12" s="686">
        <v>297710</v>
      </c>
      <c r="M12" s="686">
        <v>290046</v>
      </c>
      <c r="N12" s="686">
        <v>289653</v>
      </c>
      <c r="O12" s="686">
        <v>296631</v>
      </c>
      <c r="P12" s="1165" t="s">
        <v>319</v>
      </c>
      <c r="Q12" s="686">
        <v>213801</v>
      </c>
    </row>
    <row r="13" spans="1:21">
      <c r="A13" s="1391"/>
      <c r="B13" s="1138" t="s">
        <v>310</v>
      </c>
      <c r="C13" s="686">
        <v>89200</v>
      </c>
      <c r="D13" s="1166">
        <v>96688</v>
      </c>
      <c r="E13" s="686">
        <v>93108</v>
      </c>
      <c r="F13" s="686">
        <v>86778</v>
      </c>
      <c r="G13" s="686">
        <v>108433</v>
      </c>
      <c r="H13" s="686">
        <v>104694</v>
      </c>
      <c r="I13" s="686">
        <v>121283</v>
      </c>
      <c r="J13" s="686">
        <v>89661</v>
      </c>
      <c r="K13" s="686">
        <v>96978</v>
      </c>
      <c r="L13" s="686">
        <v>102168</v>
      </c>
      <c r="M13" s="686">
        <v>93835</v>
      </c>
      <c r="N13" s="686">
        <v>80567</v>
      </c>
      <c r="O13" s="686">
        <v>87042</v>
      </c>
      <c r="P13" s="1165" t="s">
        <v>319</v>
      </c>
      <c r="Q13" s="686">
        <v>67365</v>
      </c>
      <c r="U13" s="458"/>
    </row>
    <row r="14" spans="1:21">
      <c r="A14" s="1391"/>
      <c r="B14" s="702" t="s">
        <v>306</v>
      </c>
      <c r="C14" s="685">
        <v>367503</v>
      </c>
      <c r="D14" s="1164">
        <v>393455</v>
      </c>
      <c r="E14" s="685">
        <v>395377</v>
      </c>
      <c r="F14" s="685">
        <v>400891</v>
      </c>
      <c r="G14" s="685">
        <v>454824</v>
      </c>
      <c r="H14" s="685">
        <v>473505</v>
      </c>
      <c r="I14" s="685">
        <v>486877</v>
      </c>
      <c r="J14" s="685">
        <v>509050</v>
      </c>
      <c r="K14" s="685">
        <v>524974</v>
      </c>
      <c r="L14" s="685">
        <v>533539</v>
      </c>
      <c r="M14" s="685">
        <v>539619</v>
      </c>
      <c r="N14" s="685">
        <v>569390</v>
      </c>
      <c r="O14" s="685">
        <v>594167</v>
      </c>
      <c r="P14" s="1165" t="s">
        <v>319</v>
      </c>
      <c r="Q14" s="685">
        <f>SUM(Q15:Q18)</f>
        <v>533136</v>
      </c>
    </row>
    <row r="15" spans="1:21">
      <c r="A15" s="1391"/>
      <c r="B15" s="1138" t="s">
        <v>307</v>
      </c>
      <c r="C15" s="686">
        <v>85211</v>
      </c>
      <c r="D15" s="1166">
        <v>96297</v>
      </c>
      <c r="E15" s="686">
        <v>95307</v>
      </c>
      <c r="F15" s="686">
        <v>85159</v>
      </c>
      <c r="G15" s="686">
        <v>91094</v>
      </c>
      <c r="H15" s="686">
        <v>101429</v>
      </c>
      <c r="I15" s="686">
        <v>106324</v>
      </c>
      <c r="J15" s="686">
        <v>100430</v>
      </c>
      <c r="K15" s="686">
        <v>109069</v>
      </c>
      <c r="L15" s="686">
        <v>122957</v>
      </c>
      <c r="M15" s="686">
        <v>130245</v>
      </c>
      <c r="N15" s="686">
        <v>149124</v>
      </c>
      <c r="O15" s="686">
        <v>161215</v>
      </c>
      <c r="P15" s="1165" t="s">
        <v>319</v>
      </c>
      <c r="Q15" s="686">
        <v>169247</v>
      </c>
    </row>
    <row r="16" spans="1:21">
      <c r="A16" s="1391"/>
      <c r="B16" s="1138" t="s">
        <v>308</v>
      </c>
      <c r="C16" s="686">
        <v>142755</v>
      </c>
      <c r="D16" s="1166">
        <v>142199</v>
      </c>
      <c r="E16" s="686">
        <v>149125</v>
      </c>
      <c r="F16" s="686">
        <v>164409</v>
      </c>
      <c r="G16" s="686">
        <v>182719</v>
      </c>
      <c r="H16" s="686">
        <v>188158</v>
      </c>
      <c r="I16" s="686">
        <v>189069</v>
      </c>
      <c r="J16" s="686">
        <v>211444</v>
      </c>
      <c r="K16" s="686">
        <v>205330</v>
      </c>
      <c r="L16" s="686">
        <v>209760</v>
      </c>
      <c r="M16" s="686">
        <v>211159</v>
      </c>
      <c r="N16" s="686">
        <v>225101</v>
      </c>
      <c r="O16" s="686">
        <v>221274</v>
      </c>
      <c r="P16" s="1165" t="s">
        <v>319</v>
      </c>
      <c r="Q16" s="686">
        <v>202535</v>
      </c>
    </row>
    <row r="17" spans="1:17">
      <c r="A17" s="1391"/>
      <c r="B17" s="1138" t="s">
        <v>309</v>
      </c>
      <c r="C17" s="686">
        <v>100182</v>
      </c>
      <c r="D17" s="1166">
        <v>109474</v>
      </c>
      <c r="E17" s="686">
        <v>109530</v>
      </c>
      <c r="F17" s="686">
        <v>112849</v>
      </c>
      <c r="G17" s="686">
        <v>141656</v>
      </c>
      <c r="H17" s="686">
        <v>140608</v>
      </c>
      <c r="I17" s="686">
        <v>149017</v>
      </c>
      <c r="J17" s="686">
        <v>160839</v>
      </c>
      <c r="K17" s="686">
        <v>174850</v>
      </c>
      <c r="L17" s="686">
        <v>159408</v>
      </c>
      <c r="M17" s="686">
        <v>167637</v>
      </c>
      <c r="N17" s="686">
        <v>165132</v>
      </c>
      <c r="O17" s="686">
        <v>176674</v>
      </c>
      <c r="P17" s="1165" t="s">
        <v>319</v>
      </c>
      <c r="Q17" s="686">
        <v>129193</v>
      </c>
    </row>
    <row r="18" spans="1:17">
      <c r="A18" s="1386"/>
      <c r="B18" s="1141" t="s">
        <v>310</v>
      </c>
      <c r="C18" s="694">
        <v>39355</v>
      </c>
      <c r="D18" s="1167">
        <v>45485</v>
      </c>
      <c r="E18" s="694">
        <v>41415</v>
      </c>
      <c r="F18" s="694">
        <v>38474</v>
      </c>
      <c r="G18" s="694">
        <v>39355</v>
      </c>
      <c r="H18" s="694">
        <v>43310</v>
      </c>
      <c r="I18" s="694">
        <v>42467</v>
      </c>
      <c r="J18" s="694">
        <v>36337</v>
      </c>
      <c r="K18" s="694">
        <v>35725</v>
      </c>
      <c r="L18" s="694">
        <v>41414</v>
      </c>
      <c r="M18" s="694">
        <v>30578</v>
      </c>
      <c r="N18" s="694">
        <v>30033</v>
      </c>
      <c r="O18" s="694">
        <v>35004</v>
      </c>
      <c r="P18" s="1168" t="s">
        <v>319</v>
      </c>
      <c r="Q18" s="694">
        <v>32161</v>
      </c>
    </row>
  </sheetData>
  <mergeCells count="3">
    <mergeCell ref="A3:B3"/>
    <mergeCell ref="A4:A18"/>
    <mergeCell ref="A1:Q1"/>
  </mergeCells>
  <pageMargins left="0.7" right="0.7" top="0.75" bottom="0.75" header="0.3" footer="0.3"/>
  <pageSetup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92D050"/>
  </sheetPr>
  <dimension ref="A1:U18"/>
  <sheetViews>
    <sheetView showGridLines="0" workbookViewId="0">
      <selection activeCell="C3" sqref="C3:Q18"/>
    </sheetView>
  </sheetViews>
  <sheetFormatPr baseColWidth="10" defaultColWidth="10.6640625" defaultRowHeight="13.8"/>
  <cols>
    <col min="1" max="1" width="4.88671875" style="11" customWidth="1"/>
    <col min="2" max="2" width="24.6640625" style="11" customWidth="1"/>
    <col min="3" max="17" width="9.6640625" style="11" customWidth="1"/>
    <col min="18" max="16384" width="10.6640625" style="11"/>
  </cols>
  <sheetData>
    <row r="1" spans="1:21">
      <c r="A1" s="1532" t="s">
        <v>349</v>
      </c>
      <c r="B1" s="1532"/>
      <c r="C1" s="1532"/>
      <c r="D1" s="1532"/>
      <c r="E1" s="1532"/>
      <c r="F1" s="1532"/>
      <c r="G1" s="1532"/>
      <c r="H1" s="1532"/>
      <c r="I1" s="1532"/>
      <c r="J1" s="1532"/>
      <c r="K1" s="1532"/>
      <c r="L1" s="1532"/>
      <c r="M1" s="1532"/>
      <c r="N1" s="1532"/>
      <c r="O1" s="1532"/>
      <c r="P1" s="1532"/>
      <c r="Q1" s="1532"/>
    </row>
    <row r="3" spans="1:21" ht="28.95" customHeight="1">
      <c r="A3" s="1533" t="s">
        <v>312</v>
      </c>
      <c r="B3" s="1534"/>
      <c r="C3" s="874">
        <v>2007</v>
      </c>
      <c r="D3" s="874">
        <v>2008</v>
      </c>
      <c r="E3" s="874">
        <v>2009</v>
      </c>
      <c r="F3" s="874">
        <v>2010</v>
      </c>
      <c r="G3" s="874">
        <v>2011</v>
      </c>
      <c r="H3" s="874">
        <v>2012</v>
      </c>
      <c r="I3" s="874">
        <v>2013</v>
      </c>
      <c r="J3" s="874">
        <v>2014</v>
      </c>
      <c r="K3" s="874">
        <v>2015</v>
      </c>
      <c r="L3" s="874">
        <v>2016</v>
      </c>
      <c r="M3" s="874">
        <v>2017</v>
      </c>
      <c r="N3" s="874">
        <v>2018</v>
      </c>
      <c r="O3" s="874">
        <v>2019</v>
      </c>
      <c r="P3" s="874">
        <v>2020</v>
      </c>
      <c r="Q3" s="874">
        <v>2021</v>
      </c>
      <c r="S3" s="458"/>
      <c r="T3" s="458"/>
      <c r="U3" s="458"/>
    </row>
    <row r="4" spans="1:21">
      <c r="A4" s="1531" t="s">
        <v>248</v>
      </c>
      <c r="B4" s="1145" t="s">
        <v>109</v>
      </c>
      <c r="C4" s="685">
        <v>469577</v>
      </c>
      <c r="D4" s="1164">
        <v>475220</v>
      </c>
      <c r="E4" s="685">
        <v>487530</v>
      </c>
      <c r="F4" s="685">
        <v>485527</v>
      </c>
      <c r="G4" s="685">
        <v>462927</v>
      </c>
      <c r="H4" s="685">
        <v>506208</v>
      </c>
      <c r="I4" s="685">
        <v>518842</v>
      </c>
      <c r="J4" s="685">
        <v>512350</v>
      </c>
      <c r="K4" s="685">
        <v>517730</v>
      </c>
      <c r="L4" s="685">
        <v>523832</v>
      </c>
      <c r="M4" s="685">
        <v>517724</v>
      </c>
      <c r="N4" s="685">
        <v>548350</v>
      </c>
      <c r="O4" s="685">
        <v>565387</v>
      </c>
      <c r="P4" s="1165" t="s">
        <v>319</v>
      </c>
      <c r="Q4" s="685">
        <f>SUM(Q5:Q8)</f>
        <v>511531</v>
      </c>
    </row>
    <row r="5" spans="1:21">
      <c r="A5" s="1391"/>
      <c r="B5" s="1146" t="s">
        <v>307</v>
      </c>
      <c r="C5" s="686">
        <v>228810</v>
      </c>
      <c r="D5" s="1166">
        <v>227924</v>
      </c>
      <c r="E5" s="686">
        <v>236617</v>
      </c>
      <c r="F5" s="686">
        <v>232486</v>
      </c>
      <c r="G5" s="686">
        <v>209338</v>
      </c>
      <c r="H5" s="686">
        <v>251556</v>
      </c>
      <c r="I5" s="686">
        <v>258574</v>
      </c>
      <c r="J5" s="686">
        <v>259241</v>
      </c>
      <c r="K5" s="686">
        <v>253956</v>
      </c>
      <c r="L5" s="686">
        <v>291875</v>
      </c>
      <c r="M5" s="686">
        <v>276323</v>
      </c>
      <c r="N5" s="686">
        <v>311600</v>
      </c>
      <c r="O5" s="686">
        <v>326882</v>
      </c>
      <c r="P5" s="1165" t="s">
        <v>319</v>
      </c>
      <c r="Q5" s="686">
        <f>+Q10+Q15</f>
        <v>319480</v>
      </c>
    </row>
    <row r="6" spans="1:21">
      <c r="A6" s="1391"/>
      <c r="B6" s="1146" t="s">
        <v>308</v>
      </c>
      <c r="C6" s="686">
        <v>86152</v>
      </c>
      <c r="D6" s="1166">
        <v>91079</v>
      </c>
      <c r="E6" s="686">
        <v>83280</v>
      </c>
      <c r="F6" s="686">
        <v>85419</v>
      </c>
      <c r="G6" s="686">
        <v>95880</v>
      </c>
      <c r="H6" s="686">
        <v>97756</v>
      </c>
      <c r="I6" s="686">
        <v>101022</v>
      </c>
      <c r="J6" s="686">
        <v>102112</v>
      </c>
      <c r="K6" s="686">
        <v>106649</v>
      </c>
      <c r="L6" s="686">
        <v>101483</v>
      </c>
      <c r="M6" s="686">
        <v>98848</v>
      </c>
      <c r="N6" s="686">
        <v>101564</v>
      </c>
      <c r="O6" s="686">
        <v>105594</v>
      </c>
      <c r="P6" s="1165" t="s">
        <v>319</v>
      </c>
      <c r="Q6" s="686">
        <f t="shared" ref="Q6:Q8" si="0">+Q11+Q16</f>
        <v>95069</v>
      </c>
    </row>
    <row r="7" spans="1:21">
      <c r="A7" s="1391"/>
      <c r="B7" s="1146" t="s">
        <v>309</v>
      </c>
      <c r="C7" s="686">
        <v>103316</v>
      </c>
      <c r="D7" s="1166">
        <v>103619</v>
      </c>
      <c r="E7" s="686">
        <v>112385</v>
      </c>
      <c r="F7" s="686">
        <v>122403</v>
      </c>
      <c r="G7" s="686">
        <v>99356</v>
      </c>
      <c r="H7" s="686">
        <v>103439</v>
      </c>
      <c r="I7" s="686">
        <v>112499</v>
      </c>
      <c r="J7" s="686">
        <v>110092</v>
      </c>
      <c r="K7" s="686">
        <v>117249</v>
      </c>
      <c r="L7" s="686">
        <v>101616</v>
      </c>
      <c r="M7" s="686">
        <v>108213</v>
      </c>
      <c r="N7" s="686">
        <v>104167</v>
      </c>
      <c r="O7" s="686">
        <v>102411</v>
      </c>
      <c r="P7" s="1165" t="s">
        <v>319</v>
      </c>
      <c r="Q7" s="686">
        <f t="shared" si="0"/>
        <v>73285</v>
      </c>
    </row>
    <row r="8" spans="1:21">
      <c r="A8" s="1391"/>
      <c r="B8" s="1146" t="s">
        <v>310</v>
      </c>
      <c r="C8" s="686">
        <v>51299</v>
      </c>
      <c r="D8" s="1166">
        <v>52598</v>
      </c>
      <c r="E8" s="686">
        <v>55248</v>
      </c>
      <c r="F8" s="686">
        <v>45219</v>
      </c>
      <c r="G8" s="686">
        <v>58353</v>
      </c>
      <c r="H8" s="686">
        <v>53457</v>
      </c>
      <c r="I8" s="686">
        <v>46747</v>
      </c>
      <c r="J8" s="686">
        <v>40905</v>
      </c>
      <c r="K8" s="686">
        <v>39876</v>
      </c>
      <c r="L8" s="686">
        <v>28858</v>
      </c>
      <c r="M8" s="686">
        <v>34340</v>
      </c>
      <c r="N8" s="686">
        <v>31019</v>
      </c>
      <c r="O8" s="686">
        <v>30500</v>
      </c>
      <c r="P8" s="1165" t="s">
        <v>319</v>
      </c>
      <c r="Q8" s="686">
        <f t="shared" si="0"/>
        <v>23697</v>
      </c>
      <c r="U8" s="458"/>
    </row>
    <row r="9" spans="1:21">
      <c r="A9" s="1391"/>
      <c r="B9" s="1145" t="s">
        <v>305</v>
      </c>
      <c r="C9" s="685">
        <v>333459</v>
      </c>
      <c r="D9" s="1164">
        <v>340474</v>
      </c>
      <c r="E9" s="685">
        <v>339936</v>
      </c>
      <c r="F9" s="685">
        <v>339689</v>
      </c>
      <c r="G9" s="685">
        <v>330057</v>
      </c>
      <c r="H9" s="685">
        <v>347072</v>
      </c>
      <c r="I9" s="685">
        <v>350470</v>
      </c>
      <c r="J9" s="685">
        <v>344816</v>
      </c>
      <c r="K9" s="685">
        <v>343884</v>
      </c>
      <c r="L9" s="685">
        <v>341742</v>
      </c>
      <c r="M9" s="685">
        <v>334743</v>
      </c>
      <c r="N9" s="685">
        <v>352728</v>
      </c>
      <c r="O9" s="685">
        <v>357873</v>
      </c>
      <c r="P9" s="1165" t="s">
        <v>319</v>
      </c>
      <c r="Q9" s="685">
        <f>SUM(Q10:Q13)</f>
        <v>339365</v>
      </c>
    </row>
    <row r="10" spans="1:21">
      <c r="A10" s="1391"/>
      <c r="B10" s="1146" t="s">
        <v>307</v>
      </c>
      <c r="C10" s="686">
        <v>145023</v>
      </c>
      <c r="D10" s="1166">
        <v>147414</v>
      </c>
      <c r="E10" s="686">
        <v>149536</v>
      </c>
      <c r="F10" s="686">
        <v>147183</v>
      </c>
      <c r="G10" s="686">
        <v>135834</v>
      </c>
      <c r="H10" s="686">
        <v>158734</v>
      </c>
      <c r="I10" s="686">
        <v>152694</v>
      </c>
      <c r="J10" s="686">
        <v>155010</v>
      </c>
      <c r="K10" s="686">
        <v>151713</v>
      </c>
      <c r="L10" s="686">
        <v>176073</v>
      </c>
      <c r="M10" s="686">
        <v>163676</v>
      </c>
      <c r="N10" s="686">
        <v>185017</v>
      </c>
      <c r="O10" s="686">
        <v>191086</v>
      </c>
      <c r="P10" s="1165" t="s">
        <v>319</v>
      </c>
      <c r="Q10" s="686">
        <v>201243</v>
      </c>
    </row>
    <row r="11" spans="1:21">
      <c r="A11" s="1391"/>
      <c r="B11" s="1146" t="s">
        <v>308</v>
      </c>
      <c r="C11" s="686">
        <v>59611</v>
      </c>
      <c r="D11" s="1166">
        <v>62272</v>
      </c>
      <c r="E11" s="686">
        <v>53697</v>
      </c>
      <c r="F11" s="686">
        <v>57324</v>
      </c>
      <c r="G11" s="686">
        <v>65269</v>
      </c>
      <c r="H11" s="686">
        <v>66590</v>
      </c>
      <c r="I11" s="686">
        <v>68488</v>
      </c>
      <c r="J11" s="686">
        <v>67912</v>
      </c>
      <c r="K11" s="686">
        <v>70075</v>
      </c>
      <c r="L11" s="686">
        <v>65704</v>
      </c>
      <c r="M11" s="686">
        <v>60801</v>
      </c>
      <c r="N11" s="686">
        <v>62003</v>
      </c>
      <c r="O11" s="686">
        <v>64048</v>
      </c>
      <c r="P11" s="1165" t="s">
        <v>319</v>
      </c>
      <c r="Q11" s="686">
        <v>61753</v>
      </c>
    </row>
    <row r="12" spans="1:21">
      <c r="A12" s="1391"/>
      <c r="B12" s="1146" t="s">
        <v>309</v>
      </c>
      <c r="C12" s="686">
        <v>90207</v>
      </c>
      <c r="D12" s="1166">
        <v>89540</v>
      </c>
      <c r="E12" s="686">
        <v>95123</v>
      </c>
      <c r="F12" s="686">
        <v>101211</v>
      </c>
      <c r="G12" s="686">
        <v>84371</v>
      </c>
      <c r="H12" s="686">
        <v>82390</v>
      </c>
      <c r="I12" s="686">
        <v>92248</v>
      </c>
      <c r="J12" s="686">
        <v>89219</v>
      </c>
      <c r="K12" s="686">
        <v>93133</v>
      </c>
      <c r="L12" s="686">
        <v>77964</v>
      </c>
      <c r="M12" s="686">
        <v>85262</v>
      </c>
      <c r="N12" s="686">
        <v>82431</v>
      </c>
      <c r="O12" s="686">
        <v>80057</v>
      </c>
      <c r="P12" s="1165" t="s">
        <v>319</v>
      </c>
      <c r="Q12" s="686">
        <v>58244</v>
      </c>
    </row>
    <row r="13" spans="1:21">
      <c r="A13" s="1391"/>
      <c r="B13" s="1146" t="s">
        <v>310</v>
      </c>
      <c r="C13" s="686">
        <v>38618</v>
      </c>
      <c r="D13" s="1166">
        <v>41248</v>
      </c>
      <c r="E13" s="686">
        <v>41580</v>
      </c>
      <c r="F13" s="686">
        <v>33971</v>
      </c>
      <c r="G13" s="686">
        <v>44583</v>
      </c>
      <c r="H13" s="686">
        <v>39358</v>
      </c>
      <c r="I13" s="686">
        <v>37040</v>
      </c>
      <c r="J13" s="686">
        <v>32675</v>
      </c>
      <c r="K13" s="686">
        <v>28963</v>
      </c>
      <c r="L13" s="686">
        <v>22001</v>
      </c>
      <c r="M13" s="686">
        <v>25004</v>
      </c>
      <c r="N13" s="686">
        <v>23277</v>
      </c>
      <c r="O13" s="686">
        <v>22682</v>
      </c>
      <c r="P13" s="1165" t="s">
        <v>319</v>
      </c>
      <c r="Q13" s="686">
        <v>18125</v>
      </c>
      <c r="U13" s="458"/>
    </row>
    <row r="14" spans="1:21">
      <c r="A14" s="1391"/>
      <c r="B14" s="1145" t="s">
        <v>306</v>
      </c>
      <c r="C14" s="685">
        <v>136118</v>
      </c>
      <c r="D14" s="1164">
        <v>134746</v>
      </c>
      <c r="E14" s="685">
        <v>147594</v>
      </c>
      <c r="F14" s="685">
        <v>145838</v>
      </c>
      <c r="G14" s="685">
        <v>132870</v>
      </c>
      <c r="H14" s="685">
        <v>159136</v>
      </c>
      <c r="I14" s="685">
        <v>168372</v>
      </c>
      <c r="J14" s="685">
        <v>167534</v>
      </c>
      <c r="K14" s="685">
        <v>173846</v>
      </c>
      <c r="L14" s="685">
        <v>182090</v>
      </c>
      <c r="M14" s="685">
        <v>182981</v>
      </c>
      <c r="N14" s="685">
        <v>195622</v>
      </c>
      <c r="O14" s="685">
        <v>207514</v>
      </c>
      <c r="P14" s="1165" t="s">
        <v>319</v>
      </c>
      <c r="Q14" s="685">
        <f>SUM(Q15:Q18)</f>
        <v>172166</v>
      </c>
    </row>
    <row r="15" spans="1:21">
      <c r="A15" s="1391"/>
      <c r="B15" s="1146" t="s">
        <v>307</v>
      </c>
      <c r="C15" s="686">
        <v>83787</v>
      </c>
      <c r="D15" s="1166">
        <v>80510</v>
      </c>
      <c r="E15" s="686">
        <v>87081</v>
      </c>
      <c r="F15" s="686">
        <v>85303</v>
      </c>
      <c r="G15" s="686">
        <v>73504</v>
      </c>
      <c r="H15" s="686">
        <v>92822</v>
      </c>
      <c r="I15" s="686">
        <v>105880</v>
      </c>
      <c r="J15" s="686">
        <v>104231</v>
      </c>
      <c r="K15" s="686">
        <v>102243</v>
      </c>
      <c r="L15" s="686">
        <v>115802</v>
      </c>
      <c r="M15" s="686">
        <v>112647</v>
      </c>
      <c r="N15" s="686">
        <v>126583</v>
      </c>
      <c r="O15" s="686">
        <v>135796</v>
      </c>
      <c r="P15" s="1165" t="s">
        <v>319</v>
      </c>
      <c r="Q15" s="686">
        <v>118237</v>
      </c>
    </row>
    <row r="16" spans="1:21">
      <c r="A16" s="1391"/>
      <c r="B16" s="1146" t="s">
        <v>308</v>
      </c>
      <c r="C16" s="686">
        <v>26541</v>
      </c>
      <c r="D16" s="1166">
        <v>28807</v>
      </c>
      <c r="E16" s="686">
        <v>29583</v>
      </c>
      <c r="F16" s="686">
        <v>28095</v>
      </c>
      <c r="G16" s="686">
        <v>30611</v>
      </c>
      <c r="H16" s="686">
        <v>31166</v>
      </c>
      <c r="I16" s="686">
        <v>32534</v>
      </c>
      <c r="J16" s="686">
        <v>34200</v>
      </c>
      <c r="K16" s="686">
        <v>36574</v>
      </c>
      <c r="L16" s="686">
        <v>35779</v>
      </c>
      <c r="M16" s="686">
        <v>38047</v>
      </c>
      <c r="N16" s="686">
        <v>39561</v>
      </c>
      <c r="O16" s="686">
        <v>41546</v>
      </c>
      <c r="P16" s="1165" t="s">
        <v>319</v>
      </c>
      <c r="Q16" s="686">
        <v>33316</v>
      </c>
    </row>
    <row r="17" spans="1:17">
      <c r="A17" s="1391"/>
      <c r="B17" s="1146" t="s">
        <v>309</v>
      </c>
      <c r="C17" s="686">
        <v>13109</v>
      </c>
      <c r="D17" s="1166">
        <v>14079</v>
      </c>
      <c r="E17" s="686">
        <v>17262</v>
      </c>
      <c r="F17" s="686">
        <v>21192</v>
      </c>
      <c r="G17" s="686">
        <v>14985</v>
      </c>
      <c r="H17" s="686">
        <v>21049</v>
      </c>
      <c r="I17" s="686">
        <v>20251</v>
      </c>
      <c r="J17" s="686">
        <v>20873</v>
      </c>
      <c r="K17" s="686">
        <v>24116</v>
      </c>
      <c r="L17" s="686">
        <v>23652</v>
      </c>
      <c r="M17" s="686">
        <v>22951</v>
      </c>
      <c r="N17" s="686">
        <v>21736</v>
      </c>
      <c r="O17" s="686">
        <v>22354</v>
      </c>
      <c r="P17" s="1165" t="s">
        <v>319</v>
      </c>
      <c r="Q17" s="686">
        <v>15041</v>
      </c>
    </row>
    <row r="18" spans="1:17">
      <c r="A18" s="1386"/>
      <c r="B18" s="1147" t="s">
        <v>310</v>
      </c>
      <c r="C18" s="694">
        <v>12681</v>
      </c>
      <c r="D18" s="1167">
        <v>11350</v>
      </c>
      <c r="E18" s="694">
        <v>13668</v>
      </c>
      <c r="F18" s="694">
        <v>11248</v>
      </c>
      <c r="G18" s="694">
        <v>13770</v>
      </c>
      <c r="H18" s="694">
        <v>14099</v>
      </c>
      <c r="I18" s="694">
        <v>9707</v>
      </c>
      <c r="J18" s="694">
        <v>8230</v>
      </c>
      <c r="K18" s="694">
        <v>10913</v>
      </c>
      <c r="L18" s="694">
        <v>6857</v>
      </c>
      <c r="M18" s="694">
        <v>9336</v>
      </c>
      <c r="N18" s="694">
        <v>7742</v>
      </c>
      <c r="O18" s="694">
        <v>7818</v>
      </c>
      <c r="P18" s="1168" t="s">
        <v>319</v>
      </c>
      <c r="Q18" s="694">
        <v>5572</v>
      </c>
    </row>
  </sheetData>
  <mergeCells count="3">
    <mergeCell ref="A4:A18"/>
    <mergeCell ref="A3:B3"/>
    <mergeCell ref="A1:Q1"/>
  </mergeCells>
  <pageMargins left="0.7" right="0.7" top="0.75" bottom="0.75" header="0.3" footer="0.3"/>
  <pageSetup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92D050"/>
  </sheetPr>
  <dimension ref="A1:P12"/>
  <sheetViews>
    <sheetView showGridLines="0" workbookViewId="0">
      <selection activeCell="I20" sqref="I20"/>
    </sheetView>
  </sheetViews>
  <sheetFormatPr baseColWidth="10" defaultColWidth="10.6640625" defaultRowHeight="13.8"/>
  <cols>
    <col min="1" max="1" width="19.5546875" style="11" bestFit="1" customWidth="1"/>
    <col min="2" max="13" width="8.5546875" style="11" customWidth="1"/>
    <col min="14" max="16" width="8.33203125" style="11" customWidth="1"/>
    <col min="17" max="16384" width="10.6640625" style="11"/>
  </cols>
  <sheetData>
    <row r="1" spans="1:16" ht="30.75" customHeight="1">
      <c r="A1" s="1535" t="s">
        <v>350</v>
      </c>
      <c r="B1" s="1535"/>
      <c r="C1" s="1535"/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1535"/>
      <c r="P1" s="1535"/>
    </row>
    <row r="3" spans="1:16" ht="28.2" customHeight="1">
      <c r="A3" s="875" t="s">
        <v>257</v>
      </c>
      <c r="B3" s="875">
        <v>2007</v>
      </c>
      <c r="C3" s="875">
        <v>2008</v>
      </c>
      <c r="D3" s="875">
        <v>2009</v>
      </c>
      <c r="E3" s="875">
        <v>2010</v>
      </c>
      <c r="F3" s="875">
        <v>2011</v>
      </c>
      <c r="G3" s="875">
        <v>2012</v>
      </c>
      <c r="H3" s="875">
        <v>2013</v>
      </c>
      <c r="I3" s="875">
        <v>2014</v>
      </c>
      <c r="J3" s="875">
        <v>2015</v>
      </c>
      <c r="K3" s="875">
        <v>2016</v>
      </c>
      <c r="L3" s="875">
        <v>2017</v>
      </c>
      <c r="M3" s="875">
        <v>2018</v>
      </c>
      <c r="N3" s="875">
        <v>2019</v>
      </c>
      <c r="O3" s="875">
        <v>2020</v>
      </c>
      <c r="P3" s="874">
        <v>2021</v>
      </c>
    </row>
    <row r="4" spans="1:16">
      <c r="A4" s="1160" t="s">
        <v>109</v>
      </c>
      <c r="B4" s="1152">
        <v>41.145855886594646</v>
      </c>
      <c r="C4" s="1152">
        <v>41.462027074640574</v>
      </c>
      <c r="D4" s="1152">
        <v>41.261952899810595</v>
      </c>
      <c r="E4" s="1152">
        <v>41.050888573171605</v>
      </c>
      <c r="F4" s="1152">
        <v>42.317879670914813</v>
      </c>
      <c r="G4" s="1152">
        <v>41.250443830615318</v>
      </c>
      <c r="H4" s="1152">
        <v>41.33614544067278</v>
      </c>
      <c r="I4" s="1152">
        <v>40.685357572811924</v>
      </c>
      <c r="J4" s="1152">
        <v>40.760737802729302</v>
      </c>
      <c r="K4" s="1152">
        <v>40.118934428034841</v>
      </c>
      <c r="L4" s="1152">
        <v>39.820671008579112</v>
      </c>
      <c r="M4" s="1152">
        <v>38.675913899774862</v>
      </c>
      <c r="N4" s="1153">
        <v>38.645781462656757</v>
      </c>
      <c r="O4" s="1152">
        <v>32.968676054473548</v>
      </c>
      <c r="P4" s="1080">
        <v>36.470937928338152</v>
      </c>
    </row>
    <row r="5" spans="1:16">
      <c r="A5" s="1161" t="s">
        <v>305</v>
      </c>
      <c r="B5" s="1154">
        <v>42.381393610139781</v>
      </c>
      <c r="C5" s="1154">
        <v>42.772170814125232</v>
      </c>
      <c r="D5" s="1154">
        <v>42.615132597485051</v>
      </c>
      <c r="E5" s="1154">
        <v>42.125416591939597</v>
      </c>
      <c r="F5" s="1154">
        <v>43.735564842990442</v>
      </c>
      <c r="G5" s="1154">
        <v>42.435127421206055</v>
      </c>
      <c r="H5" s="1154">
        <v>43.029394761395849</v>
      </c>
      <c r="I5" s="1154">
        <v>41.950777746258503</v>
      </c>
      <c r="J5" s="1154">
        <v>42.029050337622735</v>
      </c>
      <c r="K5" s="1154">
        <v>41.486474510985879</v>
      </c>
      <c r="L5" s="1154">
        <v>41.261968268956757</v>
      </c>
      <c r="M5" s="1154">
        <v>39.902730697054459</v>
      </c>
      <c r="N5" s="984">
        <v>39.94359633624407</v>
      </c>
      <c r="O5" s="1154">
        <v>33.515252191250482</v>
      </c>
      <c r="P5" s="983">
        <v>37.036191938099385</v>
      </c>
    </row>
    <row r="6" spans="1:16">
      <c r="A6" s="1161" t="s">
        <v>306</v>
      </c>
      <c r="B6" s="1154">
        <v>39.052320097851357</v>
      </c>
      <c r="C6" s="1154">
        <v>39.245254174073885</v>
      </c>
      <c r="D6" s="1154">
        <v>39.02440185571605</v>
      </c>
      <c r="E6" s="1154">
        <v>39.264631106087293</v>
      </c>
      <c r="F6" s="1154">
        <v>40.025273356542691</v>
      </c>
      <c r="G6" s="1154">
        <v>39.406812868593718</v>
      </c>
      <c r="H6" s="1154">
        <v>38.707817944018231</v>
      </c>
      <c r="I6" s="1154">
        <v>38.779931242831637</v>
      </c>
      <c r="J6" s="1154">
        <v>38.882224320998255</v>
      </c>
      <c r="K6" s="1154">
        <v>38.10271243898724</v>
      </c>
      <c r="L6" s="1154">
        <v>37.699915582618324</v>
      </c>
      <c r="M6" s="1154">
        <v>36.906116505362007</v>
      </c>
      <c r="N6" s="984">
        <v>36.834332483868273</v>
      </c>
      <c r="O6" s="1154">
        <v>32.195430127417758</v>
      </c>
      <c r="P6" s="983">
        <v>35.638178397339011</v>
      </c>
    </row>
    <row r="7" spans="1:16">
      <c r="A7" s="1162" t="s">
        <v>311</v>
      </c>
      <c r="B7" s="1154">
        <v>43.892643194244734</v>
      </c>
      <c r="C7" s="1154">
        <v>44.125579776508104</v>
      </c>
      <c r="D7" s="1154">
        <v>43.864991172499742</v>
      </c>
      <c r="E7" s="1154">
        <v>43.692379376639707</v>
      </c>
      <c r="F7" s="1154">
        <v>44.515423822611623</v>
      </c>
      <c r="G7" s="1154">
        <v>43.842475852031079</v>
      </c>
      <c r="H7" s="1154">
        <v>44.141608221861972</v>
      </c>
      <c r="I7" s="1154">
        <v>43.319486040281959</v>
      </c>
      <c r="J7" s="1154">
        <v>43.256160776764816</v>
      </c>
      <c r="K7" s="1154">
        <v>43.265712230296607</v>
      </c>
      <c r="L7" s="1154">
        <v>42.378766683095122</v>
      </c>
      <c r="M7" s="1154">
        <v>41.274477509405322</v>
      </c>
      <c r="N7" s="984">
        <v>41.383223452413013</v>
      </c>
      <c r="O7" s="1155" t="s">
        <v>319</v>
      </c>
      <c r="P7" s="983">
        <v>39.004920282660748</v>
      </c>
    </row>
    <row r="8" spans="1:16">
      <c r="A8" s="1161" t="s">
        <v>305</v>
      </c>
      <c r="B8" s="1154">
        <v>45.502757298136345</v>
      </c>
      <c r="C8" s="1154">
        <v>45.899284405129002</v>
      </c>
      <c r="D8" s="1154">
        <v>45.637760936665387</v>
      </c>
      <c r="E8" s="1154">
        <v>45.079699705186812</v>
      </c>
      <c r="F8" s="1154">
        <v>46.490920170038251</v>
      </c>
      <c r="G8" s="1154">
        <v>45.499281521292382</v>
      </c>
      <c r="H8" s="1154">
        <v>46.122276424959459</v>
      </c>
      <c r="I8" s="1154">
        <v>44.747667149879589</v>
      </c>
      <c r="J8" s="1154">
        <v>44.836537668542292</v>
      </c>
      <c r="K8" s="1154">
        <v>45.083927019373654</v>
      </c>
      <c r="L8" s="1154">
        <v>44.145510812539634</v>
      </c>
      <c r="M8" s="1154">
        <v>42.744669205045327</v>
      </c>
      <c r="N8" s="984">
        <v>42.962535212748065</v>
      </c>
      <c r="O8" s="1155" t="s">
        <v>319</v>
      </c>
      <c r="P8" s="983">
        <v>39.765523352198024</v>
      </c>
    </row>
    <row r="9" spans="1:16">
      <c r="A9" s="1161" t="s">
        <v>306</v>
      </c>
      <c r="B9" s="1154">
        <v>41.614873892185912</v>
      </c>
      <c r="C9" s="1154">
        <v>41.631533466343036</v>
      </c>
      <c r="D9" s="1154">
        <v>41.363536573953468</v>
      </c>
      <c r="E9" s="1154">
        <v>41.72270018533716</v>
      </c>
      <c r="F9" s="1154">
        <v>41.821059354827362</v>
      </c>
      <c r="G9" s="1154">
        <v>41.611994593510097</v>
      </c>
      <c r="H9" s="1154">
        <v>41.429673202882867</v>
      </c>
      <c r="I9" s="1154">
        <v>41.42863372949612</v>
      </c>
      <c r="J9" s="1154">
        <v>41.17553821713075</v>
      </c>
      <c r="K9" s="1154">
        <v>40.834764656379384</v>
      </c>
      <c r="L9" s="1154">
        <v>39.993595481256222</v>
      </c>
      <c r="M9" s="1154">
        <v>39.335688192627195</v>
      </c>
      <c r="N9" s="984">
        <v>39.36023121445654</v>
      </c>
      <c r="O9" s="1155" t="s">
        <v>319</v>
      </c>
      <c r="P9" s="983">
        <v>38.006658713724079</v>
      </c>
    </row>
    <row r="10" spans="1:16">
      <c r="A10" s="1162" t="s">
        <v>1</v>
      </c>
      <c r="B10" s="1154">
        <v>35.955039322624401</v>
      </c>
      <c r="C10" s="1154">
        <v>36.155878330036614</v>
      </c>
      <c r="D10" s="1154">
        <v>36.172212992021002</v>
      </c>
      <c r="E10" s="1154">
        <v>35.773287582358961</v>
      </c>
      <c r="F10" s="1154">
        <v>37.214049947399914</v>
      </c>
      <c r="G10" s="1154">
        <v>35.561771050635315</v>
      </c>
      <c r="H10" s="1154">
        <v>35.098929924716963</v>
      </c>
      <c r="I10" s="1154">
        <v>34.603181418951891</v>
      </c>
      <c r="J10" s="1154">
        <v>34.899118266277789</v>
      </c>
      <c r="K10" s="1154">
        <v>32.628649070694422</v>
      </c>
      <c r="L10" s="1154">
        <v>33.554812989160247</v>
      </c>
      <c r="M10" s="1154">
        <v>32.419348955958789</v>
      </c>
      <c r="N10" s="984">
        <v>32.084024747650723</v>
      </c>
      <c r="O10" s="1155" t="s">
        <v>319</v>
      </c>
      <c r="P10" s="983">
        <v>30.363712072191127</v>
      </c>
    </row>
    <row r="11" spans="1:16">
      <c r="A11" s="1161" t="s">
        <v>305</v>
      </c>
      <c r="B11" s="1154">
        <v>37.514902881613629</v>
      </c>
      <c r="C11" s="1154">
        <v>37.690833955015655</v>
      </c>
      <c r="D11" s="1154">
        <v>37.65447466581945</v>
      </c>
      <c r="E11" s="1154">
        <v>37.175297110003562</v>
      </c>
      <c r="F11" s="1154">
        <v>38.556967432897956</v>
      </c>
      <c r="G11" s="1154">
        <v>36.807276300018437</v>
      </c>
      <c r="H11" s="1154">
        <v>37.146389134590692</v>
      </c>
      <c r="I11" s="1154">
        <v>36.484110366108304</v>
      </c>
      <c r="J11" s="1154">
        <v>36.386489339428415</v>
      </c>
      <c r="K11" s="1154">
        <v>33.977281106799865</v>
      </c>
      <c r="L11" s="1154">
        <v>34.986473204816832</v>
      </c>
      <c r="M11" s="1154">
        <v>33.852927751695354</v>
      </c>
      <c r="N11" s="984">
        <v>33.523223322240014</v>
      </c>
      <c r="O11" s="1155" t="s">
        <v>319</v>
      </c>
      <c r="P11" s="983">
        <v>31.408717752272626</v>
      </c>
    </row>
    <row r="12" spans="1:16">
      <c r="A12" s="1163" t="s">
        <v>306</v>
      </c>
      <c r="B12" s="1156">
        <v>32.133718538327038</v>
      </c>
      <c r="C12" s="1156">
        <v>32.277377436064896</v>
      </c>
      <c r="D12" s="1156">
        <v>32.758293020041464</v>
      </c>
      <c r="E12" s="1156">
        <v>32.507696896556453</v>
      </c>
      <c r="F12" s="1156">
        <v>33.878162865959212</v>
      </c>
      <c r="G12" s="1156">
        <v>32.845352402976069</v>
      </c>
      <c r="H12" s="1156">
        <v>30.837098805026965</v>
      </c>
      <c r="I12" s="1156">
        <v>30.731881289768047</v>
      </c>
      <c r="J12" s="1156">
        <v>31.95695615659837</v>
      </c>
      <c r="K12" s="1156">
        <v>30.097569883024878</v>
      </c>
      <c r="L12" s="1156">
        <v>30.935752892376804</v>
      </c>
      <c r="M12" s="1156">
        <v>29.834448579403134</v>
      </c>
      <c r="N12" s="1157">
        <v>29.602022032248428</v>
      </c>
      <c r="O12" s="1158" t="s">
        <v>319</v>
      </c>
      <c r="P12" s="1159">
        <v>28.303849192058827</v>
      </c>
    </row>
  </sheetData>
  <mergeCells count="1">
    <mergeCell ref="A1:P1"/>
  </mergeCells>
  <pageMargins left="0.7" right="0.7" top="0.75" bottom="0.75" header="0.3" footer="0.3"/>
  <pageSetup orientation="portrait" horizontalDpi="0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92D050"/>
  </sheetPr>
  <dimension ref="A1:U19"/>
  <sheetViews>
    <sheetView showGridLines="0" workbookViewId="0">
      <selection activeCell="E9" sqref="E9"/>
    </sheetView>
  </sheetViews>
  <sheetFormatPr baseColWidth="10" defaultColWidth="10.6640625" defaultRowHeight="13.8"/>
  <cols>
    <col min="1" max="1" width="4" style="11" customWidth="1"/>
    <col min="2" max="2" width="24.6640625" style="11" customWidth="1"/>
    <col min="3" max="17" width="10.109375" style="11" customWidth="1"/>
    <col min="18" max="16384" width="10.6640625" style="11"/>
  </cols>
  <sheetData>
    <row r="1" spans="1:21" ht="14.4" customHeight="1">
      <c r="A1" s="1535" t="s">
        <v>352</v>
      </c>
      <c r="B1" s="1535"/>
      <c r="C1" s="1535"/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1535"/>
      <c r="P1" s="1535"/>
      <c r="Q1" s="1535"/>
    </row>
    <row r="2" spans="1:21" ht="14.4" customHeight="1">
      <c r="A2" s="1535"/>
      <c r="B2" s="1535"/>
      <c r="C2" s="1535"/>
      <c r="D2" s="1535"/>
      <c r="E2" s="1535"/>
      <c r="F2" s="1535"/>
      <c r="G2" s="1535"/>
      <c r="H2" s="1535"/>
      <c r="I2" s="1535"/>
      <c r="J2" s="1535"/>
      <c r="K2" s="1535"/>
      <c r="L2" s="1535"/>
      <c r="M2" s="1535"/>
      <c r="N2" s="1535"/>
      <c r="O2" s="1535"/>
      <c r="P2" s="1535"/>
      <c r="Q2" s="1535"/>
    </row>
    <row r="4" spans="1:21" ht="28.95" customHeight="1">
      <c r="A4" s="1387" t="s">
        <v>312</v>
      </c>
      <c r="B4" s="1387"/>
      <c r="C4" s="874">
        <v>2007</v>
      </c>
      <c r="D4" s="874">
        <v>2008</v>
      </c>
      <c r="E4" s="874">
        <v>2009</v>
      </c>
      <c r="F4" s="874">
        <v>2010</v>
      </c>
      <c r="G4" s="874">
        <v>2011</v>
      </c>
      <c r="H4" s="874">
        <v>2012</v>
      </c>
      <c r="I4" s="874">
        <v>2013</v>
      </c>
      <c r="J4" s="874">
        <v>2014</v>
      </c>
      <c r="K4" s="874">
        <v>2015</v>
      </c>
      <c r="L4" s="874">
        <v>2016</v>
      </c>
      <c r="M4" s="874">
        <v>2017</v>
      </c>
      <c r="N4" s="874">
        <v>2018</v>
      </c>
      <c r="O4" s="874">
        <v>2019</v>
      </c>
      <c r="P4" s="874">
        <v>2020</v>
      </c>
      <c r="Q4" s="874">
        <v>2021</v>
      </c>
      <c r="S4" s="458"/>
      <c r="T4" s="458"/>
      <c r="U4" s="458"/>
    </row>
    <row r="5" spans="1:21">
      <c r="A5" s="1374" t="s">
        <v>94</v>
      </c>
      <c r="B5" s="1148" t="s">
        <v>109</v>
      </c>
      <c r="C5" s="1134">
        <v>886297</v>
      </c>
      <c r="D5" s="1134">
        <v>939377</v>
      </c>
      <c r="E5" s="1134">
        <v>931567</v>
      </c>
      <c r="F5" s="1134">
        <v>958903</v>
      </c>
      <c r="G5" s="1134">
        <v>1045596</v>
      </c>
      <c r="H5" s="1134">
        <v>1099302</v>
      </c>
      <c r="I5" s="1134">
        <v>1132289</v>
      </c>
      <c r="J5" s="1134">
        <v>1141175</v>
      </c>
      <c r="K5" s="1134">
        <v>1149100</v>
      </c>
      <c r="L5" s="1134">
        <v>1135987</v>
      </c>
      <c r="M5" s="1134">
        <v>1159131</v>
      </c>
      <c r="N5" s="1134">
        <v>1168943</v>
      </c>
      <c r="O5" s="1134">
        <v>1167148</v>
      </c>
      <c r="P5" s="1134">
        <f>SUM(P6:P9)</f>
        <v>909188</v>
      </c>
      <c r="Q5" s="1134">
        <f>SUM(Q6:Q9)</f>
        <v>1031328</v>
      </c>
    </row>
    <row r="6" spans="1:21">
      <c r="A6" s="1374"/>
      <c r="B6" s="1150" t="s">
        <v>307</v>
      </c>
      <c r="C6" s="1139">
        <v>122446</v>
      </c>
      <c r="D6" s="1139">
        <v>126859</v>
      </c>
      <c r="E6" s="1139">
        <v>121895</v>
      </c>
      <c r="F6" s="1139">
        <v>120580</v>
      </c>
      <c r="G6" s="1139">
        <v>119517</v>
      </c>
      <c r="H6" s="1139">
        <v>145418</v>
      </c>
      <c r="I6" s="1139">
        <v>148292</v>
      </c>
      <c r="J6" s="1139">
        <v>131503</v>
      </c>
      <c r="K6" s="1139">
        <v>133591</v>
      </c>
      <c r="L6" s="1139">
        <v>137380</v>
      </c>
      <c r="M6" s="1139">
        <v>144224</v>
      </c>
      <c r="N6" s="1139">
        <v>150890</v>
      </c>
      <c r="O6" s="1139">
        <v>149597</v>
      </c>
      <c r="P6" s="1139">
        <f>+P11+P16</f>
        <v>266965</v>
      </c>
      <c r="Q6" s="1139">
        <f>+Q11+Q16</f>
        <v>188891</v>
      </c>
    </row>
    <row r="7" spans="1:21">
      <c r="A7" s="1374"/>
      <c r="B7" s="1150" t="s">
        <v>308</v>
      </c>
      <c r="C7" s="1139">
        <v>331634</v>
      </c>
      <c r="D7" s="1139">
        <v>328471</v>
      </c>
      <c r="E7" s="1139">
        <v>340929</v>
      </c>
      <c r="F7" s="1139">
        <v>373773</v>
      </c>
      <c r="G7" s="1139">
        <v>389214</v>
      </c>
      <c r="H7" s="1139">
        <v>412862</v>
      </c>
      <c r="I7" s="1139">
        <v>412236</v>
      </c>
      <c r="J7" s="1139">
        <v>440998</v>
      </c>
      <c r="K7" s="1139">
        <v>428902</v>
      </c>
      <c r="L7" s="1139">
        <v>439247</v>
      </c>
      <c r="M7" s="1139">
        <v>452509</v>
      </c>
      <c r="N7" s="1139">
        <v>468791</v>
      </c>
      <c r="O7" s="1139">
        <v>464437</v>
      </c>
      <c r="P7" s="1139">
        <f t="shared" ref="P7:Q9" si="0">+P12+P17</f>
        <v>369969</v>
      </c>
      <c r="Q7" s="1139">
        <f t="shared" si="0"/>
        <v>429136</v>
      </c>
    </row>
    <row r="8" spans="1:21">
      <c r="A8" s="1374"/>
      <c r="B8" s="1150" t="s">
        <v>309</v>
      </c>
      <c r="C8" s="1139">
        <v>324898</v>
      </c>
      <c r="D8" s="1139">
        <v>369275</v>
      </c>
      <c r="E8" s="1139">
        <v>362552</v>
      </c>
      <c r="F8" s="1139">
        <v>369033</v>
      </c>
      <c r="G8" s="1139">
        <v>418264</v>
      </c>
      <c r="H8" s="1139">
        <v>420618</v>
      </c>
      <c r="I8" s="1139">
        <v>441546</v>
      </c>
      <c r="J8" s="1139">
        <v>474989</v>
      </c>
      <c r="K8" s="1139">
        <v>491732</v>
      </c>
      <c r="L8" s="1139">
        <v>469358</v>
      </c>
      <c r="M8" s="1139">
        <v>481444</v>
      </c>
      <c r="N8" s="1139">
        <v>477057</v>
      </c>
      <c r="O8" s="1139">
        <v>481156</v>
      </c>
      <c r="P8" s="1139">
        <f t="shared" si="0"/>
        <v>211475</v>
      </c>
      <c r="Q8" s="1139">
        <f t="shared" si="0"/>
        <v>347730</v>
      </c>
    </row>
    <row r="9" spans="1:21">
      <c r="A9" s="1374"/>
      <c r="B9" s="1150" t="s">
        <v>310</v>
      </c>
      <c r="C9" s="1139">
        <v>107319</v>
      </c>
      <c r="D9" s="1139">
        <v>114772</v>
      </c>
      <c r="E9" s="1139">
        <v>106191</v>
      </c>
      <c r="F9" s="1139">
        <v>95517</v>
      </c>
      <c r="G9" s="1139">
        <v>118601</v>
      </c>
      <c r="H9" s="1139">
        <v>120404</v>
      </c>
      <c r="I9" s="1139">
        <v>130215</v>
      </c>
      <c r="J9" s="1139">
        <v>93685</v>
      </c>
      <c r="K9" s="1139">
        <v>94875</v>
      </c>
      <c r="L9" s="1139">
        <v>90002</v>
      </c>
      <c r="M9" s="1139">
        <v>80954</v>
      </c>
      <c r="N9" s="1139">
        <v>72205</v>
      </c>
      <c r="O9" s="1139">
        <v>71958</v>
      </c>
      <c r="P9" s="1139">
        <f t="shared" si="0"/>
        <v>60779</v>
      </c>
      <c r="Q9" s="1139">
        <f t="shared" si="0"/>
        <v>65571</v>
      </c>
      <c r="S9" s="458"/>
      <c r="T9" s="458"/>
      <c r="U9" s="458"/>
    </row>
    <row r="10" spans="1:21">
      <c r="A10" s="1374"/>
      <c r="B10" s="1149" t="s">
        <v>305</v>
      </c>
      <c r="C10" s="1136">
        <v>534965</v>
      </c>
      <c r="D10" s="1136">
        <v>573085</v>
      </c>
      <c r="E10" s="1136">
        <v>568095</v>
      </c>
      <c r="F10" s="1136">
        <v>577170</v>
      </c>
      <c r="G10" s="1136">
        <v>609393</v>
      </c>
      <c r="H10" s="1136">
        <v>648359</v>
      </c>
      <c r="I10" s="1136">
        <v>670440</v>
      </c>
      <c r="J10" s="1136">
        <v>662816</v>
      </c>
      <c r="K10" s="1136">
        <v>664049</v>
      </c>
      <c r="L10" s="1136">
        <v>659766</v>
      </c>
      <c r="M10" s="1136">
        <v>668109</v>
      </c>
      <c r="N10" s="1136">
        <v>675966</v>
      </c>
      <c r="O10" s="1136">
        <v>660663</v>
      </c>
      <c r="P10" s="1136">
        <f>SUM(P11:P14)</f>
        <v>500598</v>
      </c>
      <c r="Q10" s="1136">
        <f>SUM(Q11:Q14)</f>
        <v>587462</v>
      </c>
    </row>
    <row r="11" spans="1:21">
      <c r="A11" s="1374"/>
      <c r="B11" s="1150" t="s">
        <v>307</v>
      </c>
      <c r="C11" s="1139">
        <v>67359</v>
      </c>
      <c r="D11" s="1139">
        <v>71912</v>
      </c>
      <c r="E11" s="1139">
        <v>70194</v>
      </c>
      <c r="F11" s="1139">
        <v>69968</v>
      </c>
      <c r="G11" s="1139">
        <v>61264</v>
      </c>
      <c r="H11" s="1139">
        <v>81806</v>
      </c>
      <c r="I11" s="1139">
        <v>80724</v>
      </c>
      <c r="J11" s="1139">
        <v>73815</v>
      </c>
      <c r="K11" s="1139">
        <v>75139</v>
      </c>
      <c r="L11" s="1139">
        <v>76605</v>
      </c>
      <c r="M11" s="1139">
        <v>77222</v>
      </c>
      <c r="N11" s="1139">
        <v>85380</v>
      </c>
      <c r="O11" s="1139">
        <v>84821</v>
      </c>
      <c r="P11" s="1139">
        <v>143399</v>
      </c>
      <c r="Q11" s="1139">
        <f>+'C32A2'!Q11+'C32A3'!Q11</f>
        <v>113360</v>
      </c>
    </row>
    <row r="12" spans="1:21">
      <c r="A12" s="1374"/>
      <c r="B12" s="1150" t="s">
        <v>308</v>
      </c>
      <c r="C12" s="1139">
        <v>173930</v>
      </c>
      <c r="D12" s="1139">
        <v>168971</v>
      </c>
      <c r="E12" s="1139">
        <v>175962</v>
      </c>
      <c r="F12" s="1139">
        <v>193256</v>
      </c>
      <c r="G12" s="1139">
        <v>190626</v>
      </c>
      <c r="H12" s="1139">
        <v>210967</v>
      </c>
      <c r="I12" s="1139">
        <v>206008</v>
      </c>
      <c r="J12" s="1139">
        <v>213205</v>
      </c>
      <c r="K12" s="1139">
        <v>209278</v>
      </c>
      <c r="L12" s="1139">
        <v>215262</v>
      </c>
      <c r="M12" s="1139">
        <v>224725</v>
      </c>
      <c r="N12" s="1139">
        <v>230036</v>
      </c>
      <c r="O12" s="1139">
        <v>224588</v>
      </c>
      <c r="P12" s="1139">
        <v>175985</v>
      </c>
      <c r="Q12" s="1139">
        <f>+'C32A2'!Q12+'C32A3'!Q12</f>
        <v>213077</v>
      </c>
    </row>
    <row r="13" spans="1:21">
      <c r="A13" s="1374"/>
      <c r="B13" s="1150" t="s">
        <v>309</v>
      </c>
      <c r="C13" s="1139">
        <v>220245</v>
      </c>
      <c r="D13" s="1139">
        <v>254540</v>
      </c>
      <c r="E13" s="1139">
        <v>248546</v>
      </c>
      <c r="F13" s="1139">
        <v>248804</v>
      </c>
      <c r="G13" s="1139">
        <v>271773</v>
      </c>
      <c r="H13" s="1139">
        <v>271536</v>
      </c>
      <c r="I13" s="1139">
        <v>285079</v>
      </c>
      <c r="J13" s="1139">
        <v>308752</v>
      </c>
      <c r="K13" s="1139">
        <v>310893</v>
      </c>
      <c r="L13" s="1139">
        <v>306041</v>
      </c>
      <c r="M13" s="1139">
        <v>306589</v>
      </c>
      <c r="N13" s="1139">
        <v>308197</v>
      </c>
      <c r="O13" s="1139">
        <v>301997</v>
      </c>
      <c r="P13" s="1139">
        <v>142114</v>
      </c>
      <c r="Q13" s="1139">
        <f>+'C32A2'!Q13+'C32A3'!Q13</f>
        <v>217976</v>
      </c>
    </row>
    <row r="14" spans="1:21">
      <c r="A14" s="1374"/>
      <c r="B14" s="1150" t="s">
        <v>310</v>
      </c>
      <c r="C14" s="1139">
        <v>73431</v>
      </c>
      <c r="D14" s="1139">
        <v>77662</v>
      </c>
      <c r="E14" s="1139">
        <v>73393</v>
      </c>
      <c r="F14" s="1139">
        <v>65142</v>
      </c>
      <c r="G14" s="1139">
        <v>85730</v>
      </c>
      <c r="H14" s="1139">
        <v>84050</v>
      </c>
      <c r="I14" s="1139">
        <v>98629</v>
      </c>
      <c r="J14" s="1139">
        <v>67044</v>
      </c>
      <c r="K14" s="1139">
        <v>68739</v>
      </c>
      <c r="L14" s="1139">
        <v>61858</v>
      </c>
      <c r="M14" s="1139">
        <v>59573</v>
      </c>
      <c r="N14" s="1139">
        <v>52353</v>
      </c>
      <c r="O14" s="1139">
        <v>49257</v>
      </c>
      <c r="P14" s="1139">
        <v>39100</v>
      </c>
      <c r="Q14" s="1139">
        <f>+'C32A2'!Q14+'C32A3'!Q14</f>
        <v>43049</v>
      </c>
      <c r="S14" s="458"/>
      <c r="T14" s="458"/>
      <c r="U14" s="458"/>
    </row>
    <row r="15" spans="1:21">
      <c r="A15" s="1374"/>
      <c r="B15" s="1149" t="s">
        <v>306</v>
      </c>
      <c r="C15" s="1136">
        <v>351332</v>
      </c>
      <c r="D15" s="1136">
        <v>366292</v>
      </c>
      <c r="E15" s="1136">
        <v>363472</v>
      </c>
      <c r="F15" s="1136">
        <v>381733</v>
      </c>
      <c r="G15" s="1136">
        <v>436203</v>
      </c>
      <c r="H15" s="1136">
        <v>450943</v>
      </c>
      <c r="I15" s="1136">
        <v>461849</v>
      </c>
      <c r="J15" s="1136">
        <v>478359</v>
      </c>
      <c r="K15" s="1136">
        <v>485051</v>
      </c>
      <c r="L15" s="1136">
        <v>476221</v>
      </c>
      <c r="M15" s="1136">
        <v>491022</v>
      </c>
      <c r="N15" s="1136">
        <v>492977</v>
      </c>
      <c r="O15" s="1136">
        <v>506485</v>
      </c>
      <c r="P15" s="1136">
        <f>SUM(P16:P19)</f>
        <v>408590</v>
      </c>
      <c r="Q15" s="1136">
        <f>SUM(Q16:Q19)</f>
        <v>443866</v>
      </c>
    </row>
    <row r="16" spans="1:21">
      <c r="A16" s="1374"/>
      <c r="B16" s="1150" t="s">
        <v>307</v>
      </c>
      <c r="C16" s="1139">
        <v>55087</v>
      </c>
      <c r="D16" s="1139">
        <v>54947</v>
      </c>
      <c r="E16" s="1139">
        <v>51701</v>
      </c>
      <c r="F16" s="1139">
        <v>50612</v>
      </c>
      <c r="G16" s="1139">
        <v>58253</v>
      </c>
      <c r="H16" s="1139">
        <v>63612</v>
      </c>
      <c r="I16" s="1139">
        <v>67568</v>
      </c>
      <c r="J16" s="1139">
        <v>57688</v>
      </c>
      <c r="K16" s="1139">
        <v>58452</v>
      </c>
      <c r="L16" s="1139">
        <v>60775</v>
      </c>
      <c r="M16" s="1139">
        <v>67002</v>
      </c>
      <c r="N16" s="1139">
        <v>65510</v>
      </c>
      <c r="O16" s="1139">
        <v>64776</v>
      </c>
      <c r="P16" s="1139">
        <v>123566</v>
      </c>
      <c r="Q16" s="1139">
        <f>+'C32A2'!Q16+'C32A3'!Q16</f>
        <v>75531</v>
      </c>
    </row>
    <row r="17" spans="1:17">
      <c r="A17" s="1374"/>
      <c r="B17" s="1150" t="s">
        <v>308</v>
      </c>
      <c r="C17" s="1139">
        <v>157704</v>
      </c>
      <c r="D17" s="1139">
        <v>159500</v>
      </c>
      <c r="E17" s="1139">
        <v>164967</v>
      </c>
      <c r="F17" s="1139">
        <v>180517</v>
      </c>
      <c r="G17" s="1139">
        <v>198588</v>
      </c>
      <c r="H17" s="1139">
        <v>201895</v>
      </c>
      <c r="I17" s="1139">
        <v>206228</v>
      </c>
      <c r="J17" s="1139">
        <v>227793</v>
      </c>
      <c r="K17" s="1139">
        <v>219624</v>
      </c>
      <c r="L17" s="1139">
        <v>223985</v>
      </c>
      <c r="M17" s="1139">
        <v>227784</v>
      </c>
      <c r="N17" s="1139">
        <v>238755</v>
      </c>
      <c r="O17" s="1139">
        <v>239849</v>
      </c>
      <c r="P17" s="1139">
        <v>193984</v>
      </c>
      <c r="Q17" s="1139">
        <f>+'C32A2'!Q17+'C32A3'!Q17</f>
        <v>216059</v>
      </c>
    </row>
    <row r="18" spans="1:17">
      <c r="A18" s="1374"/>
      <c r="B18" s="1150" t="s">
        <v>309</v>
      </c>
      <c r="C18" s="1139">
        <v>104653</v>
      </c>
      <c r="D18" s="1139">
        <v>114735</v>
      </c>
      <c r="E18" s="1139">
        <v>114006</v>
      </c>
      <c r="F18" s="1139">
        <v>120229</v>
      </c>
      <c r="G18" s="1139">
        <v>146491</v>
      </c>
      <c r="H18" s="1139">
        <v>149082</v>
      </c>
      <c r="I18" s="1139">
        <v>156467</v>
      </c>
      <c r="J18" s="1139">
        <v>166237</v>
      </c>
      <c r="K18" s="1139">
        <v>180839</v>
      </c>
      <c r="L18" s="1139">
        <v>163317</v>
      </c>
      <c r="M18" s="1139">
        <v>174855</v>
      </c>
      <c r="N18" s="1139">
        <v>168860</v>
      </c>
      <c r="O18" s="1139">
        <v>179159</v>
      </c>
      <c r="P18" s="1139">
        <v>69361</v>
      </c>
      <c r="Q18" s="1139">
        <f>+'C32A2'!Q18+'C32A3'!Q18</f>
        <v>129754</v>
      </c>
    </row>
    <row r="19" spans="1:17">
      <c r="A19" s="1374"/>
      <c r="B19" s="1151" t="s">
        <v>310</v>
      </c>
      <c r="C19" s="1142">
        <v>33888</v>
      </c>
      <c r="D19" s="1142">
        <v>37110</v>
      </c>
      <c r="E19" s="1142">
        <v>32798</v>
      </c>
      <c r="F19" s="1142">
        <v>30375</v>
      </c>
      <c r="G19" s="1142">
        <v>32871</v>
      </c>
      <c r="H19" s="1142">
        <v>36354</v>
      </c>
      <c r="I19" s="1142">
        <v>31586</v>
      </c>
      <c r="J19" s="1142">
        <v>26641</v>
      </c>
      <c r="K19" s="1142">
        <v>26136</v>
      </c>
      <c r="L19" s="1142">
        <v>28144</v>
      </c>
      <c r="M19" s="1142">
        <v>21381</v>
      </c>
      <c r="N19" s="1142">
        <v>19852</v>
      </c>
      <c r="O19" s="1142">
        <v>22701</v>
      </c>
      <c r="P19" s="1142">
        <v>21679</v>
      </c>
      <c r="Q19" s="1142">
        <f>+'C32A2'!Q19+'C32A3'!Q19</f>
        <v>22522</v>
      </c>
    </row>
  </sheetData>
  <mergeCells count="3">
    <mergeCell ref="A4:B4"/>
    <mergeCell ref="A5:A19"/>
    <mergeCell ref="A1:Q2"/>
  </mergeCells>
  <pageMargins left="0.7" right="0.7" top="0.75" bottom="0.75" header="0.3" footer="0.3"/>
  <pageSetup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92D050"/>
  </sheetPr>
  <dimension ref="A1:U19"/>
  <sheetViews>
    <sheetView showGridLines="0" workbookViewId="0">
      <selection activeCell="P7" sqref="P7"/>
    </sheetView>
  </sheetViews>
  <sheetFormatPr baseColWidth="10" defaultColWidth="10.6640625" defaultRowHeight="14.4"/>
  <cols>
    <col min="1" max="1" width="4" customWidth="1"/>
    <col min="2" max="2" width="19.88671875" customWidth="1"/>
    <col min="3" max="17" width="10.109375" customWidth="1"/>
  </cols>
  <sheetData>
    <row r="1" spans="1:21" ht="14.4" customHeight="1">
      <c r="A1" s="1536" t="s">
        <v>352</v>
      </c>
      <c r="B1" s="1536"/>
      <c r="C1" s="1536"/>
      <c r="D1" s="1536"/>
      <c r="E1" s="1536"/>
      <c r="F1" s="1536"/>
      <c r="G1" s="1536"/>
      <c r="H1" s="1536"/>
      <c r="I1" s="1536"/>
      <c r="J1" s="1536"/>
      <c r="K1" s="1536"/>
      <c r="L1" s="1536"/>
      <c r="M1" s="1536"/>
      <c r="N1" s="1536"/>
      <c r="O1" s="1536"/>
      <c r="P1" s="1536"/>
      <c r="Q1" s="1536"/>
    </row>
    <row r="2" spans="1:21">
      <c r="A2" s="1536"/>
      <c r="B2" s="1536"/>
      <c r="C2" s="1536"/>
      <c r="D2" s="1536"/>
      <c r="E2" s="1536"/>
      <c r="F2" s="1536"/>
      <c r="G2" s="1536"/>
      <c r="H2" s="1536"/>
      <c r="I2" s="1536"/>
      <c r="J2" s="1536"/>
      <c r="K2" s="1536"/>
      <c r="L2" s="1536"/>
      <c r="M2" s="1536"/>
      <c r="N2" s="1536"/>
      <c r="O2" s="1536"/>
      <c r="P2" s="1536"/>
      <c r="Q2" s="1536"/>
    </row>
    <row r="4" spans="1:21" ht="28.95" customHeight="1">
      <c r="A4" s="1533" t="s">
        <v>312</v>
      </c>
      <c r="B4" s="1534"/>
      <c r="C4" s="787">
        <v>2007</v>
      </c>
      <c r="D4" s="787">
        <v>2008</v>
      </c>
      <c r="E4" s="787">
        <v>2009</v>
      </c>
      <c r="F4" s="787">
        <v>2010</v>
      </c>
      <c r="G4" s="787">
        <v>2011</v>
      </c>
      <c r="H4" s="787">
        <v>2012</v>
      </c>
      <c r="I4" s="787">
        <v>2013</v>
      </c>
      <c r="J4" s="787">
        <v>2014</v>
      </c>
      <c r="K4" s="787">
        <v>2015</v>
      </c>
      <c r="L4" s="787">
        <v>2016</v>
      </c>
      <c r="M4" s="787">
        <v>2017</v>
      </c>
      <c r="N4" s="787">
        <v>2018</v>
      </c>
      <c r="O4" s="788">
        <v>2019</v>
      </c>
      <c r="P4" s="787">
        <v>2020</v>
      </c>
      <c r="Q4" s="874">
        <v>2021</v>
      </c>
      <c r="S4" s="552"/>
      <c r="T4" s="552"/>
      <c r="U4" s="552"/>
    </row>
    <row r="5" spans="1:21">
      <c r="A5" s="1531" t="s">
        <v>247</v>
      </c>
      <c r="B5" s="1144" t="s">
        <v>109</v>
      </c>
      <c r="C5" s="1134">
        <v>672347</v>
      </c>
      <c r="D5" s="1134">
        <v>719902</v>
      </c>
      <c r="E5" s="1134">
        <v>714407</v>
      </c>
      <c r="F5" s="1134">
        <v>736479</v>
      </c>
      <c r="G5" s="1134">
        <v>839164</v>
      </c>
      <c r="H5" s="1134">
        <v>863983</v>
      </c>
      <c r="I5" s="1134">
        <v>894770</v>
      </c>
      <c r="J5" s="1134">
        <v>909236</v>
      </c>
      <c r="K5" s="1134">
        <v>913313</v>
      </c>
      <c r="L5" s="1134">
        <v>910872</v>
      </c>
      <c r="M5" s="1134">
        <v>931302</v>
      </c>
      <c r="N5" s="1134">
        <v>935766</v>
      </c>
      <c r="O5" s="1134">
        <v>932926</v>
      </c>
      <c r="P5" s="1135" t="s">
        <v>319</v>
      </c>
      <c r="Q5" s="1134">
        <f>SUM(Q6:Q9)</f>
        <v>823818</v>
      </c>
    </row>
    <row r="6" spans="1:21">
      <c r="A6" s="1391"/>
      <c r="B6" s="1146" t="s">
        <v>307</v>
      </c>
      <c r="C6" s="1139">
        <v>68305</v>
      </c>
      <c r="D6" s="1139">
        <v>76710</v>
      </c>
      <c r="E6" s="1139">
        <v>70357</v>
      </c>
      <c r="F6" s="1139">
        <v>67952</v>
      </c>
      <c r="G6" s="1139">
        <v>74563</v>
      </c>
      <c r="H6" s="1139">
        <v>86043</v>
      </c>
      <c r="I6" s="1139">
        <v>91249</v>
      </c>
      <c r="J6" s="1139">
        <v>78544</v>
      </c>
      <c r="K6" s="1139">
        <v>79743</v>
      </c>
      <c r="L6" s="1139">
        <v>81915</v>
      </c>
      <c r="M6" s="1139">
        <v>88436</v>
      </c>
      <c r="N6" s="1139">
        <v>92031</v>
      </c>
      <c r="O6" s="1139">
        <v>90520</v>
      </c>
      <c r="P6" s="1140" t="s">
        <v>319</v>
      </c>
      <c r="Q6" s="1139">
        <f>+Q11+Q16</f>
        <v>124801</v>
      </c>
    </row>
    <row r="7" spans="1:21">
      <c r="A7" s="1391"/>
      <c r="B7" s="1146" t="s">
        <v>308</v>
      </c>
      <c r="C7" s="1139">
        <v>270253</v>
      </c>
      <c r="D7" s="1139">
        <v>265885</v>
      </c>
      <c r="E7" s="1139">
        <v>281591</v>
      </c>
      <c r="F7" s="1139">
        <v>312130</v>
      </c>
      <c r="G7" s="1139">
        <v>323939</v>
      </c>
      <c r="H7" s="1139">
        <v>341435</v>
      </c>
      <c r="I7" s="1139">
        <v>341006</v>
      </c>
      <c r="J7" s="1139">
        <v>366424</v>
      </c>
      <c r="K7" s="1139">
        <v>353785</v>
      </c>
      <c r="L7" s="1139">
        <v>361772</v>
      </c>
      <c r="M7" s="1139">
        <v>377491</v>
      </c>
      <c r="N7" s="1139">
        <v>389378</v>
      </c>
      <c r="O7" s="1139">
        <v>384154</v>
      </c>
      <c r="P7" s="1140" t="s">
        <v>319</v>
      </c>
      <c r="Q7" s="1139">
        <f t="shared" ref="Q7:Q9" si="0">+Q12+Q17</f>
        <v>354613</v>
      </c>
    </row>
    <row r="8" spans="1:21">
      <c r="A8" s="1391"/>
      <c r="B8" s="1146" t="s">
        <v>309</v>
      </c>
      <c r="C8" s="1139">
        <v>253208</v>
      </c>
      <c r="D8" s="1139">
        <v>290798</v>
      </c>
      <c r="E8" s="1139">
        <v>281988</v>
      </c>
      <c r="F8" s="1139">
        <v>281832</v>
      </c>
      <c r="G8" s="1139">
        <v>349272</v>
      </c>
      <c r="H8" s="1139">
        <v>340885</v>
      </c>
      <c r="I8" s="1139">
        <v>355924</v>
      </c>
      <c r="J8" s="1139">
        <v>387737</v>
      </c>
      <c r="K8" s="1139">
        <v>402745</v>
      </c>
      <c r="L8" s="1139">
        <v>391127</v>
      </c>
      <c r="M8" s="1139">
        <v>400083</v>
      </c>
      <c r="N8" s="1139">
        <v>396514</v>
      </c>
      <c r="O8" s="1139">
        <v>400786</v>
      </c>
      <c r="P8" s="1140" t="s">
        <v>319</v>
      </c>
      <c r="Q8" s="1139">
        <f t="shared" si="0"/>
        <v>290307</v>
      </c>
    </row>
    <row r="9" spans="1:21">
      <c r="A9" s="1391"/>
      <c r="B9" s="1146" t="s">
        <v>310</v>
      </c>
      <c r="C9" s="1139">
        <v>80581</v>
      </c>
      <c r="D9" s="1139">
        <v>86509</v>
      </c>
      <c r="E9" s="1139">
        <v>80471</v>
      </c>
      <c r="F9" s="1139">
        <v>74565</v>
      </c>
      <c r="G9" s="1139">
        <v>91390</v>
      </c>
      <c r="H9" s="1139">
        <v>95620</v>
      </c>
      <c r="I9" s="1139">
        <v>106591</v>
      </c>
      <c r="J9" s="1139">
        <v>76531</v>
      </c>
      <c r="K9" s="1139">
        <v>77040</v>
      </c>
      <c r="L9" s="1139">
        <v>76058</v>
      </c>
      <c r="M9" s="1139">
        <v>65292</v>
      </c>
      <c r="N9" s="1139">
        <v>57843</v>
      </c>
      <c r="O9" s="1139">
        <v>57466</v>
      </c>
      <c r="P9" s="1140" t="s">
        <v>319</v>
      </c>
      <c r="Q9" s="1139">
        <f t="shared" si="0"/>
        <v>54097</v>
      </c>
      <c r="U9" s="552"/>
    </row>
    <row r="10" spans="1:21">
      <c r="A10" s="1391"/>
      <c r="B10" s="1145" t="s">
        <v>305</v>
      </c>
      <c r="C10" s="1136">
        <v>376515</v>
      </c>
      <c r="D10" s="1136">
        <v>409496</v>
      </c>
      <c r="E10" s="1136">
        <v>408939</v>
      </c>
      <c r="F10" s="1136">
        <v>416899</v>
      </c>
      <c r="G10" s="1136">
        <v>459148</v>
      </c>
      <c r="H10" s="1136">
        <v>477560</v>
      </c>
      <c r="I10" s="1136">
        <v>497472</v>
      </c>
      <c r="J10" s="1136">
        <v>497931</v>
      </c>
      <c r="K10" s="1136">
        <v>497150</v>
      </c>
      <c r="L10" s="1136">
        <v>501708</v>
      </c>
      <c r="M10" s="1136">
        <v>510752</v>
      </c>
      <c r="N10" s="1136">
        <v>516290</v>
      </c>
      <c r="O10" s="1136">
        <v>501957</v>
      </c>
      <c r="P10" s="1137" t="s">
        <v>319</v>
      </c>
      <c r="Q10" s="1136">
        <f>SUM(Q11:Q14)</f>
        <v>440290</v>
      </c>
    </row>
    <row r="11" spans="1:21">
      <c r="A11" s="1391"/>
      <c r="B11" s="1146" t="s">
        <v>307</v>
      </c>
      <c r="C11" s="1139">
        <v>29854</v>
      </c>
      <c r="D11" s="1139">
        <v>34268</v>
      </c>
      <c r="E11" s="1139">
        <v>32561</v>
      </c>
      <c r="F11" s="1139">
        <v>33530</v>
      </c>
      <c r="G11" s="1139">
        <v>28614</v>
      </c>
      <c r="H11" s="1139">
        <v>38743</v>
      </c>
      <c r="I11" s="1139">
        <v>40899</v>
      </c>
      <c r="J11" s="1139">
        <v>37817</v>
      </c>
      <c r="K11" s="1139">
        <v>36804</v>
      </c>
      <c r="L11" s="1139">
        <v>35021</v>
      </c>
      <c r="M11" s="1139">
        <v>38205</v>
      </c>
      <c r="N11" s="1139">
        <v>43840</v>
      </c>
      <c r="O11" s="1139">
        <v>43426</v>
      </c>
      <c r="P11" s="1140" t="s">
        <v>319</v>
      </c>
      <c r="Q11" s="1139">
        <v>64173</v>
      </c>
    </row>
    <row r="12" spans="1:21">
      <c r="A12" s="1391"/>
      <c r="B12" s="1146" t="s">
        <v>308</v>
      </c>
      <c r="C12" s="1139">
        <v>134793</v>
      </c>
      <c r="D12" s="1139">
        <v>130933</v>
      </c>
      <c r="E12" s="1139">
        <v>140446</v>
      </c>
      <c r="F12" s="1139">
        <v>156061</v>
      </c>
      <c r="G12" s="1139">
        <v>151087</v>
      </c>
      <c r="H12" s="1139">
        <v>164334</v>
      </c>
      <c r="I12" s="1139">
        <v>162056</v>
      </c>
      <c r="J12" s="1139">
        <v>167917</v>
      </c>
      <c r="K12" s="1139">
        <v>163541</v>
      </c>
      <c r="L12" s="1139">
        <v>168233</v>
      </c>
      <c r="M12" s="1139">
        <v>182015</v>
      </c>
      <c r="N12" s="1139">
        <v>185186</v>
      </c>
      <c r="O12" s="1139">
        <v>179566</v>
      </c>
      <c r="P12" s="1140" t="s">
        <v>319</v>
      </c>
      <c r="Q12" s="1139">
        <v>168814</v>
      </c>
    </row>
    <row r="13" spans="1:21">
      <c r="A13" s="1391"/>
      <c r="B13" s="1146" t="s">
        <v>309</v>
      </c>
      <c r="C13" s="1139">
        <v>158783</v>
      </c>
      <c r="D13" s="1139">
        <v>188176</v>
      </c>
      <c r="E13" s="1139">
        <v>182030</v>
      </c>
      <c r="F13" s="1139">
        <v>177959</v>
      </c>
      <c r="G13" s="1139">
        <v>215169</v>
      </c>
      <c r="H13" s="1139">
        <v>208935</v>
      </c>
      <c r="I13" s="1139">
        <v>216538</v>
      </c>
      <c r="J13" s="1139">
        <v>239335</v>
      </c>
      <c r="K13" s="1139">
        <v>241442</v>
      </c>
      <c r="L13" s="1139">
        <v>247450</v>
      </c>
      <c r="M13" s="1139">
        <v>242897</v>
      </c>
      <c r="N13" s="1139">
        <v>246406</v>
      </c>
      <c r="O13" s="1139">
        <v>240706</v>
      </c>
      <c r="P13" s="1140" t="s">
        <v>319</v>
      </c>
      <c r="Q13" s="1139">
        <v>173684</v>
      </c>
    </row>
    <row r="14" spans="1:21">
      <c r="A14" s="1391"/>
      <c r="B14" s="1146" t="s">
        <v>310</v>
      </c>
      <c r="C14" s="1139">
        <v>53085</v>
      </c>
      <c r="D14" s="1139">
        <v>56119</v>
      </c>
      <c r="E14" s="1139">
        <v>53902</v>
      </c>
      <c r="F14" s="1139">
        <v>49349</v>
      </c>
      <c r="G14" s="1139">
        <v>64278</v>
      </c>
      <c r="H14" s="1139">
        <v>65548</v>
      </c>
      <c r="I14" s="1139">
        <v>77979</v>
      </c>
      <c r="J14" s="1139">
        <v>52862</v>
      </c>
      <c r="K14" s="1139">
        <v>55363</v>
      </c>
      <c r="L14" s="1139">
        <v>51004</v>
      </c>
      <c r="M14" s="1139">
        <v>47635</v>
      </c>
      <c r="N14" s="1139">
        <v>40858</v>
      </c>
      <c r="O14" s="1139">
        <v>38259</v>
      </c>
      <c r="P14" s="1140" t="s">
        <v>319</v>
      </c>
      <c r="Q14" s="1139">
        <v>33619</v>
      </c>
      <c r="U14" s="552"/>
    </row>
    <row r="15" spans="1:21">
      <c r="A15" s="1391"/>
      <c r="B15" s="1145" t="s">
        <v>306</v>
      </c>
      <c r="C15" s="1136">
        <v>295832</v>
      </c>
      <c r="D15" s="1136">
        <v>310406</v>
      </c>
      <c r="E15" s="1136">
        <v>305468</v>
      </c>
      <c r="F15" s="1136">
        <v>319580</v>
      </c>
      <c r="G15" s="1136">
        <v>380016</v>
      </c>
      <c r="H15" s="1136">
        <v>386423</v>
      </c>
      <c r="I15" s="1136">
        <v>397298</v>
      </c>
      <c r="J15" s="1136">
        <v>411305</v>
      </c>
      <c r="K15" s="1136">
        <v>416163</v>
      </c>
      <c r="L15" s="1136">
        <v>409164</v>
      </c>
      <c r="M15" s="1136">
        <v>420550</v>
      </c>
      <c r="N15" s="1136">
        <v>419476</v>
      </c>
      <c r="O15" s="1136">
        <v>430969</v>
      </c>
      <c r="P15" s="1137" t="s">
        <v>319</v>
      </c>
      <c r="Q15" s="1136">
        <f>SUM(Q16:Q19)</f>
        <v>383528</v>
      </c>
    </row>
    <row r="16" spans="1:21">
      <c r="A16" s="1391"/>
      <c r="B16" s="1146" t="s">
        <v>307</v>
      </c>
      <c r="C16" s="1139">
        <v>38451</v>
      </c>
      <c r="D16" s="1139">
        <v>42442</v>
      </c>
      <c r="E16" s="1139">
        <v>37796</v>
      </c>
      <c r="F16" s="1139">
        <v>34422</v>
      </c>
      <c r="G16" s="1139">
        <v>45949</v>
      </c>
      <c r="H16" s="1139">
        <v>47300</v>
      </c>
      <c r="I16" s="1139">
        <v>50350</v>
      </c>
      <c r="J16" s="1139">
        <v>40727</v>
      </c>
      <c r="K16" s="1139">
        <v>42939</v>
      </c>
      <c r="L16" s="1139">
        <v>46894</v>
      </c>
      <c r="M16" s="1139">
        <v>50231</v>
      </c>
      <c r="N16" s="1139">
        <v>48191</v>
      </c>
      <c r="O16" s="1139">
        <v>47094</v>
      </c>
      <c r="P16" s="1140" t="s">
        <v>319</v>
      </c>
      <c r="Q16" s="1139">
        <v>60628</v>
      </c>
    </row>
    <row r="17" spans="1:17">
      <c r="A17" s="1391"/>
      <c r="B17" s="1146" t="s">
        <v>308</v>
      </c>
      <c r="C17" s="1139">
        <v>135460</v>
      </c>
      <c r="D17" s="1139">
        <v>134952</v>
      </c>
      <c r="E17" s="1139">
        <v>141145</v>
      </c>
      <c r="F17" s="1139">
        <v>156069</v>
      </c>
      <c r="G17" s="1139">
        <v>172852</v>
      </c>
      <c r="H17" s="1139">
        <v>177101</v>
      </c>
      <c r="I17" s="1139">
        <v>178950</v>
      </c>
      <c r="J17" s="1139">
        <v>198507</v>
      </c>
      <c r="K17" s="1139">
        <v>190244</v>
      </c>
      <c r="L17" s="1139">
        <v>193539</v>
      </c>
      <c r="M17" s="1139">
        <v>195476</v>
      </c>
      <c r="N17" s="1139">
        <v>204192</v>
      </c>
      <c r="O17" s="1139">
        <v>204588</v>
      </c>
      <c r="P17" s="1140" t="s">
        <v>319</v>
      </c>
      <c r="Q17" s="1139">
        <v>185799</v>
      </c>
    </row>
    <row r="18" spans="1:17">
      <c r="A18" s="1391"/>
      <c r="B18" s="1146" t="s">
        <v>309</v>
      </c>
      <c r="C18" s="1139">
        <v>94425</v>
      </c>
      <c r="D18" s="1139">
        <v>102622</v>
      </c>
      <c r="E18" s="1139">
        <v>99958</v>
      </c>
      <c r="F18" s="1139">
        <v>103873</v>
      </c>
      <c r="G18" s="1139">
        <v>134103</v>
      </c>
      <c r="H18" s="1139">
        <v>131950</v>
      </c>
      <c r="I18" s="1139">
        <v>139386</v>
      </c>
      <c r="J18" s="1139">
        <v>148402</v>
      </c>
      <c r="K18" s="1139">
        <v>161303</v>
      </c>
      <c r="L18" s="1139">
        <v>143677</v>
      </c>
      <c r="M18" s="1139">
        <v>157186</v>
      </c>
      <c r="N18" s="1139">
        <v>150108</v>
      </c>
      <c r="O18" s="1139">
        <v>160080</v>
      </c>
      <c r="P18" s="1140" t="s">
        <v>319</v>
      </c>
      <c r="Q18" s="1139">
        <v>116623</v>
      </c>
    </row>
    <row r="19" spans="1:17">
      <c r="A19" s="1386"/>
      <c r="B19" s="1147" t="s">
        <v>310</v>
      </c>
      <c r="C19" s="1142">
        <v>27496</v>
      </c>
      <c r="D19" s="1142">
        <v>30390</v>
      </c>
      <c r="E19" s="1142">
        <v>26569</v>
      </c>
      <c r="F19" s="1142">
        <v>25216</v>
      </c>
      <c r="G19" s="1142">
        <v>27112</v>
      </c>
      <c r="H19" s="1142">
        <v>30072</v>
      </c>
      <c r="I19" s="1142">
        <v>28612</v>
      </c>
      <c r="J19" s="1142">
        <v>23669</v>
      </c>
      <c r="K19" s="1142">
        <v>21677</v>
      </c>
      <c r="L19" s="1142">
        <v>25054</v>
      </c>
      <c r="M19" s="1142">
        <v>17657</v>
      </c>
      <c r="N19" s="1142">
        <v>16985</v>
      </c>
      <c r="O19" s="1142">
        <v>19207</v>
      </c>
      <c r="P19" s="1143" t="s">
        <v>319</v>
      </c>
      <c r="Q19" s="1142">
        <v>20478</v>
      </c>
    </row>
  </sheetData>
  <mergeCells count="3">
    <mergeCell ref="A4:B4"/>
    <mergeCell ref="A5:A19"/>
    <mergeCell ref="A1:Q2"/>
  </mergeCells>
  <pageMargins left="0.7" right="0.7" top="0.75" bottom="0.75" header="0.3" footer="0.3"/>
  <pageSetup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</sheetPr>
  <dimension ref="A1:U19"/>
  <sheetViews>
    <sheetView showGridLines="0" workbookViewId="0">
      <selection activeCell="B5" sqref="B5"/>
    </sheetView>
  </sheetViews>
  <sheetFormatPr baseColWidth="10" defaultColWidth="10.6640625" defaultRowHeight="14.4"/>
  <cols>
    <col min="1" max="1" width="4" customWidth="1"/>
    <col min="2" max="2" width="21.33203125" customWidth="1"/>
    <col min="3" max="17" width="10.109375" customWidth="1"/>
  </cols>
  <sheetData>
    <row r="1" spans="1:21" ht="14.4" customHeight="1">
      <c r="A1" s="1536" t="s">
        <v>352</v>
      </c>
      <c r="B1" s="1536"/>
      <c r="C1" s="1536"/>
      <c r="D1" s="1536"/>
      <c r="E1" s="1536"/>
      <c r="F1" s="1536"/>
      <c r="G1" s="1536"/>
      <c r="H1" s="1536"/>
      <c r="I1" s="1536"/>
      <c r="J1" s="1536"/>
      <c r="K1" s="1536"/>
      <c r="L1" s="1536"/>
      <c r="M1" s="1536"/>
      <c r="N1" s="1536"/>
      <c r="O1" s="1536"/>
      <c r="P1" s="1536"/>
      <c r="Q1" s="1536"/>
    </row>
    <row r="2" spans="1:21">
      <c r="A2" s="1536"/>
      <c r="B2" s="1536"/>
      <c r="C2" s="1536"/>
      <c r="D2" s="1536"/>
      <c r="E2" s="1536"/>
      <c r="F2" s="1536"/>
      <c r="G2" s="1536"/>
      <c r="H2" s="1536"/>
      <c r="I2" s="1536"/>
      <c r="J2" s="1536"/>
      <c r="K2" s="1536"/>
      <c r="L2" s="1536"/>
      <c r="M2" s="1536"/>
      <c r="N2" s="1536"/>
      <c r="O2" s="1536"/>
      <c r="P2" s="1536"/>
      <c r="Q2" s="1536"/>
    </row>
    <row r="4" spans="1:21" ht="28.95" customHeight="1">
      <c r="A4" s="1533" t="s">
        <v>312</v>
      </c>
      <c r="B4" s="1534"/>
      <c r="C4" s="787">
        <v>2007</v>
      </c>
      <c r="D4" s="787">
        <v>2008</v>
      </c>
      <c r="E4" s="787">
        <v>2009</v>
      </c>
      <c r="F4" s="787">
        <v>2010</v>
      </c>
      <c r="G4" s="787">
        <v>2011</v>
      </c>
      <c r="H4" s="787">
        <v>2012</v>
      </c>
      <c r="I4" s="787">
        <v>2013</v>
      </c>
      <c r="J4" s="787">
        <v>2014</v>
      </c>
      <c r="K4" s="787">
        <v>2015</v>
      </c>
      <c r="L4" s="787">
        <v>2016</v>
      </c>
      <c r="M4" s="787">
        <v>2017</v>
      </c>
      <c r="N4" s="787">
        <v>2018</v>
      </c>
      <c r="O4" s="788">
        <v>2019</v>
      </c>
      <c r="P4" s="787">
        <v>2020</v>
      </c>
      <c r="Q4" s="851">
        <v>2021</v>
      </c>
      <c r="S4" s="552"/>
      <c r="T4" s="552"/>
      <c r="U4" s="552"/>
    </row>
    <row r="5" spans="1:21">
      <c r="A5" s="1537" t="s">
        <v>248</v>
      </c>
      <c r="B5" s="1133" t="s">
        <v>109</v>
      </c>
      <c r="C5" s="1134">
        <v>213950</v>
      </c>
      <c r="D5" s="1134">
        <v>219475</v>
      </c>
      <c r="E5" s="1134">
        <v>217160</v>
      </c>
      <c r="F5" s="1134">
        <v>222424</v>
      </c>
      <c r="G5" s="1134">
        <v>206432</v>
      </c>
      <c r="H5" s="1134">
        <v>235319</v>
      </c>
      <c r="I5" s="1134">
        <v>237519</v>
      </c>
      <c r="J5" s="1134">
        <v>231939</v>
      </c>
      <c r="K5" s="1134">
        <v>235787</v>
      </c>
      <c r="L5" s="1134">
        <v>225115</v>
      </c>
      <c r="M5" s="1134">
        <v>227829</v>
      </c>
      <c r="N5" s="1134">
        <v>233177</v>
      </c>
      <c r="O5" s="1134">
        <v>234222</v>
      </c>
      <c r="P5" s="1135" t="s">
        <v>319</v>
      </c>
      <c r="Q5" s="1134">
        <f>SUM(Q6:Q9)</f>
        <v>207510</v>
      </c>
    </row>
    <row r="6" spans="1:21">
      <c r="A6" s="1538"/>
      <c r="B6" s="1138" t="s">
        <v>307</v>
      </c>
      <c r="C6" s="1139">
        <v>54141</v>
      </c>
      <c r="D6" s="1139">
        <v>50149</v>
      </c>
      <c r="E6" s="1139">
        <v>51538</v>
      </c>
      <c r="F6" s="1139">
        <v>52628</v>
      </c>
      <c r="G6" s="1139">
        <v>44954</v>
      </c>
      <c r="H6" s="1139">
        <v>59375</v>
      </c>
      <c r="I6" s="1139">
        <v>57043</v>
      </c>
      <c r="J6" s="1139">
        <v>52959</v>
      </c>
      <c r="K6" s="1139">
        <v>53848</v>
      </c>
      <c r="L6" s="1139">
        <v>55465</v>
      </c>
      <c r="M6" s="1139">
        <v>55788</v>
      </c>
      <c r="N6" s="1139">
        <v>58859</v>
      </c>
      <c r="O6" s="1139">
        <v>59077</v>
      </c>
      <c r="P6" s="1140" t="s">
        <v>319</v>
      </c>
      <c r="Q6" s="1139">
        <f>+Q11+Q16</f>
        <v>64090</v>
      </c>
    </row>
    <row r="7" spans="1:21">
      <c r="A7" s="1538"/>
      <c r="B7" s="1138" t="s">
        <v>308</v>
      </c>
      <c r="C7" s="1139">
        <v>61381</v>
      </c>
      <c r="D7" s="1139">
        <v>62586</v>
      </c>
      <c r="E7" s="1139">
        <v>59338</v>
      </c>
      <c r="F7" s="1139">
        <v>61643</v>
      </c>
      <c r="G7" s="1139">
        <v>65275</v>
      </c>
      <c r="H7" s="1139">
        <v>71427</v>
      </c>
      <c r="I7" s="1139">
        <v>71230</v>
      </c>
      <c r="J7" s="1139">
        <v>74574</v>
      </c>
      <c r="K7" s="1139">
        <v>75117</v>
      </c>
      <c r="L7" s="1139">
        <v>77475</v>
      </c>
      <c r="M7" s="1139">
        <v>75018</v>
      </c>
      <c r="N7" s="1139">
        <v>79413</v>
      </c>
      <c r="O7" s="1139">
        <v>80283</v>
      </c>
      <c r="P7" s="1140" t="s">
        <v>319</v>
      </c>
      <c r="Q7" s="1139">
        <f t="shared" ref="Q7:Q9" si="0">+Q12+Q17</f>
        <v>74523</v>
      </c>
    </row>
    <row r="8" spans="1:21">
      <c r="A8" s="1538"/>
      <c r="B8" s="1138" t="s">
        <v>309</v>
      </c>
      <c r="C8" s="1139">
        <v>71690</v>
      </c>
      <c r="D8" s="1139">
        <v>78477</v>
      </c>
      <c r="E8" s="1139">
        <v>80564</v>
      </c>
      <c r="F8" s="1139">
        <v>87201</v>
      </c>
      <c r="G8" s="1139">
        <v>68992</v>
      </c>
      <c r="H8" s="1139">
        <v>79733</v>
      </c>
      <c r="I8" s="1139">
        <v>85622</v>
      </c>
      <c r="J8" s="1139">
        <v>87252</v>
      </c>
      <c r="K8" s="1139">
        <v>88987</v>
      </c>
      <c r="L8" s="1139">
        <v>78231</v>
      </c>
      <c r="M8" s="1139">
        <v>81361</v>
      </c>
      <c r="N8" s="1139">
        <v>80543</v>
      </c>
      <c r="O8" s="1139">
        <v>80370</v>
      </c>
      <c r="P8" s="1140" t="s">
        <v>319</v>
      </c>
      <c r="Q8" s="1139">
        <f t="shared" si="0"/>
        <v>57423</v>
      </c>
    </row>
    <row r="9" spans="1:21">
      <c r="A9" s="1538"/>
      <c r="B9" s="1138" t="s">
        <v>310</v>
      </c>
      <c r="C9" s="1139">
        <v>26738</v>
      </c>
      <c r="D9" s="1139">
        <v>28263</v>
      </c>
      <c r="E9" s="1139">
        <v>25720</v>
      </c>
      <c r="F9" s="1139">
        <v>20952</v>
      </c>
      <c r="G9" s="1139">
        <v>27211</v>
      </c>
      <c r="H9" s="1139">
        <v>24784</v>
      </c>
      <c r="I9" s="1139">
        <v>23624</v>
      </c>
      <c r="J9" s="1139">
        <v>17154</v>
      </c>
      <c r="K9" s="1139">
        <v>17835</v>
      </c>
      <c r="L9" s="1139">
        <v>13944</v>
      </c>
      <c r="M9" s="1139">
        <v>15662</v>
      </c>
      <c r="N9" s="1139">
        <v>14362</v>
      </c>
      <c r="O9" s="1139">
        <v>14492</v>
      </c>
      <c r="P9" s="1140" t="s">
        <v>319</v>
      </c>
      <c r="Q9" s="1139">
        <f t="shared" si="0"/>
        <v>11474</v>
      </c>
      <c r="U9" s="552"/>
    </row>
    <row r="10" spans="1:21">
      <c r="A10" s="1538"/>
      <c r="B10" s="702" t="s">
        <v>305</v>
      </c>
      <c r="C10" s="1136">
        <v>158450</v>
      </c>
      <c r="D10" s="1136">
        <v>163589</v>
      </c>
      <c r="E10" s="1136">
        <v>159156</v>
      </c>
      <c r="F10" s="1136">
        <v>160271</v>
      </c>
      <c r="G10" s="1136">
        <v>150245</v>
      </c>
      <c r="H10" s="1136">
        <v>170799</v>
      </c>
      <c r="I10" s="1136">
        <v>172968</v>
      </c>
      <c r="J10" s="1136">
        <v>164885</v>
      </c>
      <c r="K10" s="1136">
        <v>166899</v>
      </c>
      <c r="L10" s="1136">
        <v>158058</v>
      </c>
      <c r="M10" s="1136">
        <v>157357</v>
      </c>
      <c r="N10" s="1136">
        <v>159676</v>
      </c>
      <c r="O10" s="1136">
        <v>158706</v>
      </c>
      <c r="P10" s="1137" t="s">
        <v>319</v>
      </c>
      <c r="Q10" s="1136">
        <f>SUM(Q11:Q14)</f>
        <v>147172</v>
      </c>
    </row>
    <row r="11" spans="1:21">
      <c r="A11" s="1538"/>
      <c r="B11" s="1138" t="s">
        <v>307</v>
      </c>
      <c r="C11" s="1139">
        <v>37505</v>
      </c>
      <c r="D11" s="1139">
        <v>37644</v>
      </c>
      <c r="E11" s="1139">
        <v>37633</v>
      </c>
      <c r="F11" s="1139">
        <v>36438</v>
      </c>
      <c r="G11" s="1139">
        <v>32650</v>
      </c>
      <c r="H11" s="1139">
        <v>43063</v>
      </c>
      <c r="I11" s="1139">
        <v>39825</v>
      </c>
      <c r="J11" s="1139">
        <v>35998</v>
      </c>
      <c r="K11" s="1139">
        <v>38335</v>
      </c>
      <c r="L11" s="1139">
        <v>41584</v>
      </c>
      <c r="M11" s="1139">
        <v>39017</v>
      </c>
      <c r="N11" s="1139">
        <v>41540</v>
      </c>
      <c r="O11" s="1139">
        <v>41395</v>
      </c>
      <c r="P11" s="1140" t="s">
        <v>319</v>
      </c>
      <c r="Q11" s="1139">
        <v>49187</v>
      </c>
    </row>
    <row r="12" spans="1:21">
      <c r="A12" s="1538"/>
      <c r="B12" s="1138" t="s">
        <v>308</v>
      </c>
      <c r="C12" s="1139">
        <v>39137</v>
      </c>
      <c r="D12" s="1139">
        <v>38038</v>
      </c>
      <c r="E12" s="1139">
        <v>35516</v>
      </c>
      <c r="F12" s="1139">
        <v>37195</v>
      </c>
      <c r="G12" s="1139">
        <v>39539</v>
      </c>
      <c r="H12" s="1139">
        <v>46633</v>
      </c>
      <c r="I12" s="1139">
        <v>43952</v>
      </c>
      <c r="J12" s="1139">
        <v>45288</v>
      </c>
      <c r="K12" s="1139">
        <v>45737</v>
      </c>
      <c r="L12" s="1139">
        <v>47029</v>
      </c>
      <c r="M12" s="1139">
        <v>42710</v>
      </c>
      <c r="N12" s="1139">
        <v>44850</v>
      </c>
      <c r="O12" s="1139">
        <v>45022</v>
      </c>
      <c r="P12" s="1140" t="s">
        <v>319</v>
      </c>
      <c r="Q12" s="1139">
        <v>44263</v>
      </c>
    </row>
    <row r="13" spans="1:21">
      <c r="A13" s="1538"/>
      <c r="B13" s="1138" t="s">
        <v>309</v>
      </c>
      <c r="C13" s="1139">
        <v>61462</v>
      </c>
      <c r="D13" s="1139">
        <v>66364</v>
      </c>
      <c r="E13" s="1139">
        <v>66516</v>
      </c>
      <c r="F13" s="1139">
        <v>70845</v>
      </c>
      <c r="G13" s="1139">
        <v>56604</v>
      </c>
      <c r="H13" s="1139">
        <v>62601</v>
      </c>
      <c r="I13" s="1139">
        <v>68541</v>
      </c>
      <c r="J13" s="1139">
        <v>69417</v>
      </c>
      <c r="K13" s="1139">
        <v>69451</v>
      </c>
      <c r="L13" s="1139">
        <v>58591</v>
      </c>
      <c r="M13" s="1139">
        <v>63692</v>
      </c>
      <c r="N13" s="1139">
        <v>61791</v>
      </c>
      <c r="O13" s="1139">
        <v>61291</v>
      </c>
      <c r="P13" s="1140" t="s">
        <v>319</v>
      </c>
      <c r="Q13" s="1139">
        <v>44292</v>
      </c>
    </row>
    <row r="14" spans="1:21">
      <c r="A14" s="1538"/>
      <c r="B14" s="1138" t="s">
        <v>310</v>
      </c>
      <c r="C14" s="1139">
        <v>20346</v>
      </c>
      <c r="D14" s="1139">
        <v>21543</v>
      </c>
      <c r="E14" s="1139">
        <v>19491</v>
      </c>
      <c r="F14" s="1139">
        <v>15793</v>
      </c>
      <c r="G14" s="1139">
        <v>21452</v>
      </c>
      <c r="H14" s="1139">
        <v>18502</v>
      </c>
      <c r="I14" s="1139">
        <v>20650</v>
      </c>
      <c r="J14" s="1139">
        <v>14182</v>
      </c>
      <c r="K14" s="1139">
        <v>13376</v>
      </c>
      <c r="L14" s="1139">
        <v>10854</v>
      </c>
      <c r="M14" s="1139">
        <v>11938</v>
      </c>
      <c r="N14" s="1139">
        <v>11495</v>
      </c>
      <c r="O14" s="1139">
        <v>10998</v>
      </c>
      <c r="P14" s="1140" t="s">
        <v>319</v>
      </c>
      <c r="Q14" s="1139">
        <v>9430</v>
      </c>
      <c r="U14" s="552"/>
    </row>
    <row r="15" spans="1:21">
      <c r="A15" s="1538"/>
      <c r="B15" s="702" t="s">
        <v>306</v>
      </c>
      <c r="C15" s="1136">
        <v>55500</v>
      </c>
      <c r="D15" s="1136">
        <v>55886</v>
      </c>
      <c r="E15" s="1136">
        <v>58004</v>
      </c>
      <c r="F15" s="1136">
        <v>62153</v>
      </c>
      <c r="G15" s="1136">
        <v>56187</v>
      </c>
      <c r="H15" s="1136">
        <v>64520</v>
      </c>
      <c r="I15" s="1136">
        <v>64551</v>
      </c>
      <c r="J15" s="1136">
        <v>67054</v>
      </c>
      <c r="K15" s="1136">
        <v>68888</v>
      </c>
      <c r="L15" s="1136">
        <v>67057</v>
      </c>
      <c r="M15" s="1136">
        <v>70472</v>
      </c>
      <c r="N15" s="1136">
        <v>73501</v>
      </c>
      <c r="O15" s="1136">
        <v>75516</v>
      </c>
      <c r="P15" s="1137" t="s">
        <v>319</v>
      </c>
      <c r="Q15" s="1136">
        <f>SUM(Q16:Q19)</f>
        <v>60338</v>
      </c>
    </row>
    <row r="16" spans="1:21">
      <c r="A16" s="1538"/>
      <c r="B16" s="1138" t="s">
        <v>307</v>
      </c>
      <c r="C16" s="1139">
        <v>16636</v>
      </c>
      <c r="D16" s="1139">
        <v>12505</v>
      </c>
      <c r="E16" s="1139">
        <v>13905</v>
      </c>
      <c r="F16" s="1139">
        <v>16190</v>
      </c>
      <c r="G16" s="1139">
        <v>12304</v>
      </c>
      <c r="H16" s="1139">
        <v>16312</v>
      </c>
      <c r="I16" s="1139">
        <v>17218</v>
      </c>
      <c r="J16" s="1139">
        <v>16961</v>
      </c>
      <c r="K16" s="1139">
        <v>15513</v>
      </c>
      <c r="L16" s="1139">
        <v>13881</v>
      </c>
      <c r="M16" s="1139">
        <v>16771</v>
      </c>
      <c r="N16" s="1139">
        <v>17319</v>
      </c>
      <c r="O16" s="1139">
        <v>17682</v>
      </c>
      <c r="P16" s="1140" t="s">
        <v>319</v>
      </c>
      <c r="Q16" s="1139">
        <v>14903</v>
      </c>
    </row>
    <row r="17" spans="1:17">
      <c r="A17" s="1538"/>
      <c r="B17" s="1138" t="s">
        <v>308</v>
      </c>
      <c r="C17" s="1139">
        <v>22244</v>
      </c>
      <c r="D17" s="1139">
        <v>24548</v>
      </c>
      <c r="E17" s="1139">
        <v>23822</v>
      </c>
      <c r="F17" s="1139">
        <v>24448</v>
      </c>
      <c r="G17" s="1139">
        <v>25736</v>
      </c>
      <c r="H17" s="1139">
        <v>24794</v>
      </c>
      <c r="I17" s="1139">
        <v>27278</v>
      </c>
      <c r="J17" s="1139">
        <v>29286</v>
      </c>
      <c r="K17" s="1139">
        <v>29380</v>
      </c>
      <c r="L17" s="1139">
        <v>30446</v>
      </c>
      <c r="M17" s="1139">
        <v>32308</v>
      </c>
      <c r="N17" s="1139">
        <v>34563</v>
      </c>
      <c r="O17" s="1139">
        <v>35261</v>
      </c>
      <c r="P17" s="1140" t="s">
        <v>319</v>
      </c>
      <c r="Q17" s="1139">
        <v>30260</v>
      </c>
    </row>
    <row r="18" spans="1:17">
      <c r="A18" s="1538"/>
      <c r="B18" s="1138" t="s">
        <v>309</v>
      </c>
      <c r="C18" s="1139">
        <v>10228</v>
      </c>
      <c r="D18" s="1139">
        <v>12113</v>
      </c>
      <c r="E18" s="1139">
        <v>14048</v>
      </c>
      <c r="F18" s="1139">
        <v>16356</v>
      </c>
      <c r="G18" s="1139">
        <v>12388</v>
      </c>
      <c r="H18" s="1139">
        <v>17132</v>
      </c>
      <c r="I18" s="1139">
        <v>17081</v>
      </c>
      <c r="J18" s="1139">
        <v>17835</v>
      </c>
      <c r="K18" s="1139">
        <v>19536</v>
      </c>
      <c r="L18" s="1139">
        <v>19640</v>
      </c>
      <c r="M18" s="1139">
        <v>17669</v>
      </c>
      <c r="N18" s="1139">
        <v>18752</v>
      </c>
      <c r="O18" s="1139">
        <v>19079</v>
      </c>
      <c r="P18" s="1140" t="s">
        <v>319</v>
      </c>
      <c r="Q18" s="1139">
        <v>13131</v>
      </c>
    </row>
    <row r="19" spans="1:17">
      <c r="A19" s="1539"/>
      <c r="B19" s="1141" t="s">
        <v>310</v>
      </c>
      <c r="C19" s="1142">
        <v>6392</v>
      </c>
      <c r="D19" s="1142">
        <v>6720</v>
      </c>
      <c r="E19" s="1142">
        <v>6229</v>
      </c>
      <c r="F19" s="1142">
        <v>5159</v>
      </c>
      <c r="G19" s="1142">
        <v>5759</v>
      </c>
      <c r="H19" s="1142">
        <v>6282</v>
      </c>
      <c r="I19" s="1142">
        <v>2974</v>
      </c>
      <c r="J19" s="1142">
        <v>2972</v>
      </c>
      <c r="K19" s="1142">
        <v>4459</v>
      </c>
      <c r="L19" s="1142">
        <v>3090</v>
      </c>
      <c r="M19" s="1142">
        <v>3724</v>
      </c>
      <c r="N19" s="1142">
        <v>2867</v>
      </c>
      <c r="O19" s="1142">
        <v>3494</v>
      </c>
      <c r="P19" s="1143" t="s">
        <v>319</v>
      </c>
      <c r="Q19" s="1142">
        <v>2044</v>
      </c>
    </row>
  </sheetData>
  <mergeCells count="3">
    <mergeCell ref="A4:B4"/>
    <mergeCell ref="A5:A19"/>
    <mergeCell ref="A1:Q2"/>
  </mergeCells>
  <pageMargins left="0.7" right="0.7" top="0.75" bottom="0.75" header="0.3" footer="0.3"/>
  <pageSetup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92D050"/>
  </sheetPr>
  <dimension ref="A1:P12"/>
  <sheetViews>
    <sheetView showGridLines="0" workbookViewId="0">
      <selection sqref="A1:P1"/>
    </sheetView>
  </sheetViews>
  <sheetFormatPr baseColWidth="10" defaultColWidth="10.6640625" defaultRowHeight="14.4"/>
  <cols>
    <col min="1" max="1" width="19.5546875" bestFit="1" customWidth="1"/>
    <col min="2" max="16" width="8.33203125" customWidth="1"/>
  </cols>
  <sheetData>
    <row r="1" spans="1:16" ht="30" customHeight="1">
      <c r="A1" s="1536" t="s">
        <v>351</v>
      </c>
      <c r="B1" s="1536"/>
      <c r="C1" s="1536"/>
      <c r="D1" s="1536"/>
      <c r="E1" s="1536"/>
      <c r="F1" s="1536"/>
      <c r="G1" s="1536"/>
      <c r="H1" s="1536"/>
      <c r="I1" s="1536"/>
      <c r="J1" s="1536"/>
      <c r="K1" s="1536"/>
      <c r="L1" s="1536"/>
      <c r="M1" s="1536"/>
      <c r="N1" s="1536"/>
      <c r="O1" s="1536"/>
      <c r="P1" s="1536"/>
    </row>
    <row r="3" spans="1:16" ht="28.2" customHeight="1">
      <c r="A3" s="776" t="s">
        <v>257</v>
      </c>
      <c r="B3" s="775">
        <v>2007</v>
      </c>
      <c r="C3" s="775">
        <v>2008</v>
      </c>
      <c r="D3" s="775">
        <v>2009</v>
      </c>
      <c r="E3" s="775">
        <v>2010</v>
      </c>
      <c r="F3" s="775">
        <v>2011</v>
      </c>
      <c r="G3" s="775">
        <v>2012</v>
      </c>
      <c r="H3" s="775">
        <v>2013</v>
      </c>
      <c r="I3" s="775">
        <v>2014</v>
      </c>
      <c r="J3" s="775">
        <v>2015</v>
      </c>
      <c r="K3" s="775">
        <v>2016</v>
      </c>
      <c r="L3" s="775">
        <v>2017</v>
      </c>
      <c r="M3" s="775">
        <v>2018</v>
      </c>
      <c r="N3" s="775">
        <v>2019</v>
      </c>
      <c r="O3" s="852">
        <v>2020</v>
      </c>
      <c r="P3" s="852">
        <v>2021</v>
      </c>
    </row>
    <row r="4" spans="1:16">
      <c r="A4" s="777" t="s">
        <v>109</v>
      </c>
      <c r="B4" s="778">
        <v>44.493521359092945</v>
      </c>
      <c r="C4" s="778">
        <v>44.714125425681061</v>
      </c>
      <c r="D4" s="778">
        <v>44.528812205670661</v>
      </c>
      <c r="E4" s="778">
        <v>44.165979249204561</v>
      </c>
      <c r="F4" s="778">
        <v>44.915565859088979</v>
      </c>
      <c r="G4" s="778">
        <v>44.327858950497678</v>
      </c>
      <c r="H4" s="778">
        <v>44.561582334545335</v>
      </c>
      <c r="I4" s="778">
        <v>43.981478300874102</v>
      </c>
      <c r="J4" s="778">
        <v>44.026934122356629</v>
      </c>
      <c r="K4" s="778">
        <v>43.754865152506149</v>
      </c>
      <c r="L4" s="778">
        <v>43.3939175123433</v>
      </c>
      <c r="M4" s="778">
        <v>43.006960134069843</v>
      </c>
      <c r="N4" s="779">
        <v>43.041464749971723</v>
      </c>
      <c r="O4" s="779">
        <v>38.692593830978851</v>
      </c>
      <c r="P4" s="779">
        <v>41.490627133171991</v>
      </c>
    </row>
    <row r="5" spans="1:16">
      <c r="A5" s="780" t="s">
        <v>305</v>
      </c>
      <c r="B5" s="781">
        <v>45.469312011066144</v>
      </c>
      <c r="C5" s="781">
        <v>45.569583918615912</v>
      </c>
      <c r="D5" s="781">
        <v>45.381768014152563</v>
      </c>
      <c r="E5" s="781">
        <v>44.888713897118699</v>
      </c>
      <c r="F5" s="781">
        <v>46.276874693342393</v>
      </c>
      <c r="G5" s="781">
        <v>45.255384748264461</v>
      </c>
      <c r="H5" s="781">
        <v>45.958747986396993</v>
      </c>
      <c r="I5" s="781">
        <v>44.888052642060543</v>
      </c>
      <c r="J5" s="781">
        <v>44.934735990868141</v>
      </c>
      <c r="K5" s="781">
        <v>44.544393012067914</v>
      </c>
      <c r="L5" s="781">
        <v>44.388722498873683</v>
      </c>
      <c r="M5" s="781">
        <v>43.775734282493495</v>
      </c>
      <c r="N5" s="782">
        <v>43.645211704000374</v>
      </c>
      <c r="O5" s="782">
        <v>39.435836739259848</v>
      </c>
      <c r="P5" s="782">
        <v>41.732775056088734</v>
      </c>
    </row>
    <row r="6" spans="1:16">
      <c r="A6" s="780" t="s">
        <v>306</v>
      </c>
      <c r="B6" s="781">
        <v>43.007707809137798</v>
      </c>
      <c r="C6" s="781">
        <v>43.375711181243382</v>
      </c>
      <c r="D6" s="781">
        <v>43.195669817757626</v>
      </c>
      <c r="E6" s="781">
        <v>43.073223954963289</v>
      </c>
      <c r="F6" s="781">
        <v>43.013763087369874</v>
      </c>
      <c r="G6" s="781">
        <v>42.994276438485571</v>
      </c>
      <c r="H6" s="781">
        <v>42.533396196592392</v>
      </c>
      <c r="I6" s="781">
        <v>42.725325540023285</v>
      </c>
      <c r="J6" s="781">
        <v>42.784126823777292</v>
      </c>
      <c r="K6" s="781">
        <v>42.661037627488078</v>
      </c>
      <c r="L6" s="781">
        <v>42.040336278211569</v>
      </c>
      <c r="M6" s="781">
        <v>41.952823356870603</v>
      </c>
      <c r="N6" s="782">
        <v>42.253932495532936</v>
      </c>
      <c r="O6" s="782">
        <v>37.781984385325146</v>
      </c>
      <c r="P6" s="782">
        <v>41.170141439082968</v>
      </c>
    </row>
    <row r="7" spans="1:16">
      <c r="A7" s="783" t="s">
        <v>311</v>
      </c>
      <c r="B7" s="781">
        <v>45.285773566328103</v>
      </c>
      <c r="C7" s="781">
        <v>45.312061225000072</v>
      </c>
      <c r="D7" s="781">
        <v>45.207005250508466</v>
      </c>
      <c r="E7" s="781">
        <v>44.927542401073218</v>
      </c>
      <c r="F7" s="781">
        <v>45.393144248323331</v>
      </c>
      <c r="G7" s="781">
        <v>45.120533621610612</v>
      </c>
      <c r="H7" s="781">
        <v>45.349934620069959</v>
      </c>
      <c r="I7" s="781">
        <v>44.713098689449161</v>
      </c>
      <c r="J7" s="781">
        <v>44.764263729958948</v>
      </c>
      <c r="K7" s="781">
        <v>44.629047769609784</v>
      </c>
      <c r="L7" s="781">
        <v>44.099960592804486</v>
      </c>
      <c r="M7" s="781">
        <v>43.739431652784994</v>
      </c>
      <c r="N7" s="782">
        <v>43.787425797973256</v>
      </c>
      <c r="O7" s="854" t="s">
        <v>319</v>
      </c>
      <c r="P7" s="782">
        <v>42.321448426715612</v>
      </c>
    </row>
    <row r="8" spans="1:16">
      <c r="A8" s="780" t="s">
        <v>305</v>
      </c>
      <c r="B8" s="781">
        <v>46.634184561040065</v>
      </c>
      <c r="C8" s="781">
        <v>46.585584474573622</v>
      </c>
      <c r="D8" s="781">
        <v>46.44317245359332</v>
      </c>
      <c r="E8" s="781">
        <v>45.920407580732984</v>
      </c>
      <c r="F8" s="781">
        <v>47.178758265308787</v>
      </c>
      <c r="G8" s="781">
        <v>46.548109138118768</v>
      </c>
      <c r="H8" s="781">
        <v>47.128793178309536</v>
      </c>
      <c r="I8" s="781">
        <v>45.874221528685702</v>
      </c>
      <c r="J8" s="781">
        <v>46.101654430252438</v>
      </c>
      <c r="K8" s="781">
        <v>45.921004847441139</v>
      </c>
      <c r="L8" s="781">
        <v>45.469651611741121</v>
      </c>
      <c r="M8" s="781">
        <v>44.814879234538729</v>
      </c>
      <c r="N8" s="782">
        <v>44.698789936189755</v>
      </c>
      <c r="O8" s="854" t="s">
        <v>319</v>
      </c>
      <c r="P8" s="782">
        <v>42.973836562265781</v>
      </c>
    </row>
    <row r="9" spans="1:16">
      <c r="A9" s="780" t="s">
        <v>306</v>
      </c>
      <c r="B9" s="781">
        <v>43.569607074285408</v>
      </c>
      <c r="C9" s="781">
        <v>43.631994871233161</v>
      </c>
      <c r="D9" s="781">
        <v>43.552111841502217</v>
      </c>
      <c r="E9" s="781">
        <v>43.632328368483634</v>
      </c>
      <c r="F9" s="781">
        <v>43.235705865016207</v>
      </c>
      <c r="G9" s="781">
        <v>43.356267613470216</v>
      </c>
      <c r="H9" s="781">
        <v>43.12255787846906</v>
      </c>
      <c r="I9" s="781">
        <v>43.307428793717555</v>
      </c>
      <c r="J9" s="781">
        <v>43.166611399860152</v>
      </c>
      <c r="K9" s="781">
        <v>43.04487809289185</v>
      </c>
      <c r="L9" s="781">
        <v>42.436490310307931</v>
      </c>
      <c r="M9" s="781">
        <v>42.415773488828918</v>
      </c>
      <c r="N9" s="782">
        <v>42.725944325461924</v>
      </c>
      <c r="O9" s="854" t="s">
        <v>319</v>
      </c>
      <c r="P9" s="782">
        <v>41.572507092050643</v>
      </c>
    </row>
    <row r="10" spans="1:16">
      <c r="A10" s="783" t="s">
        <v>1</v>
      </c>
      <c r="B10" s="781">
        <v>42.003835008179479</v>
      </c>
      <c r="C10" s="781">
        <v>42.752830618521472</v>
      </c>
      <c r="D10" s="781">
        <v>42.297711364892244</v>
      </c>
      <c r="E10" s="781">
        <v>41.64433019818005</v>
      </c>
      <c r="F10" s="781">
        <v>42.974168249108665</v>
      </c>
      <c r="G10" s="781">
        <v>41.417522596985371</v>
      </c>
      <c r="H10" s="781">
        <v>41.591740029218712</v>
      </c>
      <c r="I10" s="781">
        <v>41.113415596342143</v>
      </c>
      <c r="J10" s="781">
        <v>41.170912730557667</v>
      </c>
      <c r="K10" s="781">
        <v>40.217702063389822</v>
      </c>
      <c r="L10" s="781">
        <v>40.507808487944907</v>
      </c>
      <c r="M10" s="781">
        <v>40.067468060743558</v>
      </c>
      <c r="N10" s="782">
        <v>40.070238918632754</v>
      </c>
      <c r="O10" s="854" t="s">
        <v>319</v>
      </c>
      <c r="P10" s="782">
        <v>38.192253385379018</v>
      </c>
    </row>
    <row r="11" spans="1:16">
      <c r="A11" s="780" t="s">
        <v>305</v>
      </c>
      <c r="B11" s="781">
        <v>42.70129693909751</v>
      </c>
      <c r="C11" s="781">
        <v>43.026331232540088</v>
      </c>
      <c r="D11" s="781">
        <v>42.654571615270555</v>
      </c>
      <c r="E11" s="781">
        <v>42.205058931434884</v>
      </c>
      <c r="F11" s="781">
        <v>43.52072281939499</v>
      </c>
      <c r="G11" s="781">
        <v>41.640881972376889</v>
      </c>
      <c r="H11" s="781">
        <v>42.593589565700015</v>
      </c>
      <c r="I11" s="781">
        <v>41.909952391060436</v>
      </c>
      <c r="J11" s="781">
        <v>41.458780460038703</v>
      </c>
      <c r="K11" s="781">
        <v>40.174749142719762</v>
      </c>
      <c r="L11" s="781">
        <v>40.880224584861175</v>
      </c>
      <c r="M11" s="781">
        <v>40.415804504120842</v>
      </c>
      <c r="N11" s="782">
        <v>40.312943429990042</v>
      </c>
      <c r="O11" s="854" t="s">
        <v>319</v>
      </c>
      <c r="P11" s="782">
        <v>38.019929062593427</v>
      </c>
    </row>
    <row r="12" spans="1:16">
      <c r="A12" s="784" t="s">
        <v>306</v>
      </c>
      <c r="B12" s="785">
        <v>40.012612612612614</v>
      </c>
      <c r="C12" s="785">
        <v>41.952242064202125</v>
      </c>
      <c r="D12" s="785">
        <v>41.318529756568509</v>
      </c>
      <c r="E12" s="785">
        <v>40.198405547600274</v>
      </c>
      <c r="F12" s="785">
        <v>41.512671970384609</v>
      </c>
      <c r="G12" s="785">
        <v>40.826239925604462</v>
      </c>
      <c r="H12" s="785">
        <v>38.907228393053558</v>
      </c>
      <c r="I12" s="785">
        <v>39.154740955051153</v>
      </c>
      <c r="J12" s="785">
        <v>40.473478690047614</v>
      </c>
      <c r="K12" s="785">
        <v>40.318945076576647</v>
      </c>
      <c r="L12" s="785">
        <v>39.676240208877282</v>
      </c>
      <c r="M12" s="785">
        <v>39.31073046625216</v>
      </c>
      <c r="N12" s="786">
        <v>39.560166057524235</v>
      </c>
      <c r="O12" s="855" t="s">
        <v>319</v>
      </c>
      <c r="P12" s="786">
        <v>38.612574165534156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92D050"/>
  </sheetPr>
  <dimension ref="A1:AF33"/>
  <sheetViews>
    <sheetView showGridLines="0" workbookViewId="0">
      <selection sqref="A1:M1"/>
    </sheetView>
  </sheetViews>
  <sheetFormatPr baseColWidth="10" defaultColWidth="11.44140625" defaultRowHeight="13.8"/>
  <cols>
    <col min="1" max="1" width="6.109375" style="11" customWidth="1"/>
    <col min="2" max="2" width="44.88671875" style="11" customWidth="1"/>
    <col min="3" max="7" width="7.44140625" style="11" bestFit="1" customWidth="1"/>
    <col min="8" max="13" width="7.88671875" style="11" customWidth="1"/>
    <col min="14" max="14" width="11.44140625" style="11"/>
    <col min="15" max="23" width="7" style="11" bestFit="1" customWidth="1"/>
    <col min="24" max="32" width="4.44140625" style="11" bestFit="1" customWidth="1"/>
    <col min="33" max="16384" width="11.44140625" style="11"/>
  </cols>
  <sheetData>
    <row r="1" spans="1:32" ht="35.25" customHeight="1">
      <c r="A1" s="1377" t="s">
        <v>353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</row>
    <row r="2" spans="1:32" ht="15" customHeight="1">
      <c r="A2" s="1540" t="s">
        <v>120</v>
      </c>
      <c r="B2" s="1541"/>
      <c r="C2" s="1507" t="s">
        <v>122</v>
      </c>
      <c r="D2" s="1507"/>
      <c r="E2" s="1507"/>
      <c r="F2" s="1507"/>
      <c r="G2" s="1507"/>
      <c r="H2" s="1507"/>
      <c r="I2" s="1507"/>
      <c r="J2" s="1507"/>
      <c r="K2" s="1507"/>
      <c r="L2" s="1507"/>
      <c r="M2" s="1507"/>
    </row>
    <row r="3" spans="1:32">
      <c r="A3" s="1542"/>
      <c r="B3" s="1500"/>
      <c r="C3" s="615">
        <v>2011</v>
      </c>
      <c r="D3" s="615">
        <v>2012</v>
      </c>
      <c r="E3" s="615">
        <v>2013</v>
      </c>
      <c r="F3" s="615">
        <v>2014</v>
      </c>
      <c r="G3" s="615">
        <v>2015</v>
      </c>
      <c r="H3" s="615">
        <v>2016</v>
      </c>
      <c r="I3" s="615">
        <v>2017</v>
      </c>
      <c r="J3" s="615">
        <v>2018</v>
      </c>
      <c r="K3" s="615">
        <v>2019</v>
      </c>
      <c r="L3" s="615">
        <v>2020</v>
      </c>
      <c r="M3" s="615">
        <v>2021</v>
      </c>
    </row>
    <row r="4" spans="1:32" ht="22.5" customHeight="1">
      <c r="A4" s="1390" t="s">
        <v>94</v>
      </c>
      <c r="B4" s="1343" t="s">
        <v>194</v>
      </c>
      <c r="C4" s="1343"/>
      <c r="D4" s="1343"/>
      <c r="E4" s="1343"/>
      <c r="F4" s="1343"/>
      <c r="G4" s="1343"/>
      <c r="H4" s="1343"/>
      <c r="I4" s="1343"/>
      <c r="J4" s="1343"/>
      <c r="K4" s="1343"/>
      <c r="L4" s="1343"/>
      <c r="M4" s="1343"/>
    </row>
    <row r="5" spans="1:32" ht="22.5" customHeight="1">
      <c r="A5" s="1391"/>
      <c r="B5" s="495" t="s">
        <v>119</v>
      </c>
      <c r="C5" s="789">
        <v>42.317879670914813</v>
      </c>
      <c r="D5" s="789">
        <v>41.250443830615318</v>
      </c>
      <c r="E5" s="789">
        <v>41.33614544067278</v>
      </c>
      <c r="F5" s="790">
        <v>40.685357572811924</v>
      </c>
      <c r="G5" s="791">
        <v>40.760737802729302</v>
      </c>
      <c r="H5" s="791">
        <v>39.874272466566914</v>
      </c>
      <c r="I5" s="791">
        <v>39.820671008579112</v>
      </c>
      <c r="J5" s="791">
        <v>38.380629810747457</v>
      </c>
      <c r="K5" s="791">
        <v>38.645781462656757</v>
      </c>
      <c r="L5" s="791">
        <v>32.968676054473548</v>
      </c>
      <c r="M5" s="791">
        <v>36.470937928338152</v>
      </c>
      <c r="X5" s="458"/>
      <c r="Y5" s="458"/>
      <c r="Z5" s="458"/>
      <c r="AA5" s="458"/>
      <c r="AB5" s="458"/>
      <c r="AC5" s="458"/>
      <c r="AD5" s="458"/>
      <c r="AE5" s="458"/>
      <c r="AF5" s="458"/>
    </row>
    <row r="6" spans="1:32" ht="22.5" customHeight="1">
      <c r="A6" s="1543"/>
      <c r="B6" s="792" t="s">
        <v>269</v>
      </c>
      <c r="C6" s="793">
        <v>33.948824399389785</v>
      </c>
      <c r="D6" s="793">
        <v>31.708661230508671</v>
      </c>
      <c r="E6" s="793">
        <v>31.343301963684933</v>
      </c>
      <c r="F6" s="794">
        <v>30.947661940505977</v>
      </c>
      <c r="G6" s="795">
        <v>30.950633517079869</v>
      </c>
      <c r="H6" s="795">
        <v>27.769239627044364</v>
      </c>
      <c r="I6" s="795">
        <v>29.733494171058336</v>
      </c>
      <c r="J6" s="795">
        <v>27.874823017799354</v>
      </c>
      <c r="K6" s="795">
        <v>28.455599794412528</v>
      </c>
      <c r="L6" s="795">
        <v>27.821896165479728</v>
      </c>
      <c r="M6" s="795">
        <v>26.6822606804594</v>
      </c>
      <c r="X6" s="458"/>
      <c r="Y6" s="458"/>
      <c r="Z6" s="458"/>
      <c r="AA6" s="458"/>
      <c r="AB6" s="458"/>
      <c r="AC6" s="458"/>
      <c r="AD6" s="458"/>
      <c r="AE6" s="458"/>
      <c r="AF6" s="458"/>
    </row>
    <row r="7" spans="1:32" ht="27.6">
      <c r="A7" s="1391"/>
      <c r="B7" s="273" t="s">
        <v>125</v>
      </c>
      <c r="C7" s="796">
        <v>33.762358729310428</v>
      </c>
      <c r="D7" s="796">
        <v>31.519047301848111</v>
      </c>
      <c r="E7" s="796">
        <v>31.084344484943315</v>
      </c>
      <c r="F7" s="797">
        <v>30.758710533038787</v>
      </c>
      <c r="G7" s="796">
        <v>30.733258919798455</v>
      </c>
      <c r="H7" s="796">
        <v>27.435462940712004</v>
      </c>
      <c r="I7" s="796">
        <v>29.414755187747989</v>
      </c>
      <c r="J7" s="796">
        <v>27.264562184275814</v>
      </c>
      <c r="K7" s="796">
        <v>27.78673846787926</v>
      </c>
      <c r="L7" s="796">
        <v>27.821896165479728</v>
      </c>
      <c r="M7" s="796">
        <v>26.6822606804594</v>
      </c>
      <c r="X7" s="458"/>
      <c r="Y7" s="458"/>
      <c r="Z7" s="458"/>
      <c r="AA7" s="458"/>
      <c r="AB7" s="458"/>
      <c r="AC7" s="458"/>
      <c r="AD7" s="458"/>
      <c r="AE7" s="458"/>
      <c r="AF7" s="458"/>
    </row>
    <row r="8" spans="1:32">
      <c r="A8" s="1391"/>
      <c r="B8" s="383" t="s">
        <v>126</v>
      </c>
      <c r="C8" s="798">
        <v>49.075071724577619</v>
      </c>
      <c r="D8" s="798">
        <v>45.386679124399357</v>
      </c>
      <c r="E8" s="798">
        <v>45.584036992360275</v>
      </c>
      <c r="F8" s="799">
        <v>44.906466833194557</v>
      </c>
      <c r="G8" s="798">
        <v>52.036218070911168</v>
      </c>
      <c r="H8" s="798">
        <v>52.240875912408761</v>
      </c>
      <c r="I8" s="798">
        <v>49.531797456203506</v>
      </c>
      <c r="J8" s="798">
        <v>52.31684195959037</v>
      </c>
      <c r="K8" s="796">
        <v>53.231953930628094</v>
      </c>
      <c r="L8" s="796">
        <v>56.366788835635745</v>
      </c>
      <c r="M8" s="796">
        <v>45.788599728102547</v>
      </c>
      <c r="X8" s="458"/>
      <c r="Y8" s="458"/>
      <c r="Z8" s="458"/>
      <c r="AA8" s="458"/>
      <c r="AB8" s="458"/>
      <c r="AC8" s="458"/>
      <c r="AD8" s="458"/>
      <c r="AE8" s="458"/>
      <c r="AF8" s="458"/>
    </row>
    <row r="9" spans="1:32" ht="22.5" customHeight="1">
      <c r="A9" s="1391"/>
      <c r="B9" s="800" t="s">
        <v>196</v>
      </c>
      <c r="C9" s="801">
        <v>44.652204946178479</v>
      </c>
      <c r="D9" s="801">
        <v>43.210165750029184</v>
      </c>
      <c r="E9" s="801">
        <v>43.3945903986736</v>
      </c>
      <c r="F9" s="802">
        <v>42.393369896694153</v>
      </c>
      <c r="G9" s="803">
        <v>42.502499704820437</v>
      </c>
      <c r="H9" s="803">
        <v>41.286335085841905</v>
      </c>
      <c r="I9" s="803">
        <v>41.073810382670686</v>
      </c>
      <c r="J9" s="803">
        <v>39.264826534546685</v>
      </c>
      <c r="K9" s="803">
        <v>39.066579234381621</v>
      </c>
      <c r="L9" s="803">
        <v>30.597443696909721</v>
      </c>
      <c r="M9" s="803">
        <v>35.312538731315335</v>
      </c>
      <c r="X9" s="458"/>
      <c r="Y9" s="458"/>
      <c r="Z9" s="458"/>
      <c r="AA9" s="458"/>
      <c r="AB9" s="458"/>
      <c r="AC9" s="458"/>
      <c r="AD9" s="458"/>
      <c r="AE9" s="458"/>
      <c r="AF9" s="458"/>
    </row>
    <row r="10" spans="1:32">
      <c r="A10" s="1391"/>
      <c r="B10" s="273" t="s">
        <v>129</v>
      </c>
      <c r="C10" s="796">
        <v>41.410957115409722</v>
      </c>
      <c r="D10" s="796">
        <v>40.336616104784625</v>
      </c>
      <c r="E10" s="796">
        <v>40.006458144243524</v>
      </c>
      <c r="F10" s="797">
        <v>38.783827722074513</v>
      </c>
      <c r="G10" s="796">
        <v>39.604746894817815</v>
      </c>
      <c r="H10" s="796">
        <v>38.10249372346388</v>
      </c>
      <c r="I10" s="796">
        <v>38.114888655173992</v>
      </c>
      <c r="J10" s="796">
        <v>35.667066408407862</v>
      </c>
      <c r="K10" s="796">
        <v>36.375965217631538</v>
      </c>
      <c r="L10" s="796">
        <v>30.910734260282425</v>
      </c>
      <c r="M10" s="796">
        <v>32.979278193630122</v>
      </c>
      <c r="X10" s="458"/>
      <c r="Y10" s="458"/>
      <c r="Z10" s="458"/>
      <c r="AA10" s="458"/>
      <c r="AB10" s="458"/>
      <c r="AC10" s="458"/>
      <c r="AD10" s="458"/>
      <c r="AE10" s="458"/>
      <c r="AF10" s="458"/>
    </row>
    <row r="11" spans="1:32" ht="27.6">
      <c r="A11" s="1391"/>
      <c r="B11" s="387" t="s">
        <v>130</v>
      </c>
      <c r="C11" s="804">
        <v>47.164576206765489</v>
      </c>
      <c r="D11" s="804">
        <v>46.157965494062289</v>
      </c>
      <c r="E11" s="804">
        <v>44.708842350203604</v>
      </c>
      <c r="F11" s="805">
        <v>45.731099935107075</v>
      </c>
      <c r="G11" s="804">
        <v>45.961936174006063</v>
      </c>
      <c r="H11" s="804">
        <v>44.414752252252249</v>
      </c>
      <c r="I11" s="804">
        <v>44.326319890902006</v>
      </c>
      <c r="J11" s="804">
        <v>46.530332681017612</v>
      </c>
      <c r="K11" s="796">
        <v>46.297721916732129</v>
      </c>
      <c r="L11" s="796">
        <v>46.493717277486908</v>
      </c>
      <c r="M11" s="796">
        <v>43.865606936416185</v>
      </c>
      <c r="X11" s="458"/>
      <c r="Y11" s="458"/>
      <c r="Z11" s="458"/>
      <c r="AA11" s="458"/>
      <c r="AB11" s="458"/>
      <c r="AC11" s="458"/>
      <c r="AD11" s="458"/>
      <c r="AE11" s="458"/>
      <c r="AF11" s="458"/>
    </row>
    <row r="12" spans="1:32" ht="27.6">
      <c r="A12" s="1391"/>
      <c r="B12" s="387" t="s">
        <v>131</v>
      </c>
      <c r="C12" s="804">
        <v>44.602417541229386</v>
      </c>
      <c r="D12" s="804">
        <v>42.795251852782314</v>
      </c>
      <c r="E12" s="804">
        <v>43.190638450502149</v>
      </c>
      <c r="F12" s="805">
        <v>42.796972210700957</v>
      </c>
      <c r="G12" s="804">
        <v>44.418701870187022</v>
      </c>
      <c r="H12" s="804">
        <v>42.938140064135716</v>
      </c>
      <c r="I12" s="804">
        <v>42.394445523402602</v>
      </c>
      <c r="J12" s="804">
        <v>41.120194874532835</v>
      </c>
      <c r="K12" s="796">
        <v>43.024766726225927</v>
      </c>
      <c r="L12" s="796">
        <v>38.702992459943452</v>
      </c>
      <c r="M12" s="796">
        <v>38.862468386444107</v>
      </c>
      <c r="X12" s="458"/>
      <c r="Y12" s="458"/>
      <c r="Z12" s="458"/>
      <c r="AA12" s="458"/>
      <c r="AB12" s="458"/>
      <c r="AC12" s="458"/>
      <c r="AD12" s="458"/>
      <c r="AE12" s="458"/>
      <c r="AF12" s="458"/>
    </row>
    <row r="13" spans="1:32">
      <c r="A13" s="1391"/>
      <c r="B13" s="389" t="s">
        <v>132</v>
      </c>
      <c r="C13" s="798">
        <v>46.719613848120183</v>
      </c>
      <c r="D13" s="798">
        <v>45.054058161921169</v>
      </c>
      <c r="E13" s="798">
        <v>45.712177428435091</v>
      </c>
      <c r="F13" s="799">
        <v>44.567106598467035</v>
      </c>
      <c r="G13" s="798">
        <v>44.511130343772642</v>
      </c>
      <c r="H13" s="798">
        <v>43.447790115759851</v>
      </c>
      <c r="I13" s="798">
        <v>43.057203965048181</v>
      </c>
      <c r="J13" s="798">
        <v>41.725846638467331</v>
      </c>
      <c r="K13" s="796">
        <v>40.876348502114219</v>
      </c>
      <c r="L13" s="796">
        <v>28.78124256644249</v>
      </c>
      <c r="M13" s="796">
        <v>36.447795507985568</v>
      </c>
      <c r="X13" s="458"/>
      <c r="Y13" s="458"/>
      <c r="Z13" s="458"/>
      <c r="AA13" s="458"/>
      <c r="AB13" s="458"/>
      <c r="AC13" s="458"/>
      <c r="AD13" s="458"/>
      <c r="AE13" s="458"/>
      <c r="AF13" s="458"/>
    </row>
    <row r="14" spans="1:32" ht="22.5" customHeight="1">
      <c r="A14" s="1391"/>
      <c r="B14" s="800" t="s">
        <v>197</v>
      </c>
      <c r="C14" s="801">
        <v>43.815267842790547</v>
      </c>
      <c r="D14" s="801">
        <v>43.192900892747652</v>
      </c>
      <c r="E14" s="801">
        <v>43.313548374948219</v>
      </c>
      <c r="F14" s="802">
        <v>42.56977054955874</v>
      </c>
      <c r="G14" s="803">
        <v>42.458803192502572</v>
      </c>
      <c r="H14" s="803">
        <v>42.526253875181325</v>
      </c>
      <c r="I14" s="803">
        <v>41.696495610627494</v>
      </c>
      <c r="J14" s="803">
        <v>40.613049112534569</v>
      </c>
      <c r="K14" s="803">
        <v>40.758619182066489</v>
      </c>
      <c r="L14" s="803">
        <v>34.689624842545392</v>
      </c>
      <c r="M14" s="803">
        <v>39.030370053959125</v>
      </c>
      <c r="X14" s="458"/>
      <c r="Y14" s="458"/>
      <c r="Z14" s="458"/>
      <c r="AA14" s="458"/>
      <c r="AB14" s="458"/>
      <c r="AC14" s="458"/>
      <c r="AD14" s="458"/>
      <c r="AE14" s="458"/>
      <c r="AF14" s="458"/>
    </row>
    <row r="15" spans="1:32" ht="27.6">
      <c r="A15" s="1391"/>
      <c r="B15" s="273" t="s">
        <v>135</v>
      </c>
      <c r="C15" s="796">
        <v>44.917168718267689</v>
      </c>
      <c r="D15" s="796">
        <v>44.353624048422375</v>
      </c>
      <c r="E15" s="796">
        <v>43.835152623911647</v>
      </c>
      <c r="F15" s="797">
        <v>42.918831736938294</v>
      </c>
      <c r="G15" s="796">
        <v>42.756880274616442</v>
      </c>
      <c r="H15" s="796">
        <v>42.170104488372168</v>
      </c>
      <c r="I15" s="796">
        <v>42.272173317839574</v>
      </c>
      <c r="J15" s="796">
        <v>40.207085707358466</v>
      </c>
      <c r="K15" s="796">
        <v>40.564046220929399</v>
      </c>
      <c r="L15" s="796">
        <v>33.717463606918493</v>
      </c>
      <c r="M15" s="796">
        <v>38.988044407852747</v>
      </c>
      <c r="X15" s="458"/>
      <c r="Y15" s="458"/>
      <c r="Z15" s="458"/>
      <c r="AA15" s="458"/>
      <c r="AB15" s="458"/>
      <c r="AC15" s="458"/>
      <c r="AD15" s="458"/>
      <c r="AE15" s="458"/>
      <c r="AF15" s="458"/>
    </row>
    <row r="16" spans="1:32">
      <c r="A16" s="1391"/>
      <c r="B16" s="387" t="s">
        <v>136</v>
      </c>
      <c r="C16" s="804">
        <v>47.706213411143324</v>
      </c>
      <c r="D16" s="804">
        <v>46.382973574678154</v>
      </c>
      <c r="E16" s="804">
        <v>49.141694856663129</v>
      </c>
      <c r="F16" s="805">
        <v>47.966378700616346</v>
      </c>
      <c r="G16" s="804">
        <v>46.294440434333794</v>
      </c>
      <c r="H16" s="804">
        <v>47.948013331835377</v>
      </c>
      <c r="I16" s="804">
        <v>45.256113337109369</v>
      </c>
      <c r="J16" s="804">
        <v>45.666129055588506</v>
      </c>
      <c r="K16" s="804">
        <v>44.876652302328957</v>
      </c>
      <c r="L16" s="804">
        <v>35.023008750953522</v>
      </c>
      <c r="M16" s="804">
        <v>41.285044136799961</v>
      </c>
      <c r="X16" s="458"/>
      <c r="Y16" s="458"/>
      <c r="Z16" s="458"/>
      <c r="AA16" s="458"/>
      <c r="AB16" s="458"/>
      <c r="AC16" s="458"/>
      <c r="AD16" s="458"/>
      <c r="AE16" s="458"/>
      <c r="AF16" s="458"/>
    </row>
    <row r="17" spans="1:32">
      <c r="A17" s="1391"/>
      <c r="B17" s="387" t="s">
        <v>137</v>
      </c>
      <c r="C17" s="804">
        <v>44.452572160148975</v>
      </c>
      <c r="D17" s="804">
        <v>44.194957257468992</v>
      </c>
      <c r="E17" s="804">
        <v>43.932122192858891</v>
      </c>
      <c r="F17" s="805">
        <v>44.265274885203119</v>
      </c>
      <c r="G17" s="804">
        <v>43.646264908976775</v>
      </c>
      <c r="H17" s="804">
        <v>42.175387228939741</v>
      </c>
      <c r="I17" s="804">
        <v>41.038649931118933</v>
      </c>
      <c r="J17" s="804">
        <v>40.598421550370972</v>
      </c>
      <c r="K17" s="804">
        <v>40.305612783029559</v>
      </c>
      <c r="L17" s="804">
        <v>27.740709083334529</v>
      </c>
      <c r="M17" s="804">
        <v>36.980041744114807</v>
      </c>
      <c r="X17" s="458"/>
      <c r="Y17" s="458"/>
      <c r="Z17" s="458"/>
      <c r="AA17" s="458"/>
      <c r="AB17" s="458"/>
      <c r="AC17" s="458"/>
      <c r="AD17" s="458"/>
      <c r="AE17" s="458"/>
      <c r="AF17" s="458"/>
    </row>
    <row r="18" spans="1:32">
      <c r="A18" s="1391"/>
      <c r="B18" s="387" t="s">
        <v>138</v>
      </c>
      <c r="C18" s="804">
        <v>45.099452005299291</v>
      </c>
      <c r="D18" s="804">
        <v>44.30840924030425</v>
      </c>
      <c r="E18" s="804">
        <v>45.552261736852707</v>
      </c>
      <c r="F18" s="805">
        <v>43.703932662754958</v>
      </c>
      <c r="G18" s="804">
        <v>43.49559691546078</v>
      </c>
      <c r="H18" s="804">
        <v>45.038429128969312</v>
      </c>
      <c r="I18" s="804">
        <v>44.099699420007617</v>
      </c>
      <c r="J18" s="804">
        <v>44.553341948452868</v>
      </c>
      <c r="K18" s="804">
        <v>44.888277520679225</v>
      </c>
      <c r="L18" s="804">
        <v>41.335925122988407</v>
      </c>
      <c r="M18" s="804">
        <v>44.961629873394578</v>
      </c>
      <c r="X18" s="458"/>
      <c r="Y18" s="458"/>
      <c r="Z18" s="458"/>
      <c r="AA18" s="458"/>
      <c r="AB18" s="458"/>
      <c r="AC18" s="458"/>
      <c r="AD18" s="458"/>
      <c r="AE18" s="458"/>
      <c r="AF18" s="458"/>
    </row>
    <row r="19" spans="1:32">
      <c r="A19" s="1391"/>
      <c r="B19" s="387" t="s">
        <v>139</v>
      </c>
      <c r="C19" s="804">
        <v>45.26844118335805</v>
      </c>
      <c r="D19" s="804">
        <v>45.772277101033886</v>
      </c>
      <c r="E19" s="804">
        <v>43.40629525007715</v>
      </c>
      <c r="F19" s="805">
        <v>43.314560943643514</v>
      </c>
      <c r="G19" s="804">
        <v>44.37941026832128</v>
      </c>
      <c r="H19" s="804">
        <v>44.736324453207395</v>
      </c>
      <c r="I19" s="804">
        <v>43.924281457917964</v>
      </c>
      <c r="J19" s="804">
        <v>43.353331150761171</v>
      </c>
      <c r="K19" s="804">
        <v>43.34200459888681</v>
      </c>
      <c r="L19" s="804">
        <v>42.03516882055473</v>
      </c>
      <c r="M19" s="804">
        <v>43.252582685993431</v>
      </c>
      <c r="X19" s="458"/>
      <c r="Y19" s="458"/>
      <c r="Z19" s="458"/>
      <c r="AA19" s="458"/>
      <c r="AB19" s="458"/>
      <c r="AC19" s="458"/>
      <c r="AD19" s="458"/>
      <c r="AE19" s="458"/>
      <c r="AF19" s="458"/>
    </row>
    <row r="20" spans="1:32">
      <c r="A20" s="1391"/>
      <c r="B20" s="387" t="s">
        <v>140</v>
      </c>
      <c r="C20" s="804">
        <v>43.898114739310842</v>
      </c>
      <c r="D20" s="804">
        <v>44.188233187069045</v>
      </c>
      <c r="E20" s="804">
        <v>43.537391841779979</v>
      </c>
      <c r="F20" s="805">
        <v>45.273702512958465</v>
      </c>
      <c r="G20" s="804">
        <v>42.32801576677079</v>
      </c>
      <c r="H20" s="804">
        <v>44.332807823856349</v>
      </c>
      <c r="I20" s="804">
        <v>44.395689937725336</v>
      </c>
      <c r="J20" s="804">
        <v>43.450725925925923</v>
      </c>
      <c r="K20" s="804">
        <v>42.804496102449889</v>
      </c>
      <c r="L20" s="804">
        <v>34.268121247620442</v>
      </c>
      <c r="M20" s="804">
        <v>37.570447227191416</v>
      </c>
      <c r="X20" s="458"/>
      <c r="Y20" s="458"/>
      <c r="Z20" s="458"/>
      <c r="AA20" s="458"/>
      <c r="AB20" s="458"/>
      <c r="AC20" s="458"/>
      <c r="AD20" s="458"/>
      <c r="AE20" s="458"/>
      <c r="AF20" s="458"/>
    </row>
    <row r="21" spans="1:32">
      <c r="A21" s="1391"/>
      <c r="B21" s="387" t="s">
        <v>141</v>
      </c>
      <c r="C21" s="804">
        <v>43.924467766932217</v>
      </c>
      <c r="D21" s="804">
        <v>43.641094538275937</v>
      </c>
      <c r="E21" s="804">
        <v>43.04826525328216</v>
      </c>
      <c r="F21" s="805">
        <v>41.463733766869723</v>
      </c>
      <c r="G21" s="804">
        <v>39.424547071766305</v>
      </c>
      <c r="H21" s="804">
        <v>41.852360923920621</v>
      </c>
      <c r="I21" s="804">
        <v>40.130164897649735</v>
      </c>
      <c r="J21" s="804">
        <v>36.624065939614262</v>
      </c>
      <c r="K21" s="804">
        <v>39.065556665556663</v>
      </c>
      <c r="L21" s="804">
        <v>29.819930773565162</v>
      </c>
      <c r="M21" s="804">
        <v>38.442128081792887</v>
      </c>
      <c r="X21" s="458"/>
      <c r="Y21" s="458"/>
      <c r="Z21" s="458"/>
      <c r="AA21" s="458"/>
      <c r="AB21" s="458"/>
      <c r="AC21" s="458"/>
      <c r="AD21" s="458"/>
      <c r="AE21" s="458"/>
      <c r="AF21" s="458"/>
    </row>
    <row r="22" spans="1:32">
      <c r="A22" s="1391"/>
      <c r="B22" s="387" t="s">
        <v>142</v>
      </c>
      <c r="C22" s="804">
        <v>43.888099847362348</v>
      </c>
      <c r="D22" s="804">
        <v>42.798049674945823</v>
      </c>
      <c r="E22" s="804">
        <v>44.515274826948122</v>
      </c>
      <c r="F22" s="805">
        <v>41.09370312132878</v>
      </c>
      <c r="G22" s="804">
        <v>42.977281076748383</v>
      </c>
      <c r="H22" s="804">
        <v>41.971117651084796</v>
      </c>
      <c r="I22" s="804">
        <v>41.219626626561173</v>
      </c>
      <c r="J22" s="804">
        <v>38.432248679758402</v>
      </c>
      <c r="K22" s="804">
        <v>38.994351230425053</v>
      </c>
      <c r="L22" s="804">
        <v>29.717416486873923</v>
      </c>
      <c r="M22" s="804">
        <v>35.456509718855003</v>
      </c>
      <c r="X22" s="458"/>
      <c r="Y22" s="458"/>
      <c r="Z22" s="458"/>
      <c r="AA22" s="458"/>
      <c r="AB22" s="458"/>
      <c r="AC22" s="458"/>
      <c r="AD22" s="458"/>
      <c r="AE22" s="458"/>
      <c r="AF22" s="458"/>
    </row>
    <row r="23" spans="1:32" ht="27.6">
      <c r="A23" s="1391"/>
      <c r="B23" s="387" t="s">
        <v>143</v>
      </c>
      <c r="C23" s="804">
        <v>44.057256629589808</v>
      </c>
      <c r="D23" s="804">
        <v>44.165760895474001</v>
      </c>
      <c r="E23" s="804">
        <v>44.030173870592215</v>
      </c>
      <c r="F23" s="805">
        <v>43.290438266241914</v>
      </c>
      <c r="G23" s="804">
        <v>43.283613954197655</v>
      </c>
      <c r="H23" s="804">
        <v>43.068731513638824</v>
      </c>
      <c r="I23" s="804">
        <v>43.27060331395446</v>
      </c>
      <c r="J23" s="804">
        <v>43.060166936190285</v>
      </c>
      <c r="K23" s="804">
        <v>43.577818017972064</v>
      </c>
      <c r="L23" s="804">
        <v>42.954735598278432</v>
      </c>
      <c r="M23" s="804">
        <v>43.170506547451424</v>
      </c>
      <c r="X23" s="458"/>
      <c r="Y23" s="458"/>
      <c r="Z23" s="458"/>
      <c r="AA23" s="458"/>
      <c r="AB23" s="458"/>
      <c r="AC23" s="458"/>
      <c r="AD23" s="458"/>
      <c r="AE23" s="458"/>
      <c r="AF23" s="458"/>
    </row>
    <row r="24" spans="1:32">
      <c r="A24" s="1391"/>
      <c r="B24" s="387" t="s">
        <v>144</v>
      </c>
      <c r="C24" s="804">
        <v>39.816771816002579</v>
      </c>
      <c r="D24" s="804">
        <v>38.216121656402244</v>
      </c>
      <c r="E24" s="804">
        <v>39.501887735272888</v>
      </c>
      <c r="F24" s="805">
        <v>40.085411843978569</v>
      </c>
      <c r="G24" s="804">
        <v>39.450630055519746</v>
      </c>
      <c r="H24" s="804">
        <v>40.53313997953893</v>
      </c>
      <c r="I24" s="804">
        <v>39.988268695643242</v>
      </c>
      <c r="J24" s="804">
        <v>39.862633319269605</v>
      </c>
      <c r="K24" s="804">
        <v>40.30543721123987</v>
      </c>
      <c r="L24" s="804">
        <v>37.413190890481062</v>
      </c>
      <c r="M24" s="804">
        <v>38.255584350905671</v>
      </c>
      <c r="X24" s="458"/>
      <c r="Y24" s="458"/>
      <c r="Z24" s="458"/>
      <c r="AA24" s="458"/>
      <c r="AB24" s="458"/>
      <c r="AC24" s="458"/>
      <c r="AD24" s="458"/>
      <c r="AE24" s="458"/>
      <c r="AF24" s="458"/>
    </row>
    <row r="25" spans="1:32" ht="27.6">
      <c r="A25" s="1391"/>
      <c r="B25" s="387" t="s">
        <v>145</v>
      </c>
      <c r="C25" s="804">
        <v>44.025047168994824</v>
      </c>
      <c r="D25" s="804">
        <v>43.343227870600785</v>
      </c>
      <c r="E25" s="804">
        <v>43.571583532627265</v>
      </c>
      <c r="F25" s="805">
        <v>42.530671262487587</v>
      </c>
      <c r="G25" s="804">
        <v>43.960495919648459</v>
      </c>
      <c r="H25" s="804">
        <v>45.3287821528709</v>
      </c>
      <c r="I25" s="804">
        <v>42.824817104650137</v>
      </c>
      <c r="J25" s="804">
        <v>42.674992879821943</v>
      </c>
      <c r="K25" s="804">
        <v>41.73931287699974</v>
      </c>
      <c r="L25" s="804">
        <v>41.259244135289642</v>
      </c>
      <c r="M25" s="804">
        <v>42.804335333195411</v>
      </c>
      <c r="X25" s="458"/>
      <c r="Y25" s="458"/>
      <c r="Z25" s="458"/>
      <c r="AA25" s="458"/>
      <c r="AB25" s="458"/>
      <c r="AC25" s="458"/>
      <c r="AD25" s="458"/>
      <c r="AE25" s="458"/>
      <c r="AF25" s="458"/>
    </row>
    <row r="26" spans="1:32">
      <c r="A26" s="1391"/>
      <c r="B26" s="387" t="s">
        <v>146</v>
      </c>
      <c r="C26" s="804">
        <v>42.002791346824843</v>
      </c>
      <c r="D26" s="804">
        <v>38.543373897510328</v>
      </c>
      <c r="E26" s="804">
        <v>39.50451966834985</v>
      </c>
      <c r="F26" s="805">
        <v>40.20726163044155</v>
      </c>
      <c r="G26" s="804">
        <v>39.398737318041462</v>
      </c>
      <c r="H26" s="804">
        <v>38.337935612346499</v>
      </c>
      <c r="I26" s="804">
        <v>36.338184072259281</v>
      </c>
      <c r="J26" s="804">
        <v>36.5766345756305</v>
      </c>
      <c r="K26" s="804">
        <v>38.99476400060707</v>
      </c>
      <c r="L26" s="804">
        <v>32.702435312024356</v>
      </c>
      <c r="M26" s="804">
        <v>37.343199861926131</v>
      </c>
      <c r="X26" s="458"/>
      <c r="Y26" s="458"/>
      <c r="Z26" s="458"/>
      <c r="AA26" s="458"/>
      <c r="AB26" s="458"/>
      <c r="AC26" s="458"/>
      <c r="AD26" s="458"/>
      <c r="AE26" s="458"/>
      <c r="AF26" s="458"/>
    </row>
    <row r="27" spans="1:32">
      <c r="A27" s="1391"/>
      <c r="B27" s="387" t="s">
        <v>147</v>
      </c>
      <c r="C27" s="804">
        <v>37.063382241335695</v>
      </c>
      <c r="D27" s="804">
        <v>37.57365351203773</v>
      </c>
      <c r="E27" s="804">
        <v>36.065975018065451</v>
      </c>
      <c r="F27" s="805">
        <v>37.000983165793855</v>
      </c>
      <c r="G27" s="804">
        <v>37.606247246291673</v>
      </c>
      <c r="H27" s="804">
        <v>36.073709032626518</v>
      </c>
      <c r="I27" s="804">
        <v>35.480095899305731</v>
      </c>
      <c r="J27" s="804">
        <v>32.268184558883988</v>
      </c>
      <c r="K27" s="804">
        <v>33.292609149727447</v>
      </c>
      <c r="L27" s="804">
        <v>24.742952881576649</v>
      </c>
      <c r="M27" s="804">
        <v>28.889915966386553</v>
      </c>
      <c r="X27" s="458"/>
      <c r="Y27" s="458"/>
      <c r="Z27" s="458"/>
      <c r="AA27" s="458"/>
      <c r="AB27" s="458"/>
      <c r="AC27" s="458"/>
      <c r="AD27" s="458"/>
      <c r="AE27" s="458"/>
      <c r="AF27" s="458"/>
    </row>
    <row r="28" spans="1:32" ht="55.2">
      <c r="A28" s="1391"/>
      <c r="B28" s="387" t="s">
        <v>148</v>
      </c>
      <c r="C28" s="804">
        <v>40.132465843460267</v>
      </c>
      <c r="D28" s="804">
        <v>39.899348131793033</v>
      </c>
      <c r="E28" s="804">
        <v>38.497826321031525</v>
      </c>
      <c r="F28" s="805">
        <v>37.943232941359504</v>
      </c>
      <c r="G28" s="804">
        <v>38.375412089745474</v>
      </c>
      <c r="H28" s="804">
        <v>37.229419617762787</v>
      </c>
      <c r="I28" s="804">
        <v>36.284475244695294</v>
      </c>
      <c r="J28" s="804">
        <v>37.039987047659324</v>
      </c>
      <c r="K28" s="804">
        <v>37.412701903988449</v>
      </c>
      <c r="L28" s="804">
        <v>30.072552570257447</v>
      </c>
      <c r="M28" s="804">
        <v>36.979530104006962</v>
      </c>
      <c r="X28" s="458"/>
      <c r="Y28" s="458"/>
      <c r="Z28" s="458"/>
      <c r="AA28" s="458"/>
      <c r="AB28" s="458"/>
      <c r="AC28" s="458"/>
      <c r="AD28" s="458"/>
      <c r="AE28" s="458"/>
      <c r="AF28" s="458"/>
    </row>
    <row r="29" spans="1:32" ht="27.6">
      <c r="A29" s="1544"/>
      <c r="B29" s="275" t="s">
        <v>149</v>
      </c>
      <c r="C29" s="806">
        <v>42.426724137931032</v>
      </c>
      <c r="D29" s="806">
        <v>50.021067415730336</v>
      </c>
      <c r="E29" s="806">
        <v>38.407502131287295</v>
      </c>
      <c r="F29" s="807">
        <v>37.895454545454548</v>
      </c>
      <c r="G29" s="806">
        <v>42</v>
      </c>
      <c r="H29" s="806">
        <v>42.12518573551263</v>
      </c>
      <c r="I29" s="806">
        <v>42</v>
      </c>
      <c r="J29" s="806">
        <v>44.385694249649369</v>
      </c>
      <c r="K29" s="806">
        <v>42</v>
      </c>
      <c r="L29" s="806">
        <v>35.10979427549195</v>
      </c>
      <c r="M29" s="806">
        <v>37.219973009446697</v>
      </c>
      <c r="X29" s="458"/>
      <c r="Y29" s="458"/>
      <c r="Z29" s="458"/>
      <c r="AA29" s="458"/>
      <c r="AB29" s="458"/>
      <c r="AC29" s="458"/>
      <c r="AD29" s="458"/>
      <c r="AE29" s="458"/>
      <c r="AF29" s="458"/>
    </row>
    <row r="30" spans="1:32">
      <c r="I30" s="578"/>
      <c r="J30" s="578"/>
      <c r="K30" s="578"/>
      <c r="L30" s="578"/>
      <c r="M30" s="578"/>
    </row>
    <row r="31" spans="1:32">
      <c r="I31" s="578"/>
      <c r="J31" s="578"/>
      <c r="K31" s="578"/>
      <c r="L31" s="578"/>
      <c r="M31" s="578"/>
    </row>
    <row r="32" spans="1:32">
      <c r="I32" s="578"/>
      <c r="J32" s="578"/>
      <c r="K32" s="578"/>
      <c r="L32" s="578"/>
      <c r="M32" s="578"/>
    </row>
    <row r="33" spans="9:13">
      <c r="I33" s="578"/>
      <c r="J33" s="578"/>
      <c r="K33" s="578"/>
      <c r="L33" s="578"/>
      <c r="M33" s="578"/>
    </row>
  </sheetData>
  <mergeCells count="5">
    <mergeCell ref="A2:B3"/>
    <mergeCell ref="A4:A29"/>
    <mergeCell ref="C2:M2"/>
    <mergeCell ref="B4:M4"/>
    <mergeCell ref="A1:M1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92D050"/>
  </sheetPr>
  <dimension ref="A1:AD33"/>
  <sheetViews>
    <sheetView showGridLines="0" workbookViewId="0">
      <selection activeCell="C2" sqref="C2:M2"/>
    </sheetView>
  </sheetViews>
  <sheetFormatPr baseColWidth="10" defaultColWidth="11.44140625" defaultRowHeight="13.8"/>
  <cols>
    <col min="1" max="1" width="6.109375" style="11" customWidth="1"/>
    <col min="2" max="2" width="44.88671875" style="11" customWidth="1"/>
    <col min="3" max="7" width="7.44140625" style="11" bestFit="1" customWidth="1"/>
    <col min="8" max="11" width="7.88671875" style="11" customWidth="1"/>
    <col min="12" max="12" width="7.33203125" style="11" customWidth="1"/>
    <col min="13" max="21" width="7" style="11" bestFit="1" customWidth="1"/>
    <col min="22" max="30" width="4.44140625" style="11" bestFit="1" customWidth="1"/>
    <col min="31" max="16384" width="11.44140625" style="11"/>
  </cols>
  <sheetData>
    <row r="1" spans="1:30" ht="35.25" customHeight="1">
      <c r="A1" s="1377" t="s">
        <v>353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</row>
    <row r="2" spans="1:30" ht="15" customHeight="1">
      <c r="A2" s="1497" t="s">
        <v>120</v>
      </c>
      <c r="B2" s="1505"/>
      <c r="C2" s="1502" t="s">
        <v>122</v>
      </c>
      <c r="D2" s="1503"/>
      <c r="E2" s="1503"/>
      <c r="F2" s="1503"/>
      <c r="G2" s="1503"/>
      <c r="H2" s="1503"/>
      <c r="I2" s="1503"/>
      <c r="J2" s="1503"/>
      <c r="K2" s="1503"/>
      <c r="L2" s="1503"/>
      <c r="M2" s="1503"/>
    </row>
    <row r="3" spans="1:30">
      <c r="A3" s="1542"/>
      <c r="B3" s="1500"/>
      <c r="C3" s="808">
        <v>2011</v>
      </c>
      <c r="D3" s="808">
        <v>2012</v>
      </c>
      <c r="E3" s="808">
        <v>2013</v>
      </c>
      <c r="F3" s="808">
        <v>2014</v>
      </c>
      <c r="G3" s="808">
        <v>2015</v>
      </c>
      <c r="H3" s="808">
        <v>2016</v>
      </c>
      <c r="I3" s="808">
        <v>2017</v>
      </c>
      <c r="J3" s="808">
        <v>2018</v>
      </c>
      <c r="K3" s="808">
        <v>2019</v>
      </c>
      <c r="L3" s="808">
        <v>2020</v>
      </c>
      <c r="M3" s="808">
        <v>2021</v>
      </c>
    </row>
    <row r="4" spans="1:30" ht="22.5" customHeight="1">
      <c r="A4" s="1384" t="s">
        <v>150</v>
      </c>
      <c r="B4" s="1343" t="s">
        <v>194</v>
      </c>
      <c r="C4" s="1343"/>
      <c r="D4" s="1343"/>
      <c r="E4" s="1343"/>
      <c r="F4" s="1343"/>
      <c r="G4" s="1343"/>
      <c r="H4" s="1343"/>
      <c r="I4" s="1343"/>
      <c r="J4" s="1343"/>
      <c r="K4" s="1343"/>
      <c r="L4" s="1343"/>
      <c r="M4" s="1343"/>
    </row>
    <row r="5" spans="1:30" ht="22.5" customHeight="1">
      <c r="A5" s="1391"/>
      <c r="B5" s="495" t="s">
        <v>119</v>
      </c>
      <c r="C5" s="789">
        <v>43.735564842990442</v>
      </c>
      <c r="D5" s="789">
        <v>42.435127421206055</v>
      </c>
      <c r="E5" s="789">
        <v>43.029394761395849</v>
      </c>
      <c r="F5" s="790">
        <v>41.950777746258503</v>
      </c>
      <c r="G5" s="791">
        <v>42.029050337622735</v>
      </c>
      <c r="H5" s="791">
        <v>41.201383242967438</v>
      </c>
      <c r="I5" s="791">
        <v>41.261968268956757</v>
      </c>
      <c r="J5" s="791">
        <v>39.579411070800596</v>
      </c>
      <c r="K5" s="791">
        <v>39.94359633624407</v>
      </c>
      <c r="L5" s="791">
        <v>33.515252191250482</v>
      </c>
      <c r="M5" s="791">
        <v>37.036191938099385</v>
      </c>
      <c r="V5" s="458"/>
      <c r="W5" s="458"/>
      <c r="X5" s="458"/>
      <c r="Y5" s="458"/>
      <c r="Z5" s="458"/>
      <c r="AA5" s="458"/>
      <c r="AB5" s="458"/>
      <c r="AC5" s="458"/>
      <c r="AD5" s="458"/>
    </row>
    <row r="6" spans="1:30" ht="22.5" customHeight="1">
      <c r="A6" s="1543"/>
      <c r="B6" s="809" t="s">
        <v>269</v>
      </c>
      <c r="C6" s="810">
        <v>35.475646302548213</v>
      </c>
      <c r="D6" s="810">
        <v>33.154491555138641</v>
      </c>
      <c r="E6" s="810">
        <v>33.192657836563598</v>
      </c>
      <c r="F6" s="811">
        <v>32.778697987842229</v>
      </c>
      <c r="G6" s="812">
        <v>32.421371228475074</v>
      </c>
      <c r="H6" s="812">
        <v>29.225908697243774</v>
      </c>
      <c r="I6" s="812">
        <v>31.580737517752919</v>
      </c>
      <c r="J6" s="812">
        <v>29.411962872011276</v>
      </c>
      <c r="K6" s="812">
        <v>30.08453396605017</v>
      </c>
      <c r="L6" s="816">
        <v>29.025569433398751</v>
      </c>
      <c r="M6" s="816">
        <v>27.811129140291129</v>
      </c>
      <c r="V6" s="458"/>
      <c r="W6" s="458"/>
      <c r="X6" s="458"/>
      <c r="Y6" s="458"/>
      <c r="Z6" s="458"/>
      <c r="AA6" s="458"/>
      <c r="AB6" s="458"/>
      <c r="AC6" s="458"/>
      <c r="AD6" s="458"/>
    </row>
    <row r="7" spans="1:30" ht="27.6">
      <c r="A7" s="1391"/>
      <c r="B7" s="273" t="s">
        <v>125</v>
      </c>
      <c r="C7" s="796">
        <v>35.294215026974378</v>
      </c>
      <c r="D7" s="796">
        <v>32.9707345692415</v>
      </c>
      <c r="E7" s="796">
        <v>32.937997407980987</v>
      </c>
      <c r="F7" s="797">
        <v>32.613213531159538</v>
      </c>
      <c r="G7" s="796">
        <v>32.174784364473133</v>
      </c>
      <c r="H7" s="796">
        <v>28.826576198237547</v>
      </c>
      <c r="I7" s="796">
        <v>31.192418190198186</v>
      </c>
      <c r="J7" s="796">
        <v>28.703868258986496</v>
      </c>
      <c r="K7" s="796">
        <v>29.343578424808218</v>
      </c>
      <c r="L7" s="796">
        <v>29.025569433398751</v>
      </c>
      <c r="M7" s="796">
        <v>27.811129140291129</v>
      </c>
      <c r="V7" s="458"/>
      <c r="W7" s="458"/>
      <c r="X7" s="458"/>
      <c r="Y7" s="458"/>
      <c r="Z7" s="458"/>
      <c r="AA7" s="458"/>
      <c r="AB7" s="458"/>
      <c r="AC7" s="458"/>
      <c r="AD7" s="458"/>
    </row>
    <row r="8" spans="1:30">
      <c r="A8" s="1391"/>
      <c r="B8" s="383" t="s">
        <v>126</v>
      </c>
      <c r="C8" s="798">
        <v>49.856533036377137</v>
      </c>
      <c r="D8" s="798">
        <v>45.84668155711551</v>
      </c>
      <c r="E8" s="798">
        <v>45.82420515200743</v>
      </c>
      <c r="F8" s="799">
        <v>46.488146977479261</v>
      </c>
      <c r="G8" s="798">
        <v>52.434409480997139</v>
      </c>
      <c r="H8" s="798">
        <v>52.737636995455759</v>
      </c>
      <c r="I8" s="798">
        <v>50.57074881041823</v>
      </c>
      <c r="J8" s="798">
        <v>52.496648793565683</v>
      </c>
      <c r="K8" s="796">
        <v>53.218456025085857</v>
      </c>
      <c r="L8" s="796">
        <v>56.397851641670044</v>
      </c>
      <c r="M8" s="796">
        <v>46.460735060814386</v>
      </c>
      <c r="V8" s="458"/>
      <c r="W8" s="458"/>
      <c r="X8" s="458"/>
      <c r="Y8" s="458"/>
      <c r="Z8" s="458"/>
      <c r="AA8" s="458"/>
      <c r="AB8" s="458"/>
      <c r="AC8" s="458"/>
      <c r="AD8" s="458"/>
    </row>
    <row r="9" spans="1:30" ht="22.5" customHeight="1">
      <c r="A9" s="1391"/>
      <c r="B9" s="809" t="s">
        <v>196</v>
      </c>
      <c r="C9" s="810">
        <v>46.654540179486844</v>
      </c>
      <c r="D9" s="810">
        <v>45.006372094794429</v>
      </c>
      <c r="E9" s="810">
        <v>45.516411432377105</v>
      </c>
      <c r="F9" s="811">
        <v>44.371234028244785</v>
      </c>
      <c r="G9" s="812">
        <v>44.534298005628671</v>
      </c>
      <c r="H9" s="812">
        <v>43.411398897294525</v>
      </c>
      <c r="I9" s="812">
        <v>42.652452549224456</v>
      </c>
      <c r="J9" s="812">
        <v>41.518490697942504</v>
      </c>
      <c r="K9" s="812">
        <v>41.358397821055341</v>
      </c>
      <c r="L9" s="816">
        <v>32.149639022294231</v>
      </c>
      <c r="M9" s="816">
        <v>37.083595936057343</v>
      </c>
      <c r="V9" s="458"/>
      <c r="W9" s="458"/>
      <c r="X9" s="458"/>
      <c r="Y9" s="458"/>
      <c r="Z9" s="458"/>
      <c r="AA9" s="458"/>
      <c r="AB9" s="458"/>
      <c r="AC9" s="458"/>
      <c r="AD9" s="458"/>
    </row>
    <row r="10" spans="1:30">
      <c r="A10" s="1391"/>
      <c r="B10" s="273" t="s">
        <v>129</v>
      </c>
      <c r="C10" s="796">
        <v>46.75240380940734</v>
      </c>
      <c r="D10" s="796">
        <v>44.94806614633864</v>
      </c>
      <c r="E10" s="796">
        <v>45.150680028632785</v>
      </c>
      <c r="F10" s="797">
        <v>43.890728934740217</v>
      </c>
      <c r="G10" s="796">
        <v>44.357246229624742</v>
      </c>
      <c r="H10" s="796">
        <v>43.475155061603658</v>
      </c>
      <c r="I10" s="796">
        <v>41.940081064032533</v>
      </c>
      <c r="J10" s="796">
        <v>40.920181112548512</v>
      </c>
      <c r="K10" s="796">
        <v>42.055719428358152</v>
      </c>
      <c r="L10" s="796">
        <v>36.401389658773027</v>
      </c>
      <c r="M10" s="796">
        <v>37.287549612181898</v>
      </c>
      <c r="V10" s="458"/>
      <c r="W10" s="458"/>
      <c r="X10" s="458"/>
      <c r="Y10" s="458"/>
      <c r="Z10" s="458"/>
      <c r="AA10" s="458"/>
      <c r="AB10" s="458"/>
      <c r="AC10" s="458"/>
      <c r="AD10" s="458"/>
    </row>
    <row r="11" spans="1:30" ht="27.6">
      <c r="A11" s="1391"/>
      <c r="B11" s="387" t="s">
        <v>130</v>
      </c>
      <c r="C11" s="804">
        <v>48.001172882946285</v>
      </c>
      <c r="D11" s="804">
        <v>47.835883171070932</v>
      </c>
      <c r="E11" s="804">
        <v>46.059163701067618</v>
      </c>
      <c r="F11" s="805">
        <v>46.048490488006614</v>
      </c>
      <c r="G11" s="804">
        <v>46.423388028657271</v>
      </c>
      <c r="H11" s="804">
        <v>44.395890788747934</v>
      </c>
      <c r="I11" s="804">
        <v>44.396679881070369</v>
      </c>
      <c r="J11" s="804">
        <v>47.143867924528301</v>
      </c>
      <c r="K11" s="796">
        <v>47.057212770915868</v>
      </c>
      <c r="L11" s="796">
        <v>46.084705372616988</v>
      </c>
      <c r="M11" s="796">
        <v>44.237981686379243</v>
      </c>
      <c r="V11" s="458"/>
      <c r="W11" s="458"/>
      <c r="X11" s="458"/>
      <c r="Y11" s="458"/>
      <c r="Z11" s="458"/>
      <c r="AA11" s="458"/>
      <c r="AB11" s="458"/>
      <c r="AC11" s="458"/>
      <c r="AD11" s="458"/>
    </row>
    <row r="12" spans="1:30" ht="27.6">
      <c r="A12" s="1391"/>
      <c r="B12" s="387" t="s">
        <v>131</v>
      </c>
      <c r="C12" s="804">
        <v>44.502168609379233</v>
      </c>
      <c r="D12" s="804">
        <v>43.28494131992074</v>
      </c>
      <c r="E12" s="804">
        <v>43.516868945551721</v>
      </c>
      <c r="F12" s="805">
        <v>43.972777696686613</v>
      </c>
      <c r="G12" s="804">
        <v>45.188136065802311</v>
      </c>
      <c r="H12" s="804">
        <v>43.093680435320309</v>
      </c>
      <c r="I12" s="804">
        <v>42.361910698096104</v>
      </c>
      <c r="J12" s="804">
        <v>41.374222682854608</v>
      </c>
      <c r="K12" s="796">
        <v>43.036583669495059</v>
      </c>
      <c r="L12" s="796">
        <v>40.130954290296714</v>
      </c>
      <c r="M12" s="796">
        <v>40.343237173950598</v>
      </c>
      <c r="V12" s="458"/>
      <c r="W12" s="458"/>
      <c r="X12" s="458"/>
      <c r="Y12" s="458"/>
      <c r="Z12" s="458"/>
      <c r="AA12" s="458"/>
      <c r="AB12" s="458"/>
      <c r="AC12" s="458"/>
      <c r="AD12" s="458"/>
    </row>
    <row r="13" spans="1:30">
      <c r="A13" s="1391"/>
      <c r="B13" s="389" t="s">
        <v>132</v>
      </c>
      <c r="C13" s="798">
        <v>46.679104968090911</v>
      </c>
      <c r="D13" s="798">
        <v>45.051879351523944</v>
      </c>
      <c r="E13" s="798">
        <v>45.769032836605192</v>
      </c>
      <c r="F13" s="799">
        <v>44.531116943080221</v>
      </c>
      <c r="G13" s="798">
        <v>44.540879661995803</v>
      </c>
      <c r="H13" s="798">
        <v>43.378119860259076</v>
      </c>
      <c r="I13" s="798">
        <v>42.93976708441712</v>
      </c>
      <c r="J13" s="798">
        <v>41.676912136536032</v>
      </c>
      <c r="K13" s="796">
        <v>40.775809844601142</v>
      </c>
      <c r="L13" s="796">
        <v>28.652353194203414</v>
      </c>
      <c r="M13" s="796">
        <v>36.284869344382813</v>
      </c>
      <c r="V13" s="458"/>
      <c r="W13" s="458"/>
      <c r="X13" s="458"/>
      <c r="Y13" s="458"/>
      <c r="Z13" s="458"/>
      <c r="AA13" s="458"/>
      <c r="AB13" s="458"/>
      <c r="AC13" s="458"/>
      <c r="AD13" s="458"/>
    </row>
    <row r="14" spans="1:30" ht="22.5" customHeight="1">
      <c r="A14" s="1391"/>
      <c r="B14" s="809" t="s">
        <v>197</v>
      </c>
      <c r="C14" s="810">
        <v>45.947643227335831</v>
      </c>
      <c r="D14" s="810">
        <v>45.14110381281381</v>
      </c>
      <c r="E14" s="810">
        <v>45.810999188472572</v>
      </c>
      <c r="F14" s="811">
        <v>44.360372940043462</v>
      </c>
      <c r="G14" s="812">
        <v>44.261941963129601</v>
      </c>
      <c r="H14" s="812">
        <v>44.773714050063369</v>
      </c>
      <c r="I14" s="812">
        <v>43.850483244081474</v>
      </c>
      <c r="J14" s="812">
        <v>42.398367763731336</v>
      </c>
      <c r="K14" s="812">
        <v>42.672587211190752</v>
      </c>
      <c r="L14" s="816">
        <v>35.46915166173325</v>
      </c>
      <c r="M14" s="816">
        <v>40.275117609345465</v>
      </c>
      <c r="V14" s="458"/>
      <c r="W14" s="458"/>
      <c r="X14" s="458"/>
      <c r="Y14" s="458"/>
      <c r="Z14" s="458"/>
      <c r="AA14" s="458"/>
      <c r="AB14" s="458"/>
      <c r="AC14" s="458"/>
      <c r="AD14" s="458"/>
    </row>
    <row r="15" spans="1:30" ht="27.6">
      <c r="A15" s="1391"/>
      <c r="B15" s="273" t="s">
        <v>135</v>
      </c>
      <c r="C15" s="796">
        <v>46.643491538363662</v>
      </c>
      <c r="D15" s="796">
        <v>46.392325709989876</v>
      </c>
      <c r="E15" s="796">
        <v>46.03440552364146</v>
      </c>
      <c r="F15" s="797">
        <v>44.728407542662332</v>
      </c>
      <c r="G15" s="796">
        <v>45.317929716356133</v>
      </c>
      <c r="H15" s="796">
        <v>44.780498066930683</v>
      </c>
      <c r="I15" s="796">
        <v>44.781360553146051</v>
      </c>
      <c r="J15" s="796">
        <v>42.915500200751303</v>
      </c>
      <c r="K15" s="796">
        <v>43.787992839511666</v>
      </c>
      <c r="L15" s="796">
        <v>36.068771006667035</v>
      </c>
      <c r="M15" s="796">
        <v>41.375774597918635</v>
      </c>
      <c r="V15" s="458"/>
      <c r="W15" s="458"/>
      <c r="X15" s="458"/>
      <c r="Y15" s="458"/>
      <c r="Z15" s="458"/>
      <c r="AA15" s="458"/>
      <c r="AB15" s="458"/>
      <c r="AC15" s="458"/>
      <c r="AD15" s="458"/>
    </row>
    <row r="16" spans="1:30">
      <c r="A16" s="1391"/>
      <c r="B16" s="387" t="s">
        <v>136</v>
      </c>
      <c r="C16" s="804">
        <v>48.793286657460946</v>
      </c>
      <c r="D16" s="804">
        <v>46.848479440319814</v>
      </c>
      <c r="E16" s="804">
        <v>49.894640259069789</v>
      </c>
      <c r="F16" s="805">
        <v>48.837884830270106</v>
      </c>
      <c r="G16" s="804">
        <v>46.549233463948426</v>
      </c>
      <c r="H16" s="804">
        <v>49.147268305015302</v>
      </c>
      <c r="I16" s="804">
        <v>45.964583937840537</v>
      </c>
      <c r="J16" s="804">
        <v>46.178971865519678</v>
      </c>
      <c r="K16" s="804">
        <v>45.48709765625</v>
      </c>
      <c r="L16" s="804">
        <v>35.035662167962229</v>
      </c>
      <c r="M16" s="804">
        <v>41.065778529193715</v>
      </c>
      <c r="V16" s="458"/>
      <c r="W16" s="458"/>
      <c r="X16" s="458"/>
      <c r="Y16" s="458"/>
      <c r="Z16" s="458"/>
      <c r="AA16" s="458"/>
      <c r="AB16" s="458"/>
      <c r="AC16" s="458"/>
      <c r="AD16" s="458"/>
    </row>
    <row r="17" spans="1:30">
      <c r="A17" s="1391"/>
      <c r="B17" s="387" t="s">
        <v>137</v>
      </c>
      <c r="C17" s="804">
        <v>47.075814663951121</v>
      </c>
      <c r="D17" s="804">
        <v>47.440862896689318</v>
      </c>
      <c r="E17" s="804">
        <v>47.395618593700654</v>
      </c>
      <c r="F17" s="805">
        <v>46.31495508190946</v>
      </c>
      <c r="G17" s="804">
        <v>46.254336018472358</v>
      </c>
      <c r="H17" s="804">
        <v>46.215819150587137</v>
      </c>
      <c r="I17" s="804">
        <v>45.171366411846726</v>
      </c>
      <c r="J17" s="804">
        <v>43.85570360333233</v>
      </c>
      <c r="K17" s="804">
        <v>43.724145928836499</v>
      </c>
      <c r="L17" s="804">
        <v>33.582856483617903</v>
      </c>
      <c r="M17" s="804">
        <v>40.676843030924815</v>
      </c>
      <c r="V17" s="458"/>
      <c r="W17" s="458"/>
      <c r="X17" s="458"/>
      <c r="Y17" s="458"/>
      <c r="Z17" s="458"/>
      <c r="AA17" s="458"/>
      <c r="AB17" s="458"/>
      <c r="AC17" s="458"/>
      <c r="AD17" s="458"/>
    </row>
    <row r="18" spans="1:30">
      <c r="A18" s="1391"/>
      <c r="B18" s="387" t="s">
        <v>138</v>
      </c>
      <c r="C18" s="804">
        <v>44.526217412690606</v>
      </c>
      <c r="D18" s="804">
        <v>44.171761920865741</v>
      </c>
      <c r="E18" s="804">
        <v>46.933411309187704</v>
      </c>
      <c r="F18" s="805">
        <v>43.284161666477978</v>
      </c>
      <c r="G18" s="804">
        <v>44.414066631411949</v>
      </c>
      <c r="H18" s="804">
        <v>46.332509353287016</v>
      </c>
      <c r="I18" s="804">
        <v>45.949324111914493</v>
      </c>
      <c r="J18" s="804">
        <v>44.773154828710382</v>
      </c>
      <c r="K18" s="804">
        <v>44.806197568909433</v>
      </c>
      <c r="L18" s="804">
        <v>42.021239733059545</v>
      </c>
      <c r="M18" s="804">
        <v>46.298121099910858</v>
      </c>
      <c r="V18" s="458"/>
      <c r="W18" s="458"/>
      <c r="X18" s="458"/>
      <c r="Y18" s="458"/>
      <c r="Z18" s="458"/>
      <c r="AA18" s="458"/>
      <c r="AB18" s="458"/>
      <c r="AC18" s="458"/>
      <c r="AD18" s="458"/>
    </row>
    <row r="19" spans="1:30">
      <c r="A19" s="1391"/>
      <c r="B19" s="387" t="s">
        <v>139</v>
      </c>
      <c r="C19" s="804">
        <v>46.4149957639085</v>
      </c>
      <c r="D19" s="804">
        <v>45.081154132035948</v>
      </c>
      <c r="E19" s="804">
        <v>43.788232923634901</v>
      </c>
      <c r="F19" s="805">
        <v>43.727316469617818</v>
      </c>
      <c r="G19" s="804">
        <v>44.450221784130115</v>
      </c>
      <c r="H19" s="804">
        <v>46.199350964454688</v>
      </c>
      <c r="I19" s="804">
        <v>43.897464758535669</v>
      </c>
      <c r="J19" s="804">
        <v>44.486663053949904</v>
      </c>
      <c r="K19" s="804">
        <v>42.476606479022834</v>
      </c>
      <c r="L19" s="804">
        <v>42.241854949444516</v>
      </c>
      <c r="M19" s="804">
        <v>43.860821294810059</v>
      </c>
      <c r="V19" s="458"/>
      <c r="W19" s="458"/>
      <c r="X19" s="458"/>
      <c r="Y19" s="458"/>
      <c r="Z19" s="458"/>
      <c r="AA19" s="458"/>
      <c r="AB19" s="458"/>
      <c r="AC19" s="458"/>
      <c r="AD19" s="458"/>
    </row>
    <row r="20" spans="1:30">
      <c r="A20" s="1391"/>
      <c r="B20" s="387" t="s">
        <v>140</v>
      </c>
      <c r="C20" s="804">
        <v>45.2540359427353</v>
      </c>
      <c r="D20" s="804">
        <v>45.984388245267027</v>
      </c>
      <c r="E20" s="804">
        <v>44.326224035608305</v>
      </c>
      <c r="F20" s="805">
        <v>44.468442312547339</v>
      </c>
      <c r="G20" s="804">
        <v>43.1316395184136</v>
      </c>
      <c r="H20" s="804">
        <v>46.664803239721806</v>
      </c>
      <c r="I20" s="804">
        <v>49.207698815566836</v>
      </c>
      <c r="J20" s="804">
        <v>44.900619400508795</v>
      </c>
      <c r="K20" s="804">
        <v>45.028855889301383</v>
      </c>
      <c r="L20" s="804">
        <v>32.688073862477047</v>
      </c>
      <c r="M20" s="804">
        <v>41.615455972598831</v>
      </c>
      <c r="V20" s="458"/>
      <c r="W20" s="458"/>
      <c r="X20" s="458"/>
      <c r="Y20" s="458"/>
      <c r="Z20" s="458"/>
      <c r="AA20" s="458"/>
      <c r="AB20" s="458"/>
      <c r="AC20" s="458"/>
      <c r="AD20" s="458"/>
    </row>
    <row r="21" spans="1:30">
      <c r="A21" s="1391"/>
      <c r="B21" s="387" t="s">
        <v>141</v>
      </c>
      <c r="C21" s="804">
        <v>46.342485852022634</v>
      </c>
      <c r="D21" s="804">
        <v>44.208461302211305</v>
      </c>
      <c r="E21" s="804">
        <v>43.0661476355248</v>
      </c>
      <c r="F21" s="805">
        <v>40.771299947912794</v>
      </c>
      <c r="G21" s="804">
        <v>39.585447431528465</v>
      </c>
      <c r="H21" s="804">
        <v>43.340239793462565</v>
      </c>
      <c r="I21" s="804">
        <v>41.227634194831012</v>
      </c>
      <c r="J21" s="804">
        <v>36.24021605696047</v>
      </c>
      <c r="K21" s="804">
        <v>41.334526137980085</v>
      </c>
      <c r="L21" s="804">
        <v>29.007092514943349</v>
      </c>
      <c r="M21" s="804">
        <v>39.431443358696072</v>
      </c>
      <c r="V21" s="458"/>
      <c r="W21" s="458"/>
      <c r="X21" s="458"/>
      <c r="Y21" s="458"/>
      <c r="Z21" s="458"/>
      <c r="AA21" s="458"/>
      <c r="AB21" s="458"/>
      <c r="AC21" s="458"/>
      <c r="AD21" s="458"/>
    </row>
    <row r="22" spans="1:30">
      <c r="A22" s="1391"/>
      <c r="B22" s="387" t="s">
        <v>142</v>
      </c>
      <c r="C22" s="804">
        <v>44.690343736443211</v>
      </c>
      <c r="D22" s="804">
        <v>43.588951243494733</v>
      </c>
      <c r="E22" s="804">
        <v>46.501076140075455</v>
      </c>
      <c r="F22" s="805">
        <v>41.051830579662472</v>
      </c>
      <c r="G22" s="804">
        <v>44.097636670258119</v>
      </c>
      <c r="H22" s="804">
        <v>42.953918636665719</v>
      </c>
      <c r="I22" s="804">
        <v>41.594198293081533</v>
      </c>
      <c r="J22" s="804">
        <v>38.310757559793487</v>
      </c>
      <c r="K22" s="804">
        <v>37.977409697111085</v>
      </c>
      <c r="L22" s="804">
        <v>28.472729744426317</v>
      </c>
      <c r="M22" s="804">
        <v>35.323785220017584</v>
      </c>
      <c r="V22" s="458"/>
      <c r="W22" s="458"/>
      <c r="X22" s="458"/>
      <c r="Y22" s="458"/>
      <c r="Z22" s="458"/>
      <c r="AA22" s="458"/>
      <c r="AB22" s="458"/>
      <c r="AC22" s="458"/>
      <c r="AD22" s="458"/>
    </row>
    <row r="23" spans="1:30" ht="27.6">
      <c r="A23" s="1391"/>
      <c r="B23" s="387" t="s">
        <v>143</v>
      </c>
      <c r="C23" s="804">
        <v>45.212166146818703</v>
      </c>
      <c r="D23" s="804">
        <v>45.613169187112852</v>
      </c>
      <c r="E23" s="804">
        <v>45.361957421848047</v>
      </c>
      <c r="F23" s="805">
        <v>44.033730086729328</v>
      </c>
      <c r="G23" s="804">
        <v>43.648727953305418</v>
      </c>
      <c r="H23" s="804">
        <v>43.647926420346707</v>
      </c>
      <c r="I23" s="804">
        <v>43.880961523692498</v>
      </c>
      <c r="J23" s="804">
        <v>43.489494815329117</v>
      </c>
      <c r="K23" s="804">
        <v>44.303832912215377</v>
      </c>
      <c r="L23" s="804">
        <v>44.528289375528402</v>
      </c>
      <c r="M23" s="804">
        <v>43.685744474094186</v>
      </c>
      <c r="V23" s="458"/>
      <c r="W23" s="458"/>
      <c r="X23" s="458"/>
      <c r="Y23" s="458"/>
      <c r="Z23" s="458"/>
      <c r="AA23" s="458"/>
      <c r="AB23" s="458"/>
      <c r="AC23" s="458"/>
      <c r="AD23" s="458"/>
    </row>
    <row r="24" spans="1:30">
      <c r="A24" s="1391"/>
      <c r="B24" s="387" t="s">
        <v>144</v>
      </c>
      <c r="C24" s="804">
        <v>40.570271348762972</v>
      </c>
      <c r="D24" s="804">
        <v>38.074940508175331</v>
      </c>
      <c r="E24" s="804">
        <v>39.881025730789425</v>
      </c>
      <c r="F24" s="805">
        <v>40.881668030652484</v>
      </c>
      <c r="G24" s="804">
        <v>39.974594138730758</v>
      </c>
      <c r="H24" s="804">
        <v>41.013414673097195</v>
      </c>
      <c r="I24" s="804">
        <v>39.654627924425348</v>
      </c>
      <c r="J24" s="804">
        <v>40.122220163083767</v>
      </c>
      <c r="K24" s="804">
        <v>40.212866987897804</v>
      </c>
      <c r="L24" s="804">
        <v>36.146007726980038</v>
      </c>
      <c r="M24" s="804">
        <v>38.742364097474912</v>
      </c>
      <c r="V24" s="458"/>
      <c r="W24" s="458"/>
      <c r="X24" s="458"/>
      <c r="Y24" s="458"/>
      <c r="Z24" s="458"/>
      <c r="AA24" s="458"/>
      <c r="AB24" s="458"/>
      <c r="AC24" s="458"/>
      <c r="AD24" s="458"/>
    </row>
    <row r="25" spans="1:30" ht="27.6">
      <c r="A25" s="1391"/>
      <c r="B25" s="387" t="s">
        <v>145</v>
      </c>
      <c r="C25" s="804">
        <v>43.157051977156073</v>
      </c>
      <c r="D25" s="804">
        <v>44.062289939502577</v>
      </c>
      <c r="E25" s="804">
        <v>43.304980049109886</v>
      </c>
      <c r="F25" s="805">
        <v>42.953380024360534</v>
      </c>
      <c r="G25" s="804">
        <v>43.416974438720963</v>
      </c>
      <c r="H25" s="804">
        <v>45.014585352956729</v>
      </c>
      <c r="I25" s="804">
        <v>43.960506632093349</v>
      </c>
      <c r="J25" s="804">
        <v>43.098322499475778</v>
      </c>
      <c r="K25" s="804">
        <v>40.520446351147825</v>
      </c>
      <c r="L25" s="804">
        <v>42.339088863892016</v>
      </c>
      <c r="M25" s="804">
        <v>42.583194958913438</v>
      </c>
      <c r="V25" s="458"/>
      <c r="W25" s="458"/>
      <c r="X25" s="458"/>
      <c r="Y25" s="458"/>
      <c r="Z25" s="458"/>
      <c r="AA25" s="458"/>
      <c r="AB25" s="458"/>
      <c r="AC25" s="458"/>
      <c r="AD25" s="458"/>
    </row>
    <row r="26" spans="1:30">
      <c r="A26" s="1391"/>
      <c r="B26" s="387" t="s">
        <v>146</v>
      </c>
      <c r="C26" s="804">
        <v>42.184348189997905</v>
      </c>
      <c r="D26" s="804">
        <v>37.972335972335969</v>
      </c>
      <c r="E26" s="804">
        <v>36.671998662356479</v>
      </c>
      <c r="F26" s="805">
        <v>37.232847385054541</v>
      </c>
      <c r="G26" s="804">
        <v>37.299757825813977</v>
      </c>
      <c r="H26" s="804">
        <v>34.455805465127753</v>
      </c>
      <c r="I26" s="804">
        <v>35.473185088293</v>
      </c>
      <c r="J26" s="804">
        <v>34.322645542562555</v>
      </c>
      <c r="K26" s="804">
        <v>39.127018299246501</v>
      </c>
      <c r="L26" s="804">
        <v>32.581635099496523</v>
      </c>
      <c r="M26" s="804">
        <v>34.182476319350471</v>
      </c>
      <c r="V26" s="458"/>
      <c r="W26" s="458"/>
      <c r="X26" s="458"/>
      <c r="Y26" s="458"/>
      <c r="Z26" s="458"/>
      <c r="AA26" s="458"/>
      <c r="AB26" s="458"/>
      <c r="AC26" s="458"/>
      <c r="AD26" s="458"/>
    </row>
    <row r="27" spans="1:30">
      <c r="A27" s="1391"/>
      <c r="B27" s="387" t="s">
        <v>147</v>
      </c>
      <c r="C27" s="804">
        <v>40.502850688468158</v>
      </c>
      <c r="D27" s="804">
        <v>42.467880570006784</v>
      </c>
      <c r="E27" s="804">
        <v>39.853403851369677</v>
      </c>
      <c r="F27" s="805">
        <v>40.198028825773633</v>
      </c>
      <c r="G27" s="804">
        <v>40.478278190924264</v>
      </c>
      <c r="H27" s="804">
        <v>37.942106045958205</v>
      </c>
      <c r="I27" s="804">
        <v>38.381438807126258</v>
      </c>
      <c r="J27" s="804">
        <v>34.389946511761664</v>
      </c>
      <c r="K27" s="804">
        <v>34.934343018629789</v>
      </c>
      <c r="L27" s="804">
        <v>26.752170138888889</v>
      </c>
      <c r="M27" s="804">
        <v>30.371791948931737</v>
      </c>
      <c r="V27" s="458"/>
      <c r="W27" s="458"/>
      <c r="X27" s="458"/>
      <c r="Y27" s="458"/>
      <c r="Z27" s="458"/>
      <c r="AA27" s="458"/>
      <c r="AB27" s="458"/>
      <c r="AC27" s="458"/>
      <c r="AD27" s="458"/>
    </row>
    <row r="28" spans="1:30" ht="55.2">
      <c r="A28" s="1391"/>
      <c r="B28" s="387" t="s">
        <v>148</v>
      </c>
      <c r="C28" s="804">
        <v>46.285409005069077</v>
      </c>
      <c r="D28" s="804">
        <v>39.779449075752083</v>
      </c>
      <c r="E28" s="804">
        <v>42.247370892018779</v>
      </c>
      <c r="F28" s="805">
        <v>40.374166275246594</v>
      </c>
      <c r="G28" s="804">
        <v>41.005521180390289</v>
      </c>
      <c r="H28" s="804">
        <v>40.475461981217812</v>
      </c>
      <c r="I28" s="804">
        <v>38.979305884888987</v>
      </c>
      <c r="J28" s="804">
        <v>35.384722999440406</v>
      </c>
      <c r="K28" s="804">
        <v>38.610563306409318</v>
      </c>
      <c r="L28" s="804">
        <v>31.211176574041506</v>
      </c>
      <c r="M28" s="804">
        <v>37.356451054998267</v>
      </c>
      <c r="V28" s="458"/>
      <c r="W28" s="458"/>
      <c r="X28" s="458"/>
      <c r="Y28" s="458"/>
      <c r="Z28" s="458"/>
      <c r="AA28" s="458"/>
      <c r="AB28" s="458"/>
      <c r="AC28" s="458"/>
      <c r="AD28" s="458"/>
    </row>
    <row r="29" spans="1:30" ht="27.6">
      <c r="A29" s="1544"/>
      <c r="B29" s="275" t="s">
        <v>149</v>
      </c>
      <c r="C29" s="806">
        <v>43.03125</v>
      </c>
      <c r="D29" s="806">
        <v>48.277108433734938</v>
      </c>
      <c r="E29" s="806">
        <v>42</v>
      </c>
      <c r="F29" s="807">
        <v>42</v>
      </c>
      <c r="G29" s="806">
        <v>0</v>
      </c>
      <c r="H29" s="806">
        <v>42.268098647573588</v>
      </c>
      <c r="I29" s="806">
        <v>42</v>
      </c>
      <c r="J29" s="806">
        <v>44.294117647058826</v>
      </c>
      <c r="K29" s="806">
        <v>42</v>
      </c>
      <c r="L29" s="806">
        <v>25.768637532133678</v>
      </c>
      <c r="M29" s="806">
        <v>35.629496402877699</v>
      </c>
      <c r="V29" s="458"/>
      <c r="W29" s="458"/>
      <c r="X29" s="458"/>
      <c r="Y29" s="458"/>
      <c r="Z29" s="458"/>
      <c r="AA29" s="458"/>
      <c r="AB29" s="458"/>
      <c r="AC29" s="458"/>
      <c r="AD29" s="458"/>
    </row>
    <row r="30" spans="1:30">
      <c r="I30" s="578"/>
      <c r="J30" s="578"/>
      <c r="K30" s="578"/>
    </row>
    <row r="31" spans="1:30">
      <c r="I31" s="578"/>
      <c r="J31" s="578"/>
      <c r="K31" s="578"/>
    </row>
    <row r="32" spans="1:30">
      <c r="I32" s="578"/>
      <c r="J32" s="578"/>
      <c r="K32" s="578"/>
    </row>
    <row r="33" spans="9:11">
      <c r="I33" s="578"/>
      <c r="J33" s="578"/>
      <c r="K33" s="578"/>
    </row>
  </sheetData>
  <mergeCells count="5">
    <mergeCell ref="A2:B3"/>
    <mergeCell ref="A4:A29"/>
    <mergeCell ref="C2:M2"/>
    <mergeCell ref="B4:M4"/>
    <mergeCell ref="A1:M1"/>
  </mergeCell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92D050"/>
  </sheetPr>
  <dimension ref="A1:AD33"/>
  <sheetViews>
    <sheetView showGridLines="0" workbookViewId="0">
      <selection sqref="A1:M1"/>
    </sheetView>
  </sheetViews>
  <sheetFormatPr baseColWidth="10" defaultColWidth="11.44140625" defaultRowHeight="13.8"/>
  <cols>
    <col min="1" max="1" width="6.109375" style="11" customWidth="1"/>
    <col min="2" max="2" width="44.88671875" style="11" customWidth="1"/>
    <col min="3" max="7" width="7.44140625" style="11" bestFit="1" customWidth="1"/>
    <col min="8" max="11" width="7.88671875" style="11" customWidth="1"/>
    <col min="12" max="12" width="6.6640625" style="11" customWidth="1"/>
    <col min="13" max="21" width="7" style="11" bestFit="1" customWidth="1"/>
    <col min="22" max="30" width="4.44140625" style="11" bestFit="1" customWidth="1"/>
    <col min="31" max="16384" width="11.44140625" style="11"/>
  </cols>
  <sheetData>
    <row r="1" spans="1:30" ht="35.25" customHeight="1">
      <c r="A1" s="1377" t="s">
        <v>353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</row>
    <row r="2" spans="1:30" ht="15" customHeight="1">
      <c r="A2" s="1497" t="s">
        <v>120</v>
      </c>
      <c r="B2" s="1505"/>
      <c r="C2" s="1507" t="s">
        <v>122</v>
      </c>
      <c r="D2" s="1507"/>
      <c r="E2" s="1507"/>
      <c r="F2" s="1507"/>
      <c r="G2" s="1507"/>
      <c r="H2" s="1507"/>
      <c r="I2" s="1507"/>
      <c r="J2" s="1507"/>
      <c r="K2" s="1507"/>
      <c r="L2" s="1507"/>
      <c r="M2" s="1507"/>
    </row>
    <row r="3" spans="1:30">
      <c r="A3" s="1542"/>
      <c r="B3" s="1500"/>
      <c r="C3" s="808">
        <v>2011</v>
      </c>
      <c r="D3" s="808">
        <v>2012</v>
      </c>
      <c r="E3" s="808">
        <v>2013</v>
      </c>
      <c r="F3" s="808">
        <v>2014</v>
      </c>
      <c r="G3" s="808">
        <v>2015</v>
      </c>
      <c r="H3" s="808">
        <v>2016</v>
      </c>
      <c r="I3" s="808">
        <v>2017</v>
      </c>
      <c r="J3" s="808">
        <v>2018</v>
      </c>
      <c r="K3" s="808">
        <v>2019</v>
      </c>
      <c r="L3" s="808">
        <v>2020</v>
      </c>
      <c r="M3" s="808">
        <v>2021</v>
      </c>
    </row>
    <row r="4" spans="1:30" ht="22.5" customHeight="1">
      <c r="A4" s="1384" t="s">
        <v>151</v>
      </c>
      <c r="B4" s="1343" t="s">
        <v>194</v>
      </c>
      <c r="C4" s="1343"/>
      <c r="D4" s="1343"/>
      <c r="E4" s="1343"/>
      <c r="F4" s="1343"/>
      <c r="G4" s="1343"/>
      <c r="H4" s="1343"/>
      <c r="I4" s="1343"/>
      <c r="J4" s="1343"/>
      <c r="K4" s="1343"/>
      <c r="L4" s="1343"/>
      <c r="M4" s="1343"/>
    </row>
    <row r="5" spans="1:30" ht="22.5" customHeight="1">
      <c r="A5" s="1391"/>
      <c r="B5" s="495" t="s">
        <v>119</v>
      </c>
      <c r="C5" s="789">
        <v>40.025273356542691</v>
      </c>
      <c r="D5" s="789">
        <v>39.406812868593718</v>
      </c>
      <c r="E5" s="789">
        <v>38.707817944018231</v>
      </c>
      <c r="F5" s="790">
        <v>38.779931242831637</v>
      </c>
      <c r="G5" s="791">
        <v>38.882224320998255</v>
      </c>
      <c r="H5" s="791">
        <v>37.911781166826508</v>
      </c>
      <c r="I5" s="791">
        <v>37.699915582618324</v>
      </c>
      <c r="J5" s="791">
        <v>36.6493011043721</v>
      </c>
      <c r="K5" s="791">
        <v>36.834332483868273</v>
      </c>
      <c r="L5" s="791">
        <v>32.195430127417758</v>
      </c>
      <c r="M5" s="791">
        <v>35.638178397339011</v>
      </c>
      <c r="V5" s="458"/>
      <c r="W5" s="458"/>
      <c r="X5" s="458"/>
      <c r="Y5" s="458"/>
      <c r="Z5" s="458"/>
      <c r="AA5" s="458"/>
      <c r="AB5" s="458"/>
      <c r="AC5" s="458"/>
      <c r="AD5" s="458"/>
    </row>
    <row r="6" spans="1:30" ht="22.5" customHeight="1">
      <c r="A6" s="1543"/>
      <c r="B6" s="813" t="s">
        <v>269</v>
      </c>
      <c r="C6" s="814">
        <v>25.97103883237078</v>
      </c>
      <c r="D6" s="814">
        <v>25.868615152574172</v>
      </c>
      <c r="E6" s="814">
        <v>24.674365335317951</v>
      </c>
      <c r="F6" s="815">
        <v>24.197654824980457</v>
      </c>
      <c r="G6" s="816">
        <v>25.6715645141133</v>
      </c>
      <c r="H6" s="816">
        <v>23.190342543607304</v>
      </c>
      <c r="I6" s="816">
        <v>23.958217619832116</v>
      </c>
      <c r="J6" s="816">
        <v>22.993546071338081</v>
      </c>
      <c r="K6" s="816">
        <v>23.307213474917614</v>
      </c>
      <c r="L6" s="816">
        <v>23.973281744507254</v>
      </c>
      <c r="M6" s="816">
        <v>22.767734759638191</v>
      </c>
      <c r="V6" s="458"/>
      <c r="W6" s="458"/>
      <c r="X6" s="458"/>
      <c r="Y6" s="458"/>
      <c r="Z6" s="458"/>
      <c r="AA6" s="458"/>
      <c r="AB6" s="458"/>
      <c r="AC6" s="458"/>
      <c r="AD6" s="458"/>
    </row>
    <row r="7" spans="1:30" ht="27.6">
      <c r="A7" s="1391"/>
      <c r="B7" s="273" t="s">
        <v>125</v>
      </c>
      <c r="C7" s="796">
        <v>25.772459697117732</v>
      </c>
      <c r="D7" s="796">
        <v>25.673221095712027</v>
      </c>
      <c r="E7" s="796">
        <v>24.459147157190635</v>
      </c>
      <c r="F7" s="797">
        <v>23.875550953215441</v>
      </c>
      <c r="G7" s="796">
        <v>25.605910271335183</v>
      </c>
      <c r="H7" s="796">
        <v>23.121619338580018</v>
      </c>
      <c r="I7" s="796">
        <v>23.953477761520428</v>
      </c>
      <c r="J7" s="796">
        <v>22.797795264426487</v>
      </c>
      <c r="K7" s="796">
        <v>22.964535960299237</v>
      </c>
      <c r="L7" s="796">
        <v>23.973281744507254</v>
      </c>
      <c r="M7" s="796">
        <v>22.767734759638191</v>
      </c>
      <c r="V7" s="458"/>
      <c r="W7" s="458"/>
      <c r="X7" s="458"/>
      <c r="Y7" s="458"/>
      <c r="Z7" s="458"/>
      <c r="AA7" s="458"/>
      <c r="AB7" s="458"/>
      <c r="AC7" s="458"/>
      <c r="AD7" s="458"/>
    </row>
    <row r="8" spans="1:30">
      <c r="A8" s="1391"/>
      <c r="B8" s="383" t="s">
        <v>126</v>
      </c>
      <c r="C8" s="798">
        <v>44.322799097065463</v>
      </c>
      <c r="D8" s="798">
        <v>43.031045751633989</v>
      </c>
      <c r="E8" s="798">
        <v>44.027819548872181</v>
      </c>
      <c r="F8" s="799">
        <v>41.172108208955223</v>
      </c>
      <c r="G8" s="798">
        <v>46.5</v>
      </c>
      <c r="H8" s="798">
        <v>44.230603448275865</v>
      </c>
      <c r="I8" s="798">
        <v>25.689655172413794</v>
      </c>
      <c r="J8" s="798">
        <v>49.958984375</v>
      </c>
      <c r="K8" s="796">
        <v>53.349350649350647</v>
      </c>
      <c r="L8" s="796">
        <v>56.295833333333334</v>
      </c>
      <c r="M8" s="796">
        <v>43.929041697147035</v>
      </c>
      <c r="V8" s="458"/>
      <c r="W8" s="458"/>
      <c r="X8" s="458"/>
      <c r="Y8" s="458"/>
      <c r="Z8" s="458"/>
      <c r="AA8" s="458"/>
      <c r="AB8" s="458"/>
      <c r="AC8" s="458"/>
      <c r="AD8" s="458"/>
    </row>
    <row r="9" spans="1:30" ht="22.5" customHeight="1">
      <c r="A9" s="1391"/>
      <c r="B9" s="813" t="s">
        <v>196</v>
      </c>
      <c r="C9" s="814">
        <v>36.441949910554563</v>
      </c>
      <c r="D9" s="814">
        <v>35.483035730537502</v>
      </c>
      <c r="E9" s="814">
        <v>35.08234753476237</v>
      </c>
      <c r="F9" s="815">
        <v>34.732856295310171</v>
      </c>
      <c r="G9" s="816">
        <v>34.784780307435405</v>
      </c>
      <c r="H9" s="816">
        <v>34.004036964312689</v>
      </c>
      <c r="I9" s="816">
        <v>35.337158075163259</v>
      </c>
      <c r="J9" s="816">
        <v>31.292541436464088</v>
      </c>
      <c r="K9" s="816">
        <v>31.346930739851164</v>
      </c>
      <c r="L9" s="816">
        <v>26.135189212141487</v>
      </c>
      <c r="M9" s="816">
        <v>29.333241447133151</v>
      </c>
      <c r="V9" s="458"/>
      <c r="W9" s="458"/>
      <c r="X9" s="458"/>
      <c r="Y9" s="458"/>
      <c r="Z9" s="458"/>
      <c r="AA9" s="458"/>
      <c r="AB9" s="458"/>
      <c r="AC9" s="458"/>
      <c r="AD9" s="458"/>
    </row>
    <row r="10" spans="1:30">
      <c r="A10" s="1391"/>
      <c r="B10" s="273" t="s">
        <v>129</v>
      </c>
      <c r="C10" s="796">
        <v>33.051793019305755</v>
      </c>
      <c r="D10" s="796">
        <v>32.758875458049779</v>
      </c>
      <c r="E10" s="796">
        <v>32.415885696727607</v>
      </c>
      <c r="F10" s="797">
        <v>31.757453812051676</v>
      </c>
      <c r="G10" s="796">
        <v>32.732280212215223</v>
      </c>
      <c r="H10" s="796">
        <v>31.611579215054675</v>
      </c>
      <c r="I10" s="796">
        <v>33.08867824706816</v>
      </c>
      <c r="J10" s="796">
        <v>28.772799301468211</v>
      </c>
      <c r="K10" s="796">
        <v>28.733366274077795</v>
      </c>
      <c r="L10" s="796">
        <v>24.820500171585451</v>
      </c>
      <c r="M10" s="796">
        <v>26.634915480851877</v>
      </c>
      <c r="V10" s="458"/>
      <c r="W10" s="458"/>
      <c r="X10" s="458"/>
      <c r="Y10" s="458"/>
      <c r="Z10" s="458"/>
      <c r="AA10" s="458"/>
      <c r="AB10" s="458"/>
      <c r="AC10" s="458"/>
      <c r="AD10" s="458"/>
    </row>
    <row r="11" spans="1:30" ht="27.6">
      <c r="A11" s="1391"/>
      <c r="B11" s="387" t="s">
        <v>130</v>
      </c>
      <c r="C11" s="804">
        <v>43.594594594594597</v>
      </c>
      <c r="D11" s="804">
        <v>43.117202268431001</v>
      </c>
      <c r="E11" s="804">
        <v>42.15798319327731</v>
      </c>
      <c r="F11" s="805">
        <v>44.575301204819276</v>
      </c>
      <c r="G11" s="804">
        <v>44.404446177847113</v>
      </c>
      <c r="H11" s="804">
        <v>44.498771498771497</v>
      </c>
      <c r="I11" s="804">
        <v>44.067456700091157</v>
      </c>
      <c r="J11" s="804">
        <v>43.540229885057471</v>
      </c>
      <c r="K11" s="796">
        <v>42.229088639200995</v>
      </c>
      <c r="L11" s="796">
        <v>48.188509874326748</v>
      </c>
      <c r="M11" s="796">
        <v>40.815624999999997</v>
      </c>
      <c r="V11" s="458"/>
      <c r="W11" s="458"/>
      <c r="X11" s="458"/>
      <c r="Y11" s="458"/>
      <c r="Z11" s="458"/>
      <c r="AA11" s="458"/>
      <c r="AB11" s="458"/>
      <c r="AC11" s="458"/>
      <c r="AD11" s="458"/>
    </row>
    <row r="12" spans="1:30" ht="27.6">
      <c r="A12" s="1391"/>
      <c r="B12" s="387" t="s">
        <v>131</v>
      </c>
      <c r="C12" s="804">
        <v>44.826958105646632</v>
      </c>
      <c r="D12" s="804">
        <v>40.500357142857141</v>
      </c>
      <c r="E12" s="804">
        <v>41.841087056655915</v>
      </c>
      <c r="F12" s="805">
        <v>39.912817758682422</v>
      </c>
      <c r="G12" s="804">
        <v>41.539645279081896</v>
      </c>
      <c r="H12" s="804">
        <v>42.142631246046804</v>
      </c>
      <c r="I12" s="804">
        <v>42.58921302578019</v>
      </c>
      <c r="J12" s="804">
        <v>38.795392953929536</v>
      </c>
      <c r="K12" s="796">
        <v>42.995320623916811</v>
      </c>
      <c r="L12" s="796">
        <v>34.751220594762536</v>
      </c>
      <c r="M12" s="796">
        <v>36.7696533203125</v>
      </c>
      <c r="V12" s="458"/>
      <c r="W12" s="458"/>
      <c r="X12" s="458"/>
      <c r="Y12" s="458"/>
      <c r="Z12" s="458"/>
      <c r="AA12" s="458"/>
      <c r="AB12" s="458"/>
      <c r="AC12" s="458"/>
      <c r="AD12" s="458"/>
    </row>
    <row r="13" spans="1:30">
      <c r="A13" s="1391"/>
      <c r="B13" s="389" t="s">
        <v>132</v>
      </c>
      <c r="C13" s="798">
        <v>47.348154191311444</v>
      </c>
      <c r="D13" s="798">
        <v>45.08870642756397</v>
      </c>
      <c r="E13" s="798">
        <v>44.841294838145231</v>
      </c>
      <c r="F13" s="799">
        <v>45.098921876257144</v>
      </c>
      <c r="G13" s="798">
        <v>43.990477710394721</v>
      </c>
      <c r="H13" s="798">
        <v>44.461736699571944</v>
      </c>
      <c r="I13" s="798">
        <v>44.812582839975256</v>
      </c>
      <c r="J13" s="798">
        <v>42.410983800869225</v>
      </c>
      <c r="K13" s="796">
        <v>42.388430135461121</v>
      </c>
      <c r="L13" s="796">
        <v>33.247751220765871</v>
      </c>
      <c r="M13" s="796">
        <v>38.983129188814424</v>
      </c>
      <c r="V13" s="458"/>
      <c r="W13" s="458"/>
      <c r="X13" s="458"/>
      <c r="Y13" s="458"/>
      <c r="Z13" s="458"/>
      <c r="AA13" s="458"/>
      <c r="AB13" s="458"/>
      <c r="AC13" s="458"/>
      <c r="AD13" s="458"/>
    </row>
    <row r="14" spans="1:30" ht="22.5" customHeight="1">
      <c r="A14" s="1391"/>
      <c r="B14" s="813" t="s">
        <v>197</v>
      </c>
      <c r="C14" s="814">
        <v>41.619679207848108</v>
      </c>
      <c r="D14" s="814">
        <v>41.225150238375036</v>
      </c>
      <c r="E14" s="814">
        <v>40.780728619487753</v>
      </c>
      <c r="F14" s="815">
        <v>40.815002218536783</v>
      </c>
      <c r="G14" s="816">
        <v>40.644765500974401</v>
      </c>
      <c r="H14" s="816">
        <v>40.212969545336897</v>
      </c>
      <c r="I14" s="816">
        <v>39.47226113090543</v>
      </c>
      <c r="J14" s="816">
        <v>38.833270436761197</v>
      </c>
      <c r="K14" s="816">
        <v>38.875756791917411</v>
      </c>
      <c r="L14" s="816">
        <v>33.889423023833622</v>
      </c>
      <c r="M14" s="816">
        <v>37.735034736843929</v>
      </c>
      <c r="V14" s="458"/>
      <c r="W14" s="458"/>
      <c r="X14" s="458"/>
      <c r="Y14" s="458"/>
      <c r="Z14" s="458"/>
      <c r="AA14" s="458"/>
      <c r="AB14" s="458"/>
      <c r="AC14" s="458"/>
      <c r="AD14" s="458"/>
    </row>
    <row r="15" spans="1:30" ht="27.6">
      <c r="A15" s="1391"/>
      <c r="B15" s="273" t="s">
        <v>135</v>
      </c>
      <c r="C15" s="796">
        <v>42.643696796031904</v>
      </c>
      <c r="D15" s="796">
        <v>41.903976797658864</v>
      </c>
      <c r="E15" s="796">
        <v>41.157329286342154</v>
      </c>
      <c r="F15" s="797">
        <v>40.951809999120869</v>
      </c>
      <c r="G15" s="796">
        <v>39.825286731495837</v>
      </c>
      <c r="H15" s="796">
        <v>39.166824638132503</v>
      </c>
      <c r="I15" s="796">
        <v>39.400847885747055</v>
      </c>
      <c r="J15" s="796">
        <v>37.216118706761982</v>
      </c>
      <c r="K15" s="796">
        <v>37.14078558230964</v>
      </c>
      <c r="L15" s="796">
        <v>31.10787940866215</v>
      </c>
      <c r="M15" s="796">
        <v>36.188609200820807</v>
      </c>
      <c r="V15" s="458"/>
      <c r="W15" s="458"/>
      <c r="X15" s="458"/>
      <c r="Y15" s="458"/>
      <c r="Z15" s="458"/>
      <c r="AA15" s="458"/>
      <c r="AB15" s="458"/>
      <c r="AC15" s="458"/>
      <c r="AD15" s="458"/>
    </row>
    <row r="16" spans="1:30">
      <c r="A16" s="1391"/>
      <c r="B16" s="387" t="s">
        <v>136</v>
      </c>
      <c r="C16" s="804">
        <v>41.247596461992053</v>
      </c>
      <c r="D16" s="804">
        <v>43.454154635867823</v>
      </c>
      <c r="E16" s="804">
        <v>43.780443790937042</v>
      </c>
      <c r="F16" s="805">
        <v>41.915496254681649</v>
      </c>
      <c r="G16" s="804">
        <v>44.733838411767962</v>
      </c>
      <c r="H16" s="804">
        <v>40.633042645964053</v>
      </c>
      <c r="I16" s="804">
        <v>40.614974391467342</v>
      </c>
      <c r="J16" s="804">
        <v>42.228845189683028</v>
      </c>
      <c r="K16" s="804">
        <v>40.1613662422304</v>
      </c>
      <c r="L16" s="804">
        <v>34.910847142374031</v>
      </c>
      <c r="M16" s="804">
        <v>43.044992743105951</v>
      </c>
      <c r="V16" s="458"/>
      <c r="W16" s="458"/>
      <c r="X16" s="458"/>
      <c r="Y16" s="458"/>
      <c r="Z16" s="458"/>
      <c r="AA16" s="458"/>
      <c r="AB16" s="458"/>
      <c r="AC16" s="458"/>
      <c r="AD16" s="458"/>
    </row>
    <row r="17" spans="1:30">
      <c r="A17" s="1391"/>
      <c r="B17" s="387" t="s">
        <v>137</v>
      </c>
      <c r="C17" s="804">
        <v>42.838117322637252</v>
      </c>
      <c r="D17" s="804">
        <v>42.01753487107635</v>
      </c>
      <c r="E17" s="804">
        <v>41.569975327014959</v>
      </c>
      <c r="F17" s="805">
        <v>42.735693628954515</v>
      </c>
      <c r="G17" s="804">
        <v>41.701019629332443</v>
      </c>
      <c r="H17" s="804">
        <v>39.631562662845234</v>
      </c>
      <c r="I17" s="804">
        <v>38.306840934371522</v>
      </c>
      <c r="J17" s="804">
        <v>38.528660490776026</v>
      </c>
      <c r="K17" s="804">
        <v>38.372212534144047</v>
      </c>
      <c r="L17" s="804">
        <v>25.099977055130264</v>
      </c>
      <c r="M17" s="804">
        <v>34.951990801788185</v>
      </c>
      <c r="V17" s="458"/>
      <c r="W17" s="458"/>
      <c r="X17" s="458"/>
      <c r="Y17" s="458"/>
      <c r="Z17" s="458"/>
      <c r="AA17" s="458"/>
      <c r="AB17" s="458"/>
      <c r="AC17" s="458"/>
      <c r="AD17" s="458"/>
    </row>
    <row r="18" spans="1:30">
      <c r="A18" s="1391"/>
      <c r="B18" s="387" t="s">
        <v>138</v>
      </c>
      <c r="C18" s="804">
        <v>46.004114267970813</v>
      </c>
      <c r="D18" s="804">
        <v>44.618608935974208</v>
      </c>
      <c r="E18" s="804">
        <v>43.25553319919517</v>
      </c>
      <c r="F18" s="805">
        <v>44.380175086631404</v>
      </c>
      <c r="G18" s="804">
        <v>42.417046160215278</v>
      </c>
      <c r="H18" s="804">
        <v>42.483047493403696</v>
      </c>
      <c r="I18" s="804">
        <v>40.287065837221355</v>
      </c>
      <c r="J18" s="804">
        <v>44.103695200612222</v>
      </c>
      <c r="K18" s="804">
        <v>45.033266129032256</v>
      </c>
      <c r="L18" s="804">
        <v>40.064805998571771</v>
      </c>
      <c r="M18" s="804">
        <v>42.290296052631582</v>
      </c>
      <c r="V18" s="458"/>
      <c r="W18" s="458"/>
      <c r="X18" s="458"/>
      <c r="Y18" s="458"/>
      <c r="Z18" s="458"/>
      <c r="AA18" s="458"/>
      <c r="AB18" s="458"/>
      <c r="AC18" s="458"/>
      <c r="AD18" s="458"/>
    </row>
    <row r="19" spans="1:30">
      <c r="A19" s="1391"/>
      <c r="B19" s="387" t="s">
        <v>139</v>
      </c>
      <c r="C19" s="804">
        <v>44.599283035971816</v>
      </c>
      <c r="D19" s="804">
        <v>46.193578283972485</v>
      </c>
      <c r="E19" s="804">
        <v>43.197518173140466</v>
      </c>
      <c r="F19" s="805">
        <v>43.060143208202696</v>
      </c>
      <c r="G19" s="804">
        <v>44.339741156169111</v>
      </c>
      <c r="H19" s="804">
        <v>43.847357363998228</v>
      </c>
      <c r="I19" s="804">
        <v>43.943537833884996</v>
      </c>
      <c r="J19" s="804">
        <v>42.633683808067289</v>
      </c>
      <c r="K19" s="804">
        <v>43.930224163448003</v>
      </c>
      <c r="L19" s="804">
        <v>41.892011066920283</v>
      </c>
      <c r="M19" s="804">
        <v>42.848549469101251</v>
      </c>
      <c r="V19" s="458"/>
      <c r="W19" s="458"/>
      <c r="X19" s="458"/>
      <c r="Y19" s="458"/>
      <c r="Z19" s="458"/>
      <c r="AA19" s="458"/>
      <c r="AB19" s="458"/>
      <c r="AC19" s="458"/>
      <c r="AD19" s="458"/>
    </row>
    <row r="20" spans="1:30">
      <c r="A20" s="1391"/>
      <c r="B20" s="387" t="s">
        <v>140</v>
      </c>
      <c r="C20" s="804">
        <v>41.928429203539821</v>
      </c>
      <c r="D20" s="804">
        <v>41.079114697970162</v>
      </c>
      <c r="E20" s="804">
        <v>42.8206100438153</v>
      </c>
      <c r="F20" s="805">
        <v>46.145306735892881</v>
      </c>
      <c r="G20" s="804">
        <v>41.745960502692995</v>
      </c>
      <c r="H20" s="804">
        <v>40.730314157486738</v>
      </c>
      <c r="I20" s="804">
        <v>37.719874804381845</v>
      </c>
      <c r="J20" s="804">
        <v>41.777444472810828</v>
      </c>
      <c r="K20" s="804">
        <v>39.195747399160432</v>
      </c>
      <c r="L20" s="804">
        <v>38.284621369294605</v>
      </c>
      <c r="M20" s="804">
        <v>33.502798507462686</v>
      </c>
      <c r="V20" s="458"/>
      <c r="W20" s="458"/>
      <c r="X20" s="458"/>
      <c r="Y20" s="458"/>
      <c r="Z20" s="458"/>
      <c r="AA20" s="458"/>
      <c r="AB20" s="458"/>
      <c r="AC20" s="458"/>
      <c r="AD20" s="458"/>
    </row>
    <row r="21" spans="1:30">
      <c r="A21" s="1391"/>
      <c r="B21" s="387" t="s">
        <v>141</v>
      </c>
      <c r="C21" s="804">
        <v>41.316643119525288</v>
      </c>
      <c r="D21" s="804">
        <v>42.986626121870572</v>
      </c>
      <c r="E21" s="804">
        <v>43.028245851894894</v>
      </c>
      <c r="F21" s="805">
        <v>42.233588417786969</v>
      </c>
      <c r="G21" s="804">
        <v>39.222761568089481</v>
      </c>
      <c r="H21" s="804">
        <v>40.16748426738021</v>
      </c>
      <c r="I21" s="804">
        <v>39.081607597868889</v>
      </c>
      <c r="J21" s="804">
        <v>37.030212500649455</v>
      </c>
      <c r="K21" s="804">
        <v>36.801920262539362</v>
      </c>
      <c r="L21" s="804">
        <v>31.046932866473639</v>
      </c>
      <c r="M21" s="804">
        <v>37.190815828041039</v>
      </c>
      <c r="V21" s="458"/>
      <c r="W21" s="458"/>
      <c r="X21" s="458"/>
      <c r="Y21" s="458"/>
      <c r="Z21" s="458"/>
      <c r="AA21" s="458"/>
      <c r="AB21" s="458"/>
      <c r="AC21" s="458"/>
      <c r="AD21" s="458"/>
    </row>
    <row r="22" spans="1:30">
      <c r="A22" s="1391"/>
      <c r="B22" s="387" t="s">
        <v>142</v>
      </c>
      <c r="C22" s="804">
        <v>41.725214998280016</v>
      </c>
      <c r="D22" s="804">
        <v>40.99527141529547</v>
      </c>
      <c r="E22" s="804">
        <v>40.359413915531768</v>
      </c>
      <c r="F22" s="805">
        <v>41.198405668733393</v>
      </c>
      <c r="G22" s="804">
        <v>40.194706224549158</v>
      </c>
      <c r="H22" s="804">
        <v>39.432656939676313</v>
      </c>
      <c r="I22" s="804">
        <v>40.255491937368546</v>
      </c>
      <c r="J22" s="804">
        <v>38.797352922550822</v>
      </c>
      <c r="K22" s="804">
        <v>41.599143511602428</v>
      </c>
      <c r="L22" s="804">
        <v>34.660859549348501</v>
      </c>
      <c r="M22" s="804">
        <v>35.837614578187605</v>
      </c>
      <c r="V22" s="458"/>
      <c r="W22" s="458"/>
      <c r="X22" s="458"/>
      <c r="Y22" s="458"/>
      <c r="Z22" s="458"/>
      <c r="AA22" s="458"/>
      <c r="AB22" s="458"/>
      <c r="AC22" s="458"/>
      <c r="AD22" s="458"/>
    </row>
    <row r="23" spans="1:30" ht="27.6">
      <c r="A23" s="1391"/>
      <c r="B23" s="387" t="s">
        <v>143</v>
      </c>
      <c r="C23" s="804">
        <v>42.597736182311635</v>
      </c>
      <c r="D23" s="804">
        <v>42.389305357939222</v>
      </c>
      <c r="E23" s="804">
        <v>42.440218734552644</v>
      </c>
      <c r="F23" s="805">
        <v>42.445364716560775</v>
      </c>
      <c r="G23" s="804">
        <v>42.808304598294484</v>
      </c>
      <c r="H23" s="804">
        <v>42.326840089953201</v>
      </c>
      <c r="I23" s="804">
        <v>42.538373657152334</v>
      </c>
      <c r="J23" s="804">
        <v>42.518113387327297</v>
      </c>
      <c r="K23" s="804">
        <v>42.594144144144146</v>
      </c>
      <c r="L23" s="804">
        <v>41.248067172498111</v>
      </c>
      <c r="M23" s="804">
        <v>42.486024876539418</v>
      </c>
      <c r="V23" s="458"/>
      <c r="W23" s="458"/>
      <c r="X23" s="458"/>
      <c r="Y23" s="458"/>
      <c r="Z23" s="458"/>
      <c r="AA23" s="458"/>
      <c r="AB23" s="458"/>
      <c r="AC23" s="458"/>
      <c r="AD23" s="458"/>
    </row>
    <row r="24" spans="1:30">
      <c r="A24" s="1391"/>
      <c r="B24" s="387" t="s">
        <v>144</v>
      </c>
      <c r="C24" s="804">
        <v>39.49557740393611</v>
      </c>
      <c r="D24" s="804">
        <v>38.276443963396638</v>
      </c>
      <c r="E24" s="804">
        <v>39.325760286225403</v>
      </c>
      <c r="F24" s="805">
        <v>39.756767130859345</v>
      </c>
      <c r="G24" s="804">
        <v>39.230457444923516</v>
      </c>
      <c r="H24" s="804">
        <v>40.316375955023787</v>
      </c>
      <c r="I24" s="804">
        <v>40.131994946155991</v>
      </c>
      <c r="J24" s="804">
        <v>39.74177823154686</v>
      </c>
      <c r="K24" s="804">
        <v>40.352691339663657</v>
      </c>
      <c r="L24" s="804">
        <v>38.017436642339213</v>
      </c>
      <c r="M24" s="804">
        <v>38.010845160217322</v>
      </c>
      <c r="V24" s="458"/>
      <c r="W24" s="458"/>
      <c r="X24" s="458"/>
      <c r="Y24" s="458"/>
      <c r="Z24" s="458"/>
      <c r="AA24" s="458"/>
      <c r="AB24" s="458"/>
      <c r="AC24" s="458"/>
      <c r="AD24" s="458"/>
    </row>
    <row r="25" spans="1:30" ht="27.6">
      <c r="A25" s="1391"/>
      <c r="B25" s="387" t="s">
        <v>145</v>
      </c>
      <c r="C25" s="804">
        <v>44.298318084573715</v>
      </c>
      <c r="D25" s="804">
        <v>43.132486209613866</v>
      </c>
      <c r="E25" s="804">
        <v>43.647930034279689</v>
      </c>
      <c r="F25" s="805">
        <v>42.397315939133108</v>
      </c>
      <c r="G25" s="804">
        <v>44.149834100758397</v>
      </c>
      <c r="H25" s="804">
        <v>45.448951732506401</v>
      </c>
      <c r="I25" s="804">
        <v>42.441158634166065</v>
      </c>
      <c r="J25" s="804">
        <v>42.532731551947684</v>
      </c>
      <c r="K25" s="804">
        <v>42.123022657720433</v>
      </c>
      <c r="L25" s="804">
        <v>40.898606258687401</v>
      </c>
      <c r="M25" s="804">
        <v>42.886104944977092</v>
      </c>
      <c r="V25" s="458"/>
      <c r="W25" s="458"/>
      <c r="X25" s="458"/>
      <c r="Y25" s="458"/>
      <c r="Z25" s="458"/>
      <c r="AA25" s="458"/>
      <c r="AB25" s="458"/>
      <c r="AC25" s="458"/>
      <c r="AD25" s="458"/>
    </row>
    <row r="26" spans="1:30">
      <c r="A26" s="1391"/>
      <c r="B26" s="387" t="s">
        <v>146</v>
      </c>
      <c r="C26" s="804">
        <v>41.775595705682115</v>
      </c>
      <c r="D26" s="804">
        <v>39.449530685920578</v>
      </c>
      <c r="E26" s="804">
        <v>43.09865629420085</v>
      </c>
      <c r="F26" s="805">
        <v>44.876920614596671</v>
      </c>
      <c r="G26" s="804">
        <v>42.748032059539142</v>
      </c>
      <c r="H26" s="804">
        <v>46.323559253246756</v>
      </c>
      <c r="I26" s="804">
        <v>37.360141661300709</v>
      </c>
      <c r="J26" s="804">
        <v>38.573290265092446</v>
      </c>
      <c r="K26" s="804">
        <v>38.853215333054045</v>
      </c>
      <c r="L26" s="804">
        <v>32.867310209424083</v>
      </c>
      <c r="M26" s="804">
        <v>42.907217722725107</v>
      </c>
      <c r="V26" s="458"/>
      <c r="W26" s="458"/>
      <c r="X26" s="458"/>
      <c r="Y26" s="458"/>
      <c r="Z26" s="458"/>
      <c r="AA26" s="458"/>
      <c r="AB26" s="458"/>
      <c r="AC26" s="458"/>
      <c r="AD26" s="458"/>
    </row>
    <row r="27" spans="1:30">
      <c r="A27" s="1391"/>
      <c r="B27" s="387" t="s">
        <v>147</v>
      </c>
      <c r="C27" s="804">
        <v>34.009289330404052</v>
      </c>
      <c r="D27" s="804">
        <v>33.451148877795987</v>
      </c>
      <c r="E27" s="804">
        <v>32.881788469577778</v>
      </c>
      <c r="F27" s="805">
        <v>34.127795344584555</v>
      </c>
      <c r="G27" s="804">
        <v>34.913999146393515</v>
      </c>
      <c r="H27" s="804">
        <v>34.238945485084166</v>
      </c>
      <c r="I27" s="804">
        <v>32.388682554420718</v>
      </c>
      <c r="J27" s="804">
        <v>30.336714659685864</v>
      </c>
      <c r="K27" s="804">
        <v>31.870272647317503</v>
      </c>
      <c r="L27" s="804">
        <v>22.632793930908736</v>
      </c>
      <c r="M27" s="804">
        <v>27.309852062786497</v>
      </c>
      <c r="V27" s="458"/>
      <c r="W27" s="458"/>
      <c r="X27" s="458"/>
      <c r="Y27" s="458"/>
      <c r="Z27" s="458"/>
      <c r="AA27" s="458"/>
      <c r="AB27" s="458"/>
      <c r="AC27" s="458"/>
      <c r="AD27" s="458"/>
    </row>
    <row r="28" spans="1:30" ht="55.2">
      <c r="A28" s="1391"/>
      <c r="B28" s="387" t="s">
        <v>148</v>
      </c>
      <c r="C28" s="804">
        <v>39.125032547845329</v>
      </c>
      <c r="D28" s="804">
        <v>39.913982775909865</v>
      </c>
      <c r="E28" s="804">
        <v>37.87042797888386</v>
      </c>
      <c r="F28" s="805">
        <v>37.554018891195142</v>
      </c>
      <c r="G28" s="804">
        <v>37.946505635070942</v>
      </c>
      <c r="H28" s="804">
        <v>36.704654161973323</v>
      </c>
      <c r="I28" s="804">
        <v>35.872617655295109</v>
      </c>
      <c r="J28" s="804">
        <v>37.261633221934147</v>
      </c>
      <c r="K28" s="804">
        <v>37.268379611490971</v>
      </c>
      <c r="L28" s="804">
        <v>29.8562623191795</v>
      </c>
      <c r="M28" s="804">
        <v>36.928231804914795</v>
      </c>
      <c r="V28" s="458"/>
      <c r="W28" s="458"/>
      <c r="X28" s="458"/>
      <c r="Y28" s="458"/>
      <c r="Z28" s="458"/>
      <c r="AA28" s="458"/>
      <c r="AB28" s="458"/>
      <c r="AC28" s="458"/>
      <c r="AD28" s="458"/>
    </row>
    <row r="29" spans="1:30" ht="27.6">
      <c r="A29" s="1544"/>
      <c r="B29" s="275" t="s">
        <v>149</v>
      </c>
      <c r="C29" s="806">
        <v>42</v>
      </c>
      <c r="D29" s="806">
        <v>51.544736842105266</v>
      </c>
      <c r="E29" s="806">
        <v>35.257599999999996</v>
      </c>
      <c r="F29" s="807">
        <v>36.625</v>
      </c>
      <c r="G29" s="806">
        <v>42</v>
      </c>
      <c r="H29" s="806">
        <v>42</v>
      </c>
      <c r="I29" s="806">
        <v>42</v>
      </c>
      <c r="J29" s="806">
        <v>44.508196721311478</v>
      </c>
      <c r="K29" s="806">
        <v>42</v>
      </c>
      <c r="L29" s="806">
        <v>40.094307270233195</v>
      </c>
      <c r="M29" s="806">
        <v>42</v>
      </c>
      <c r="V29" s="458"/>
      <c r="W29" s="458"/>
      <c r="X29" s="458"/>
      <c r="Y29" s="458"/>
      <c r="Z29" s="458"/>
      <c r="AA29" s="458"/>
      <c r="AB29" s="458"/>
      <c r="AC29" s="458"/>
      <c r="AD29" s="458"/>
    </row>
    <row r="30" spans="1:30">
      <c r="I30" s="578"/>
      <c r="J30" s="578"/>
      <c r="K30" s="578"/>
    </row>
    <row r="31" spans="1:30">
      <c r="I31" s="578"/>
      <c r="J31" s="578"/>
      <c r="K31" s="578"/>
    </row>
    <row r="32" spans="1:30">
      <c r="I32" s="578"/>
      <c r="J32" s="578"/>
      <c r="K32" s="578"/>
    </row>
    <row r="33" spans="9:11">
      <c r="I33" s="578"/>
      <c r="J33" s="578"/>
      <c r="K33" s="578"/>
    </row>
  </sheetData>
  <mergeCells count="5">
    <mergeCell ref="A2:B3"/>
    <mergeCell ref="A4:A29"/>
    <mergeCell ref="B4:M4"/>
    <mergeCell ref="C2:M2"/>
    <mergeCell ref="A1:M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2:Q31"/>
  <sheetViews>
    <sheetView showGridLines="0" workbookViewId="0">
      <selection activeCell="O6" sqref="O6"/>
    </sheetView>
  </sheetViews>
  <sheetFormatPr baseColWidth="10" defaultColWidth="11.44140625" defaultRowHeight="13.8"/>
  <cols>
    <col min="1" max="1" width="8.44140625" style="45" customWidth="1"/>
    <col min="2" max="2" width="41.6640625" style="45" customWidth="1"/>
    <col min="3" max="11" width="8.88671875" style="45" bestFit="1" customWidth="1"/>
    <col min="12" max="14" width="8.88671875" style="72" bestFit="1" customWidth="1"/>
    <col min="15" max="17" width="8.88671875" style="45" bestFit="1" customWidth="1"/>
    <col min="18" max="16384" width="11.44140625" style="45"/>
  </cols>
  <sheetData>
    <row r="2" spans="1:17" ht="25.5" customHeight="1">
      <c r="A2" s="1341" t="s">
        <v>322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</row>
    <row r="3" spans="1:17" ht="29.25" customHeight="1">
      <c r="A3" s="1338" t="s">
        <v>119</v>
      </c>
      <c r="B3" s="1342" t="s">
        <v>120</v>
      </c>
      <c r="C3" s="1343" t="s">
        <v>121</v>
      </c>
      <c r="D3" s="1343"/>
      <c r="E3" s="1343"/>
      <c r="F3" s="1343"/>
      <c r="G3" s="1344" t="s">
        <v>122</v>
      </c>
      <c r="H3" s="1344"/>
      <c r="I3" s="1344"/>
      <c r="J3" s="1344"/>
      <c r="K3" s="1344"/>
      <c r="L3" s="1344"/>
      <c r="M3" s="1344"/>
      <c r="N3" s="1344"/>
      <c r="O3" s="1344"/>
      <c r="P3" s="1344"/>
      <c r="Q3" s="1344"/>
    </row>
    <row r="4" spans="1:17" ht="18.75" customHeight="1">
      <c r="A4" s="1339"/>
      <c r="B4" s="1342"/>
      <c r="C4" s="73">
        <v>2007</v>
      </c>
      <c r="D4" s="73">
        <v>2008</v>
      </c>
      <c r="E4" s="73">
        <v>2009</v>
      </c>
      <c r="F4" s="73">
        <v>2010</v>
      </c>
      <c r="G4" s="73">
        <v>2011</v>
      </c>
      <c r="H4" s="73">
        <v>2012</v>
      </c>
      <c r="I4" s="73">
        <v>2013</v>
      </c>
      <c r="J4" s="73">
        <v>2014</v>
      </c>
      <c r="K4" s="73">
        <v>2015</v>
      </c>
      <c r="L4" s="73">
        <v>2016</v>
      </c>
      <c r="M4" s="73">
        <v>2017</v>
      </c>
      <c r="N4" s="73">
        <v>2018</v>
      </c>
      <c r="O4" s="73">
        <v>2019</v>
      </c>
      <c r="P4" s="73">
        <v>2020</v>
      </c>
      <c r="Q4" s="73">
        <v>2021</v>
      </c>
    </row>
    <row r="5" spans="1:17" ht="22.5" customHeight="1">
      <c r="A5" s="1339"/>
      <c r="B5" s="436" t="s">
        <v>119</v>
      </c>
      <c r="C5" s="437">
        <v>1356973</v>
      </c>
      <c r="D5" s="437">
        <v>1421921</v>
      </c>
      <c r="E5" s="437">
        <v>1440801</v>
      </c>
      <c r="F5" s="437">
        <v>1455592</v>
      </c>
      <c r="G5" s="437">
        <v>1538082</v>
      </c>
      <c r="H5" s="437">
        <v>1617171</v>
      </c>
      <c r="I5" s="437">
        <v>1672352</v>
      </c>
      <c r="J5" s="438">
        <v>1695361</v>
      </c>
      <c r="K5" s="437">
        <v>1733851</v>
      </c>
      <c r="L5" s="437">
        <v>1770711</v>
      </c>
      <c r="M5" s="437">
        <f>+M6+M9+M14</f>
        <v>1785849</v>
      </c>
      <c r="N5" s="607">
        <f>+N6+N9+N14</f>
        <v>1868602</v>
      </c>
      <c r="O5" s="607">
        <f t="shared" ref="O5:Q5" si="0">+O6+O9+O14</f>
        <v>1920642</v>
      </c>
      <c r="P5" s="607">
        <f t="shared" si="0"/>
        <v>1631691</v>
      </c>
      <c r="Q5" s="607">
        <f t="shared" si="0"/>
        <v>1744387</v>
      </c>
    </row>
    <row r="6" spans="1:17" ht="26.25" customHeight="1">
      <c r="A6" s="1339"/>
      <c r="B6" s="439" t="s">
        <v>123</v>
      </c>
      <c r="C6" s="440">
        <v>256878</v>
      </c>
      <c r="D6" s="440">
        <v>254385</v>
      </c>
      <c r="E6" s="440">
        <v>261258</v>
      </c>
      <c r="F6" s="440">
        <v>254329</v>
      </c>
      <c r="G6" s="440">
        <v>257613</v>
      </c>
      <c r="H6" s="440">
        <v>273968</v>
      </c>
      <c r="I6" s="440">
        <v>278507</v>
      </c>
      <c r="J6" s="441">
        <v>269775</v>
      </c>
      <c r="K6" s="440">
        <v>257057</v>
      </c>
      <c r="L6" s="440">
        <f>SUM(L7:L8)</f>
        <v>275995</v>
      </c>
      <c r="M6" s="440">
        <f>SUM(M7:M8)</f>
        <v>262998</v>
      </c>
      <c r="N6" s="608">
        <f>SUM(N7:N8)</f>
        <v>272381</v>
      </c>
      <c r="O6" s="608">
        <f t="shared" ref="O6:Q6" si="1">SUM(O7:O8)</f>
        <v>284064</v>
      </c>
      <c r="P6" s="608">
        <f t="shared" si="1"/>
        <v>232989</v>
      </c>
      <c r="Q6" s="608">
        <f t="shared" si="1"/>
        <v>278288</v>
      </c>
    </row>
    <row r="7" spans="1:17" ht="27.6">
      <c r="A7" s="1339"/>
      <c r="B7" s="442" t="s">
        <v>125</v>
      </c>
      <c r="C7" s="54">
        <v>253149</v>
      </c>
      <c r="D7" s="54">
        <v>251096</v>
      </c>
      <c r="E7" s="54">
        <v>257884</v>
      </c>
      <c r="F7" s="54">
        <v>251522</v>
      </c>
      <c r="G7" s="54">
        <v>254476</v>
      </c>
      <c r="H7" s="54">
        <v>270222</v>
      </c>
      <c r="I7" s="54">
        <v>273533</v>
      </c>
      <c r="J7" s="443">
        <v>266172</v>
      </c>
      <c r="K7" s="54">
        <v>254434</v>
      </c>
      <c r="L7" s="54">
        <v>272022</v>
      </c>
      <c r="M7" s="54">
        <v>258831</v>
      </c>
      <c r="N7" s="609">
        <v>265407</v>
      </c>
      <c r="O7" s="609">
        <v>276597</v>
      </c>
      <c r="P7" s="609">
        <f>+'C3B'!P7+'C3C'!P7</f>
        <v>229442</v>
      </c>
      <c r="Q7" s="609">
        <f>+'C3B'!Q7+'C3C'!Q7</f>
        <v>273139</v>
      </c>
    </row>
    <row r="8" spans="1:17">
      <c r="A8" s="1339"/>
      <c r="B8" s="444" t="s">
        <v>126</v>
      </c>
      <c r="C8" s="57">
        <v>3729</v>
      </c>
      <c r="D8" s="57">
        <v>3289</v>
      </c>
      <c r="E8" s="58">
        <v>3374</v>
      </c>
      <c r="F8" s="57">
        <v>2807</v>
      </c>
      <c r="G8" s="57">
        <v>3137</v>
      </c>
      <c r="H8" s="57">
        <v>3746</v>
      </c>
      <c r="I8" s="57">
        <v>4974</v>
      </c>
      <c r="J8" s="59">
        <v>3603</v>
      </c>
      <c r="K8" s="57">
        <v>2623</v>
      </c>
      <c r="L8" s="57">
        <v>3973</v>
      </c>
      <c r="M8" s="57">
        <v>4167</v>
      </c>
      <c r="N8" s="57">
        <v>6974</v>
      </c>
      <c r="O8" s="57">
        <v>7467</v>
      </c>
      <c r="P8" s="609">
        <f>+'C3B'!P8+'C3C'!P8</f>
        <v>3547</v>
      </c>
      <c r="Q8" s="609">
        <f>+'C3B'!Q8+'C3C'!Q8</f>
        <v>5149</v>
      </c>
    </row>
    <row r="9" spans="1:17" ht="26.25" customHeight="1">
      <c r="A9" s="1339"/>
      <c r="B9" s="439" t="s">
        <v>127</v>
      </c>
      <c r="C9" s="440">
        <v>244564</v>
      </c>
      <c r="D9" s="440">
        <v>258953</v>
      </c>
      <c r="E9" s="440">
        <v>258896</v>
      </c>
      <c r="F9" s="440">
        <v>258309</v>
      </c>
      <c r="G9" s="440">
        <v>285109</v>
      </c>
      <c r="H9" s="440">
        <v>291282</v>
      </c>
      <c r="I9" s="440">
        <v>331725</v>
      </c>
      <c r="J9" s="441">
        <v>336767</v>
      </c>
      <c r="K9" s="440">
        <v>321838</v>
      </c>
      <c r="L9" s="440">
        <f>SUM(L10:L13)</f>
        <v>321699</v>
      </c>
      <c r="M9" s="440">
        <f>SUM(M10:M13)</f>
        <v>327122</v>
      </c>
      <c r="N9" s="608">
        <f>SUM(N10:N13)</f>
        <v>343772</v>
      </c>
      <c r="O9" s="608">
        <f t="shared" ref="O9:Q9" si="2">SUM(O10:O13)</f>
        <v>332829</v>
      </c>
      <c r="P9" s="608">
        <f t="shared" si="2"/>
        <v>297591</v>
      </c>
      <c r="Q9" s="608">
        <f t="shared" si="2"/>
        <v>288541</v>
      </c>
    </row>
    <row r="10" spans="1:17">
      <c r="A10" s="1339"/>
      <c r="B10" s="442" t="s">
        <v>129</v>
      </c>
      <c r="C10" s="54">
        <v>119840</v>
      </c>
      <c r="D10" s="54">
        <v>121386</v>
      </c>
      <c r="E10" s="54">
        <v>124414</v>
      </c>
      <c r="F10" s="54">
        <v>120199</v>
      </c>
      <c r="G10" s="54">
        <v>107218</v>
      </c>
      <c r="H10" s="54">
        <v>111085</v>
      </c>
      <c r="I10" s="54">
        <v>128907</v>
      </c>
      <c r="J10" s="443">
        <v>124868</v>
      </c>
      <c r="K10" s="54">
        <v>133245</v>
      </c>
      <c r="L10" s="54">
        <v>129765</v>
      </c>
      <c r="M10" s="54">
        <v>131214</v>
      </c>
      <c r="N10" s="609">
        <v>141842</v>
      </c>
      <c r="O10" s="609">
        <v>144786</v>
      </c>
      <c r="P10" s="609">
        <f>+'C3B'!P10+'C3C'!P10</f>
        <v>147509</v>
      </c>
      <c r="Q10" s="609">
        <f>+'C3B'!Q10+'C3C'!Q10</f>
        <v>129453</v>
      </c>
    </row>
    <row r="11" spans="1:17" ht="27.6">
      <c r="A11" s="1339"/>
      <c r="B11" s="445" t="s">
        <v>130</v>
      </c>
      <c r="C11" s="61">
        <v>4549</v>
      </c>
      <c r="D11" s="61">
        <v>4296</v>
      </c>
      <c r="E11" s="61">
        <v>5273</v>
      </c>
      <c r="F11" s="61">
        <v>4602</v>
      </c>
      <c r="G11" s="61">
        <v>5262</v>
      </c>
      <c r="H11" s="61">
        <v>4463</v>
      </c>
      <c r="I11" s="61">
        <v>5157</v>
      </c>
      <c r="J11" s="446">
        <v>6164</v>
      </c>
      <c r="K11" s="61">
        <v>5609</v>
      </c>
      <c r="L11" s="61">
        <v>4440</v>
      </c>
      <c r="M11" s="61">
        <v>5133</v>
      </c>
      <c r="N11" s="61">
        <v>4599</v>
      </c>
      <c r="O11" s="61">
        <v>5092</v>
      </c>
      <c r="P11" s="609">
        <f>+'C3B'!P11+'C3C'!P11</f>
        <v>2865</v>
      </c>
      <c r="Q11" s="609">
        <f>+'C3B'!Q11+'C3C'!Q11</f>
        <v>5882</v>
      </c>
    </row>
    <row r="12" spans="1:17" ht="27.6">
      <c r="A12" s="1339"/>
      <c r="B12" s="445" t="s">
        <v>131</v>
      </c>
      <c r="C12" s="61">
        <v>8658</v>
      </c>
      <c r="D12" s="61">
        <v>8761</v>
      </c>
      <c r="E12" s="61">
        <v>8788</v>
      </c>
      <c r="F12" s="61">
        <v>8330</v>
      </c>
      <c r="G12" s="61">
        <v>10672</v>
      </c>
      <c r="H12" s="61">
        <v>7961</v>
      </c>
      <c r="I12" s="61">
        <v>11152</v>
      </c>
      <c r="J12" s="446">
        <v>9644</v>
      </c>
      <c r="K12" s="61">
        <v>9090</v>
      </c>
      <c r="L12" s="61">
        <v>9667</v>
      </c>
      <c r="M12" s="61">
        <v>10298</v>
      </c>
      <c r="N12" s="61">
        <v>7492</v>
      </c>
      <c r="O12" s="61">
        <v>10074</v>
      </c>
      <c r="P12" s="609">
        <f>+'C3B'!P12+'C3C'!P12</f>
        <v>8488</v>
      </c>
      <c r="Q12" s="609">
        <f>+'C3B'!Q12+'C3C'!Q12</f>
        <v>9885</v>
      </c>
    </row>
    <row r="13" spans="1:17">
      <c r="A13" s="1339"/>
      <c r="B13" s="444" t="s">
        <v>132</v>
      </c>
      <c r="C13" s="57">
        <v>111517</v>
      </c>
      <c r="D13" s="57">
        <v>124510</v>
      </c>
      <c r="E13" s="57">
        <v>120421</v>
      </c>
      <c r="F13" s="57">
        <v>125178</v>
      </c>
      <c r="G13" s="57">
        <v>161957</v>
      </c>
      <c r="H13" s="57">
        <v>167773</v>
      </c>
      <c r="I13" s="57">
        <v>186509</v>
      </c>
      <c r="J13" s="59">
        <v>196091</v>
      </c>
      <c r="K13" s="57">
        <v>173894</v>
      </c>
      <c r="L13" s="57">
        <v>177827</v>
      </c>
      <c r="M13" s="57">
        <v>180477</v>
      </c>
      <c r="N13" s="57">
        <v>189839</v>
      </c>
      <c r="O13" s="57">
        <v>172877</v>
      </c>
      <c r="P13" s="609">
        <f>+'C3B'!P13+'C3C'!P13</f>
        <v>138729</v>
      </c>
      <c r="Q13" s="609">
        <f>+'C3B'!Q13+'C3C'!Q13</f>
        <v>143321</v>
      </c>
    </row>
    <row r="14" spans="1:17" ht="26.25" customHeight="1">
      <c r="A14" s="1339"/>
      <c r="B14" s="439" t="s">
        <v>133</v>
      </c>
      <c r="C14" s="440">
        <v>855531</v>
      </c>
      <c r="D14" s="440">
        <v>908583</v>
      </c>
      <c r="E14" s="440">
        <v>920647</v>
      </c>
      <c r="F14" s="440">
        <v>942954</v>
      </c>
      <c r="G14" s="440">
        <v>995360</v>
      </c>
      <c r="H14" s="440">
        <v>1051921</v>
      </c>
      <c r="I14" s="440">
        <v>1062120</v>
      </c>
      <c r="J14" s="441">
        <v>1088819</v>
      </c>
      <c r="K14" s="440">
        <v>1154956</v>
      </c>
      <c r="L14" s="440">
        <v>1173017</v>
      </c>
      <c r="M14" s="440">
        <f>SUM(M15:M29)</f>
        <v>1195729</v>
      </c>
      <c r="N14" s="608">
        <f>SUM(N15:N29)</f>
        <v>1252449</v>
      </c>
      <c r="O14" s="608">
        <f t="shared" ref="O14:Q14" si="3">SUM(O15:O29)</f>
        <v>1303749</v>
      </c>
      <c r="P14" s="608">
        <f t="shared" si="3"/>
        <v>1101111</v>
      </c>
      <c r="Q14" s="608">
        <f t="shared" si="3"/>
        <v>1177558</v>
      </c>
    </row>
    <row r="15" spans="1:17" ht="41.4">
      <c r="A15" s="1339"/>
      <c r="B15" s="273" t="s">
        <v>135</v>
      </c>
      <c r="C15" s="64">
        <v>235097</v>
      </c>
      <c r="D15" s="64">
        <v>254426</v>
      </c>
      <c r="E15" s="64">
        <v>244006</v>
      </c>
      <c r="F15" s="64">
        <v>246148</v>
      </c>
      <c r="G15" s="64">
        <v>276532</v>
      </c>
      <c r="H15" s="64">
        <v>294905</v>
      </c>
      <c r="I15" s="64">
        <v>295170</v>
      </c>
      <c r="J15" s="447">
        <v>308612</v>
      </c>
      <c r="K15" s="64">
        <v>319573</v>
      </c>
      <c r="L15" s="64">
        <v>315215</v>
      </c>
      <c r="M15" s="64">
        <v>314105</v>
      </c>
      <c r="N15" s="610">
        <v>341692</v>
      </c>
      <c r="O15" s="610">
        <v>349279</v>
      </c>
      <c r="P15" s="609">
        <f>+'C3B'!P15+'C3C'!P15</f>
        <v>276014</v>
      </c>
      <c r="Q15" s="609">
        <f>+'C3B'!Q15+'C3C'!Q15</f>
        <v>313368</v>
      </c>
    </row>
    <row r="16" spans="1:17">
      <c r="A16" s="1339"/>
      <c r="B16" s="387" t="s">
        <v>136</v>
      </c>
      <c r="C16" s="67">
        <v>91123</v>
      </c>
      <c r="D16" s="67">
        <v>100419</v>
      </c>
      <c r="E16" s="67">
        <v>106997</v>
      </c>
      <c r="F16" s="67">
        <v>111497</v>
      </c>
      <c r="G16" s="67">
        <v>108298</v>
      </c>
      <c r="H16" s="67">
        <v>113641</v>
      </c>
      <c r="I16" s="67">
        <v>121497</v>
      </c>
      <c r="J16" s="448">
        <v>118764</v>
      </c>
      <c r="K16" s="67">
        <v>128841</v>
      </c>
      <c r="L16" s="67">
        <v>133379</v>
      </c>
      <c r="M16" s="67">
        <v>143007</v>
      </c>
      <c r="N16" s="67">
        <v>138118</v>
      </c>
      <c r="O16" s="67">
        <v>144571</v>
      </c>
      <c r="P16" s="609">
        <f>+'C3B'!P16+'C3C'!P16</f>
        <v>116673</v>
      </c>
      <c r="Q16" s="609">
        <f>+'C3B'!Q16+'C3C'!Q16</f>
        <v>124386</v>
      </c>
    </row>
    <row r="17" spans="1:17">
      <c r="A17" s="1339"/>
      <c r="B17" s="387" t="s">
        <v>137</v>
      </c>
      <c r="C17" s="67">
        <v>69521</v>
      </c>
      <c r="D17" s="67">
        <v>71334</v>
      </c>
      <c r="E17" s="67">
        <v>77828</v>
      </c>
      <c r="F17" s="67">
        <v>74674</v>
      </c>
      <c r="G17" s="67">
        <v>77328</v>
      </c>
      <c r="H17" s="67">
        <v>79897</v>
      </c>
      <c r="I17" s="67">
        <v>85897</v>
      </c>
      <c r="J17" s="448">
        <v>79706</v>
      </c>
      <c r="K17" s="67">
        <v>89208</v>
      </c>
      <c r="L17" s="67">
        <v>99829</v>
      </c>
      <c r="M17" s="67">
        <v>104528</v>
      </c>
      <c r="N17" s="67">
        <v>102023</v>
      </c>
      <c r="O17" s="67">
        <v>101447</v>
      </c>
      <c r="P17" s="609">
        <f>+'C3B'!P17+'C3C'!P17</f>
        <v>69611</v>
      </c>
      <c r="Q17" s="609">
        <f>+'C3B'!Q17+'C3C'!Q17</f>
        <v>96301</v>
      </c>
    </row>
    <row r="18" spans="1:17">
      <c r="A18" s="1339"/>
      <c r="B18" s="387" t="s">
        <v>138</v>
      </c>
      <c r="C18" s="67">
        <v>5941</v>
      </c>
      <c r="D18" s="67">
        <v>7817</v>
      </c>
      <c r="E18" s="67">
        <v>8223</v>
      </c>
      <c r="F18" s="67">
        <v>8537</v>
      </c>
      <c r="G18" s="67">
        <v>16606</v>
      </c>
      <c r="H18" s="67">
        <v>21298</v>
      </c>
      <c r="I18" s="67">
        <v>19852</v>
      </c>
      <c r="J18" s="448">
        <v>14316</v>
      </c>
      <c r="K18" s="67">
        <v>21008</v>
      </c>
      <c r="L18" s="67">
        <v>22548</v>
      </c>
      <c r="M18" s="67">
        <v>23621</v>
      </c>
      <c r="N18" s="67">
        <v>27858</v>
      </c>
      <c r="O18" s="67">
        <v>27443</v>
      </c>
      <c r="P18" s="609">
        <f>+'C3B'!P18+'C3C'!P18</f>
        <v>23986</v>
      </c>
      <c r="Q18" s="609">
        <f>+'C3B'!Q18+'C3C'!Q18</f>
        <v>21879</v>
      </c>
    </row>
    <row r="19" spans="1:17">
      <c r="A19" s="1339"/>
      <c r="B19" s="387" t="s">
        <v>139</v>
      </c>
      <c r="C19" s="67">
        <v>28941</v>
      </c>
      <c r="D19" s="67">
        <v>28428</v>
      </c>
      <c r="E19" s="67">
        <v>27792</v>
      </c>
      <c r="F19" s="67">
        <v>27595</v>
      </c>
      <c r="G19" s="67">
        <v>38433</v>
      </c>
      <c r="H19" s="67">
        <v>39076</v>
      </c>
      <c r="I19" s="67">
        <v>42127</v>
      </c>
      <c r="J19" s="448">
        <v>38150</v>
      </c>
      <c r="K19" s="67">
        <v>45207</v>
      </c>
      <c r="L19" s="67">
        <v>43618</v>
      </c>
      <c r="M19" s="67">
        <v>44639</v>
      </c>
      <c r="N19" s="67">
        <v>42763</v>
      </c>
      <c r="O19" s="67">
        <v>46533</v>
      </c>
      <c r="P19" s="609">
        <f>+'C3B'!P19+'C3C'!P19</f>
        <v>39154</v>
      </c>
      <c r="Q19" s="609">
        <f>+'C3B'!Q19+'C3C'!Q19</f>
        <v>37461</v>
      </c>
    </row>
    <row r="20" spans="1:17">
      <c r="A20" s="1339"/>
      <c r="B20" s="387" t="s">
        <v>140</v>
      </c>
      <c r="C20" s="67">
        <v>10747</v>
      </c>
      <c r="D20" s="67">
        <v>9675</v>
      </c>
      <c r="E20" s="67">
        <v>10999</v>
      </c>
      <c r="F20" s="67">
        <v>10140</v>
      </c>
      <c r="G20" s="67">
        <v>11086</v>
      </c>
      <c r="H20" s="67">
        <v>11167</v>
      </c>
      <c r="I20" s="67">
        <v>11326</v>
      </c>
      <c r="J20" s="448">
        <v>15241</v>
      </c>
      <c r="K20" s="67">
        <v>13446</v>
      </c>
      <c r="L20" s="67">
        <v>18712</v>
      </c>
      <c r="M20" s="67">
        <v>18306</v>
      </c>
      <c r="N20" s="67">
        <v>16875</v>
      </c>
      <c r="O20" s="67">
        <v>14368</v>
      </c>
      <c r="P20" s="609">
        <f>+'C3B'!P20+'C3C'!P20</f>
        <v>13658</v>
      </c>
      <c r="Q20" s="609">
        <f>+'C3B'!Q20+'C3C'!Q20</f>
        <v>13975</v>
      </c>
    </row>
    <row r="21" spans="1:17">
      <c r="A21" s="1339"/>
      <c r="B21" s="387" t="s">
        <v>141</v>
      </c>
      <c r="C21" s="67">
        <v>39499</v>
      </c>
      <c r="D21" s="67">
        <v>44821</v>
      </c>
      <c r="E21" s="67">
        <v>46814</v>
      </c>
      <c r="F21" s="67">
        <v>52619</v>
      </c>
      <c r="G21" s="67">
        <v>36779</v>
      </c>
      <c r="H21" s="67">
        <v>36472</v>
      </c>
      <c r="I21" s="67">
        <v>32829</v>
      </c>
      <c r="J21" s="448">
        <v>51053</v>
      </c>
      <c r="K21" s="67">
        <v>42722</v>
      </c>
      <c r="L21" s="67">
        <v>43034</v>
      </c>
      <c r="M21" s="67">
        <v>42208</v>
      </c>
      <c r="N21" s="67">
        <v>39612</v>
      </c>
      <c r="O21" s="67">
        <v>45045</v>
      </c>
      <c r="P21" s="609">
        <f>+'C3B'!P21+'C3C'!P21</f>
        <v>37269</v>
      </c>
      <c r="Q21" s="609">
        <f>+'C3B'!Q21+'C3C'!Q21</f>
        <v>46361</v>
      </c>
    </row>
    <row r="22" spans="1:17">
      <c r="A22" s="1339"/>
      <c r="B22" s="387" t="s">
        <v>142</v>
      </c>
      <c r="C22" s="67">
        <v>31242</v>
      </c>
      <c r="D22" s="67">
        <v>31493</v>
      </c>
      <c r="E22" s="67">
        <v>38474</v>
      </c>
      <c r="F22" s="67">
        <v>35681</v>
      </c>
      <c r="G22" s="67">
        <v>53722</v>
      </c>
      <c r="H22" s="67">
        <v>59990</v>
      </c>
      <c r="I22" s="67">
        <v>58364</v>
      </c>
      <c r="J22" s="448">
        <v>55329</v>
      </c>
      <c r="K22" s="67">
        <v>59884</v>
      </c>
      <c r="L22" s="67">
        <v>58287</v>
      </c>
      <c r="M22" s="67">
        <v>61172</v>
      </c>
      <c r="N22" s="67">
        <v>63161</v>
      </c>
      <c r="O22" s="67">
        <v>71520</v>
      </c>
      <c r="P22" s="609">
        <f>+'C3B'!P22+'C3C'!P22</f>
        <v>69061</v>
      </c>
      <c r="Q22" s="609">
        <f>+'C3B'!Q22+'C3C'!Q22</f>
        <v>70533</v>
      </c>
    </row>
    <row r="23" spans="1:17" ht="27.6">
      <c r="A23" s="1339"/>
      <c r="B23" s="387" t="s">
        <v>143</v>
      </c>
      <c r="C23" s="67">
        <v>81059</v>
      </c>
      <c r="D23" s="67">
        <v>79708</v>
      </c>
      <c r="E23" s="67">
        <v>81992</v>
      </c>
      <c r="F23" s="67">
        <v>86634</v>
      </c>
      <c r="G23" s="67">
        <v>105097</v>
      </c>
      <c r="H23" s="67">
        <v>104883</v>
      </c>
      <c r="I23" s="67">
        <v>106516</v>
      </c>
      <c r="J23" s="448">
        <v>103590</v>
      </c>
      <c r="K23" s="67">
        <v>111479</v>
      </c>
      <c r="L23" s="67">
        <v>112583</v>
      </c>
      <c r="M23" s="67">
        <v>119374</v>
      </c>
      <c r="N23" s="67">
        <v>118728</v>
      </c>
      <c r="O23" s="67">
        <v>117627</v>
      </c>
      <c r="P23" s="609">
        <f>+'C3B'!P23+'C3C'!P23</f>
        <v>115941</v>
      </c>
      <c r="Q23" s="609">
        <f>+'C3B'!Q23+'C3C'!Q23</f>
        <v>113632</v>
      </c>
    </row>
    <row r="24" spans="1:17">
      <c r="A24" s="1339"/>
      <c r="B24" s="387" t="s">
        <v>144</v>
      </c>
      <c r="C24" s="67">
        <v>68800</v>
      </c>
      <c r="D24" s="67">
        <v>76486</v>
      </c>
      <c r="E24" s="67">
        <v>75940</v>
      </c>
      <c r="F24" s="67">
        <v>82547</v>
      </c>
      <c r="G24" s="67">
        <v>83849</v>
      </c>
      <c r="H24" s="67">
        <v>87032</v>
      </c>
      <c r="I24" s="67">
        <v>90055</v>
      </c>
      <c r="J24" s="448">
        <v>92013</v>
      </c>
      <c r="K24" s="67">
        <v>96182</v>
      </c>
      <c r="L24" s="67">
        <v>100679</v>
      </c>
      <c r="M24" s="67">
        <v>97389</v>
      </c>
      <c r="N24" s="67">
        <v>101917</v>
      </c>
      <c r="O24" s="67">
        <v>105624</v>
      </c>
      <c r="P24" s="609">
        <f>+'C3B'!P24+'C3C'!P24</f>
        <v>125056</v>
      </c>
      <c r="Q24" s="609">
        <f>+'C3B'!Q24+'C3C'!Q24</f>
        <v>108428</v>
      </c>
    </row>
    <row r="25" spans="1:17" ht="27.6">
      <c r="A25" s="1339"/>
      <c r="B25" s="387" t="s">
        <v>145</v>
      </c>
      <c r="C25" s="67">
        <v>50525</v>
      </c>
      <c r="D25" s="67">
        <v>55644</v>
      </c>
      <c r="E25" s="67">
        <v>59316</v>
      </c>
      <c r="F25" s="67">
        <v>64794</v>
      </c>
      <c r="G25" s="67">
        <v>57771</v>
      </c>
      <c r="H25" s="67">
        <v>59073</v>
      </c>
      <c r="I25" s="67">
        <v>58540</v>
      </c>
      <c r="J25" s="448">
        <v>68468</v>
      </c>
      <c r="K25" s="67">
        <v>79650</v>
      </c>
      <c r="L25" s="67">
        <v>82030</v>
      </c>
      <c r="M25" s="67">
        <v>79417</v>
      </c>
      <c r="N25" s="67">
        <v>94534</v>
      </c>
      <c r="O25" s="67">
        <v>91512</v>
      </c>
      <c r="P25" s="609">
        <f>+'C3B'!P25+'C3C'!P25</f>
        <v>71018</v>
      </c>
      <c r="Q25" s="609">
        <f>+'C3B'!Q25+'C3C'!Q25</f>
        <v>87006</v>
      </c>
    </row>
    <row r="26" spans="1:17">
      <c r="A26" s="1339"/>
      <c r="B26" s="387" t="s">
        <v>146</v>
      </c>
      <c r="C26" s="67">
        <v>11568</v>
      </c>
      <c r="D26" s="67">
        <v>13412</v>
      </c>
      <c r="E26" s="67">
        <v>14672</v>
      </c>
      <c r="F26" s="67">
        <v>13572</v>
      </c>
      <c r="G26" s="67">
        <v>17196</v>
      </c>
      <c r="H26" s="67">
        <v>17914</v>
      </c>
      <c r="I26" s="67">
        <v>16041</v>
      </c>
      <c r="J26" s="448">
        <v>16057</v>
      </c>
      <c r="K26" s="67">
        <v>18136</v>
      </c>
      <c r="L26" s="67">
        <v>15065</v>
      </c>
      <c r="M26" s="67">
        <v>16939</v>
      </c>
      <c r="N26" s="67">
        <v>16589</v>
      </c>
      <c r="O26" s="67">
        <v>19767</v>
      </c>
      <c r="P26" s="609">
        <f>+'C3B'!P26+'C3C'!P26</f>
        <v>7227</v>
      </c>
      <c r="Q26" s="609">
        <f>+'C3B'!Q26+'C3C'!Q26</f>
        <v>11588</v>
      </c>
    </row>
    <row r="27" spans="1:17">
      <c r="A27" s="1339"/>
      <c r="B27" s="387" t="s">
        <v>147</v>
      </c>
      <c r="C27" s="67">
        <v>54033</v>
      </c>
      <c r="D27" s="67">
        <v>56466</v>
      </c>
      <c r="E27" s="67">
        <v>55725</v>
      </c>
      <c r="F27" s="67">
        <v>58386</v>
      </c>
      <c r="G27" s="67">
        <v>39530</v>
      </c>
      <c r="H27" s="67">
        <v>48348</v>
      </c>
      <c r="I27" s="67">
        <v>48435</v>
      </c>
      <c r="J27" s="448">
        <v>49839</v>
      </c>
      <c r="K27" s="67">
        <v>54472</v>
      </c>
      <c r="L27" s="67">
        <v>54186</v>
      </c>
      <c r="M27" s="67">
        <v>60063</v>
      </c>
      <c r="N27" s="67">
        <v>72204</v>
      </c>
      <c r="O27" s="67">
        <v>78516</v>
      </c>
      <c r="P27" s="609">
        <f>+'C3B'!P27+'C3C'!P27</f>
        <v>62969</v>
      </c>
      <c r="Q27" s="609">
        <f>+'C3B'!Q27+'C3C'!Q27</f>
        <v>59500</v>
      </c>
    </row>
    <row r="28" spans="1:17" ht="55.2">
      <c r="A28" s="1339"/>
      <c r="B28" s="387" t="s">
        <v>148</v>
      </c>
      <c r="C28" s="67">
        <v>76765</v>
      </c>
      <c r="D28" s="67">
        <v>77539</v>
      </c>
      <c r="E28" s="67">
        <v>71206</v>
      </c>
      <c r="F28" s="67">
        <v>68786</v>
      </c>
      <c r="G28" s="67">
        <v>71509</v>
      </c>
      <c r="H28" s="67">
        <v>76089</v>
      </c>
      <c r="I28" s="67">
        <v>74298</v>
      </c>
      <c r="J28" s="448">
        <v>77131</v>
      </c>
      <c r="K28" s="67">
        <v>74923</v>
      </c>
      <c r="L28" s="67">
        <v>71160</v>
      </c>
      <c r="M28" s="67">
        <v>69985</v>
      </c>
      <c r="N28" s="67">
        <v>75662</v>
      </c>
      <c r="O28" s="67">
        <v>88656</v>
      </c>
      <c r="P28" s="609">
        <f>+'C3B'!P28+'C3C'!P28</f>
        <v>71238</v>
      </c>
      <c r="Q28" s="609">
        <f>+'C3B'!Q28+'C3C'!Q28</f>
        <v>72399</v>
      </c>
    </row>
    <row r="29" spans="1:17" ht="27.6">
      <c r="A29" s="1340"/>
      <c r="B29" s="275" t="s">
        <v>149</v>
      </c>
      <c r="C29" s="449">
        <v>670</v>
      </c>
      <c r="D29" s="449">
        <v>915</v>
      </c>
      <c r="E29" s="449">
        <v>663</v>
      </c>
      <c r="F29" s="449">
        <v>1344</v>
      </c>
      <c r="G29" s="449">
        <v>1624</v>
      </c>
      <c r="H29" s="449">
        <v>2136</v>
      </c>
      <c r="I29" s="449">
        <v>1173</v>
      </c>
      <c r="J29" s="450">
        <v>550</v>
      </c>
      <c r="K29" s="449">
        <v>225</v>
      </c>
      <c r="L29" s="449">
        <v>2692</v>
      </c>
      <c r="M29" s="449">
        <v>976</v>
      </c>
      <c r="N29" s="449">
        <v>713</v>
      </c>
      <c r="O29" s="449">
        <v>1841</v>
      </c>
      <c r="P29" s="609">
        <f>+'C3B'!P29+'C3C'!P29</f>
        <v>2236</v>
      </c>
      <c r="Q29" s="609">
        <f>+'C3B'!Q29+'C3C'!Q29</f>
        <v>741</v>
      </c>
    </row>
    <row r="30" spans="1:17">
      <c r="M30" s="488"/>
      <c r="N30" s="489"/>
      <c r="O30" s="489"/>
    </row>
    <row r="31" spans="1:17">
      <c r="M31" s="488"/>
      <c r="N31" s="489"/>
      <c r="O31" s="46"/>
    </row>
  </sheetData>
  <mergeCells count="5">
    <mergeCell ref="A2:Q2"/>
    <mergeCell ref="A3:A29"/>
    <mergeCell ref="B3:B4"/>
    <mergeCell ref="C3:F3"/>
    <mergeCell ref="G3:Q3"/>
  </mergeCells>
  <pageMargins left="0.7" right="0.7" top="0.75" bottom="0.75" header="0.3" footer="0.3"/>
  <pageSetup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92D050"/>
  </sheetPr>
  <dimension ref="A1:AF33"/>
  <sheetViews>
    <sheetView showGridLines="0" workbookViewId="0">
      <selection sqref="A1:M1"/>
    </sheetView>
  </sheetViews>
  <sheetFormatPr baseColWidth="10" defaultColWidth="11.44140625" defaultRowHeight="13.8"/>
  <cols>
    <col min="1" max="1" width="6.109375" style="11" customWidth="1"/>
    <col min="2" max="2" width="44.88671875" style="11" customWidth="1"/>
    <col min="3" max="13" width="9.88671875" style="11" customWidth="1"/>
    <col min="14" max="14" width="11.44140625" style="11"/>
    <col min="15" max="15" width="8.88671875" style="11" customWidth="1"/>
    <col min="16" max="23" width="7" style="11" bestFit="1" customWidth="1"/>
    <col min="24" max="32" width="4.44140625" style="11" bestFit="1" customWidth="1"/>
    <col min="33" max="16384" width="11.44140625" style="11"/>
  </cols>
  <sheetData>
    <row r="1" spans="1:32" ht="35.25" customHeight="1">
      <c r="A1" s="1367" t="s">
        <v>363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</row>
    <row r="2" spans="1:32" ht="15" customHeight="1">
      <c r="A2" s="1540" t="s">
        <v>120</v>
      </c>
      <c r="B2" s="1541"/>
      <c r="C2" s="1507" t="s">
        <v>122</v>
      </c>
      <c r="D2" s="1507"/>
      <c r="E2" s="1507"/>
      <c r="F2" s="1507"/>
      <c r="G2" s="1507"/>
      <c r="H2" s="1507"/>
      <c r="I2" s="1507"/>
      <c r="J2" s="1507"/>
      <c r="K2" s="1507"/>
      <c r="L2" s="1507"/>
      <c r="M2" s="1507"/>
    </row>
    <row r="3" spans="1:32">
      <c r="A3" s="1542"/>
      <c r="B3" s="1500"/>
      <c r="C3" s="615">
        <v>2011</v>
      </c>
      <c r="D3" s="615">
        <v>2012</v>
      </c>
      <c r="E3" s="615">
        <v>2013</v>
      </c>
      <c r="F3" s="615">
        <v>2014</v>
      </c>
      <c r="G3" s="615">
        <v>2015</v>
      </c>
      <c r="H3" s="615">
        <v>2016</v>
      </c>
      <c r="I3" s="615">
        <v>2017</v>
      </c>
      <c r="J3" s="615">
        <v>2018</v>
      </c>
      <c r="K3" s="615">
        <v>2019</v>
      </c>
      <c r="L3" s="615">
        <v>2020</v>
      </c>
      <c r="M3" s="615">
        <v>2021</v>
      </c>
    </row>
    <row r="4" spans="1:32" ht="22.5" customHeight="1">
      <c r="A4" s="1390" t="s">
        <v>94</v>
      </c>
      <c r="B4" s="1343" t="s">
        <v>194</v>
      </c>
      <c r="C4" s="1343"/>
      <c r="D4" s="1343"/>
      <c r="E4" s="1343"/>
      <c r="F4" s="1343"/>
      <c r="G4" s="1343"/>
      <c r="H4" s="1343"/>
      <c r="I4" s="1343"/>
      <c r="J4" s="1343"/>
      <c r="K4" s="1343"/>
      <c r="L4" s="1343"/>
      <c r="M4" s="1343"/>
    </row>
    <row r="5" spans="1:32" ht="22.5" customHeight="1">
      <c r="A5" s="1391"/>
      <c r="B5" s="495" t="s">
        <v>119</v>
      </c>
      <c r="C5" s="818">
        <f>+C6+C9+C14</f>
        <v>62858533</v>
      </c>
      <c r="D5" s="818">
        <f t="shared" ref="D5:K5" si="0">+D6+D9+D14</f>
        <v>63660166</v>
      </c>
      <c r="E5" s="818">
        <f t="shared" si="0"/>
        <v>66136992</v>
      </c>
      <c r="F5" s="818">
        <f t="shared" si="0"/>
        <v>66055241</v>
      </c>
      <c r="G5" s="818">
        <f t="shared" si="0"/>
        <v>67766376</v>
      </c>
      <c r="H5" s="818">
        <f t="shared" si="0"/>
        <v>67585714</v>
      </c>
      <c r="I5" s="818">
        <f t="shared" si="0"/>
        <v>67708286</v>
      </c>
      <c r="J5" s="818">
        <f t="shared" si="0"/>
        <v>68799309</v>
      </c>
      <c r="K5" s="818">
        <f t="shared" si="0"/>
        <v>70371418</v>
      </c>
      <c r="L5" s="818">
        <f t="shared" ref="L5:M5" si="1">+L6+L9+L14</f>
        <v>50900062</v>
      </c>
      <c r="M5" s="818">
        <f t="shared" si="1"/>
        <v>59539280</v>
      </c>
      <c r="X5" s="458"/>
      <c r="Y5" s="458"/>
      <c r="Z5" s="458"/>
      <c r="AA5" s="458"/>
      <c r="AB5" s="458"/>
      <c r="AC5" s="458"/>
      <c r="AD5" s="458"/>
      <c r="AE5" s="458"/>
      <c r="AF5" s="458"/>
    </row>
    <row r="6" spans="1:32" ht="22.5" customHeight="1">
      <c r="A6" s="1543"/>
      <c r="B6" s="792" t="s">
        <v>269</v>
      </c>
      <c r="C6" s="397">
        <f>+C7+C8</f>
        <v>8556188</v>
      </c>
      <c r="D6" s="397">
        <f t="shared" ref="D6:K6" si="2">+D7+D8</f>
        <v>8420255</v>
      </c>
      <c r="E6" s="397">
        <f t="shared" si="2"/>
        <v>8393856</v>
      </c>
      <c r="F6" s="397">
        <f t="shared" si="2"/>
        <v>8002983</v>
      </c>
      <c r="G6" s="397">
        <f t="shared" si="2"/>
        <v>7568550</v>
      </c>
      <c r="H6" s="397">
        <f t="shared" si="2"/>
        <v>7367813</v>
      </c>
      <c r="I6" s="397">
        <f t="shared" si="2"/>
        <v>7312839</v>
      </c>
      <c r="J6" s="397">
        <f t="shared" si="2"/>
        <v>7202238</v>
      </c>
      <c r="K6" s="397">
        <f t="shared" si="2"/>
        <v>7572239</v>
      </c>
      <c r="L6" s="397">
        <f t="shared" ref="L6:M6" si="3">+L7+L8</f>
        <v>6436102</v>
      </c>
      <c r="M6" s="397">
        <f t="shared" si="3"/>
        <v>6967419</v>
      </c>
      <c r="X6" s="458"/>
      <c r="Y6" s="458"/>
      <c r="Z6" s="458"/>
      <c r="AA6" s="458"/>
      <c r="AB6" s="458"/>
      <c r="AC6" s="458"/>
      <c r="AD6" s="458"/>
      <c r="AE6" s="458"/>
      <c r="AF6" s="458"/>
    </row>
    <row r="7" spans="1:32" ht="27.6">
      <c r="A7" s="1391"/>
      <c r="B7" s="273" t="s">
        <v>125</v>
      </c>
      <c r="C7" s="381">
        <v>8407865</v>
      </c>
      <c r="D7" s="381">
        <f>+'C34A2'!D7+'C34A3'!D7</f>
        <v>8255654</v>
      </c>
      <c r="E7" s="381">
        <f>+'C34A2'!E7+'C34A3'!E7</f>
        <v>8176485</v>
      </c>
      <c r="F7" s="381">
        <f>+'C34A2'!F7+'C34A3'!F7</f>
        <v>7844540</v>
      </c>
      <c r="G7" s="381">
        <f>+'C34A2'!G7+'C34A3'!G7</f>
        <v>7435598</v>
      </c>
      <c r="H7" s="381">
        <f>+'C34A2'!H7+'C34A3'!H7</f>
        <v>7181147</v>
      </c>
      <c r="I7" s="381">
        <f>+'C34A2'!I7+'C34A3'!I7</f>
        <v>7119160</v>
      </c>
      <c r="J7" s="381">
        <f>+'C34A2'!J7+'C34A3'!J7</f>
        <v>6861549</v>
      </c>
      <c r="K7" s="381">
        <f>+'C34A2'!K7+'C34A3'!K7</f>
        <v>7200745</v>
      </c>
      <c r="L7" s="381">
        <f>+'C34A2'!L7+'C34A3'!L7</f>
        <v>6250836</v>
      </c>
      <c r="M7" s="381">
        <f>+'C34A2'!M7+'C34A3'!M7</f>
        <v>6732794</v>
      </c>
      <c r="X7" s="458"/>
      <c r="Y7" s="458"/>
      <c r="Z7" s="458"/>
      <c r="AA7" s="458"/>
      <c r="AB7" s="458"/>
      <c r="AC7" s="458"/>
      <c r="AD7" s="458"/>
      <c r="AE7" s="458"/>
      <c r="AF7" s="458"/>
    </row>
    <row r="8" spans="1:32">
      <c r="A8" s="1391"/>
      <c r="B8" s="383" t="s">
        <v>126</v>
      </c>
      <c r="C8" s="385">
        <v>148323</v>
      </c>
      <c r="D8" s="381">
        <f>+'C34A2'!D8+'C34A3'!D8</f>
        <v>164601</v>
      </c>
      <c r="E8" s="381">
        <f>+'C34A2'!E8+'C34A3'!E8</f>
        <v>217371</v>
      </c>
      <c r="F8" s="381">
        <f>+'C34A2'!F8+'C34A3'!F8</f>
        <v>158443</v>
      </c>
      <c r="G8" s="381">
        <f>+'C34A2'!G8+'C34A3'!G8</f>
        <v>132952</v>
      </c>
      <c r="H8" s="381">
        <f>+'C34A2'!H8+'C34A3'!H8</f>
        <v>186666</v>
      </c>
      <c r="I8" s="381">
        <f>+'C34A2'!I8+'C34A3'!I8</f>
        <v>193679</v>
      </c>
      <c r="J8" s="381">
        <f>+'C34A2'!J8+'C34A3'!J8</f>
        <v>340689</v>
      </c>
      <c r="K8" s="381">
        <f>+'C34A2'!K8+'C34A3'!K8</f>
        <v>371494</v>
      </c>
      <c r="L8" s="381">
        <f>+'C34A2'!L8+'C34A3'!L8</f>
        <v>185266</v>
      </c>
      <c r="M8" s="381">
        <f>+'C34A2'!M8+'C34A3'!M8</f>
        <v>234625</v>
      </c>
      <c r="X8" s="458"/>
      <c r="Y8" s="458"/>
      <c r="Z8" s="458"/>
      <c r="AA8" s="458"/>
      <c r="AB8" s="458"/>
      <c r="AC8" s="458"/>
      <c r="AD8" s="458"/>
      <c r="AE8" s="458"/>
      <c r="AF8" s="458"/>
    </row>
    <row r="9" spans="1:32" ht="22.5" customHeight="1">
      <c r="A9" s="1391"/>
      <c r="B9" s="800" t="s">
        <v>196</v>
      </c>
      <c r="C9" s="817">
        <f>SUM(C10:C13)</f>
        <v>12243280</v>
      </c>
      <c r="D9" s="817">
        <f t="shared" ref="D9:K9" si="4">SUM(D10:D13)</f>
        <v>12074967</v>
      </c>
      <c r="E9" s="817">
        <f t="shared" si="4"/>
        <v>13820325</v>
      </c>
      <c r="F9" s="817">
        <f t="shared" si="4"/>
        <v>13789134</v>
      </c>
      <c r="G9" s="817">
        <f t="shared" si="4"/>
        <v>13232135</v>
      </c>
      <c r="H9" s="817">
        <f t="shared" si="4"/>
        <v>12848761</v>
      </c>
      <c r="I9" s="817">
        <f t="shared" si="4"/>
        <v>12941941</v>
      </c>
      <c r="J9" s="817">
        <f t="shared" si="4"/>
        <v>13176606</v>
      </c>
      <c r="K9" s="817">
        <f t="shared" si="4"/>
        <v>12571006</v>
      </c>
      <c r="L9" s="817">
        <f t="shared" ref="L9:M9" si="5">SUM(L10:L13)</f>
        <v>8411502</v>
      </c>
      <c r="M9" s="817">
        <f t="shared" si="5"/>
        <v>9649343</v>
      </c>
      <c r="X9" s="458"/>
      <c r="Y9" s="458"/>
      <c r="Z9" s="458"/>
      <c r="AA9" s="458"/>
      <c r="AB9" s="458"/>
      <c r="AC9" s="458"/>
      <c r="AD9" s="458"/>
      <c r="AE9" s="458"/>
      <c r="AF9" s="458"/>
    </row>
    <row r="10" spans="1:32">
      <c r="A10" s="1391"/>
      <c r="B10" s="273" t="s">
        <v>129</v>
      </c>
      <c r="C10" s="381">
        <v>4197930</v>
      </c>
      <c r="D10" s="381">
        <f>+'C34A2'!D10+'C34A3'!D10</f>
        <v>4199815</v>
      </c>
      <c r="E10" s="381">
        <f>+'C34A2'!E10+'C34A3'!E10</f>
        <v>4852178</v>
      </c>
      <c r="F10" s="381">
        <f>+'C34A2'!F10+'C34A3'!F10</f>
        <v>4555877</v>
      </c>
      <c r="G10" s="381">
        <f>+'C34A2'!G10+'C34A3'!G10</f>
        <v>4993404</v>
      </c>
      <c r="H10" s="381">
        <f>+'C34A2'!H10+'C34A3'!H10</f>
        <v>4644947</v>
      </c>
      <c r="I10" s="381">
        <f>+'C34A2'!I10+'C34A3'!I10</f>
        <v>4663265</v>
      </c>
      <c r="J10" s="381">
        <f>+'C34A2'!J10+'C34A3'!J10</f>
        <v>4838255</v>
      </c>
      <c r="K10" s="381">
        <f>+'C34A2'!K10+'C34A3'!K10</f>
        <v>4932124</v>
      </c>
      <c r="L10" s="381">
        <f>+'C34A2'!L10+'C34A3'!L10</f>
        <v>4063144</v>
      </c>
      <c r="M10" s="381">
        <f>+'C34A2'!M10+'C34A3'!M10</f>
        <v>3940026</v>
      </c>
      <c r="X10" s="458"/>
      <c r="Y10" s="458"/>
      <c r="Z10" s="458"/>
      <c r="AA10" s="458"/>
      <c r="AB10" s="458"/>
      <c r="AC10" s="458"/>
      <c r="AD10" s="458"/>
      <c r="AE10" s="458"/>
      <c r="AF10" s="458"/>
    </row>
    <row r="11" spans="1:32" ht="27.6">
      <c r="A11" s="1391"/>
      <c r="B11" s="387" t="s">
        <v>130</v>
      </c>
      <c r="C11" s="341">
        <v>240856</v>
      </c>
      <c r="D11" s="381">
        <f>+'C34A2'!D11+'C34A3'!D11</f>
        <v>193305</v>
      </c>
      <c r="E11" s="381">
        <f>+'C34A2'!E11+'C34A3'!E11</f>
        <v>230523</v>
      </c>
      <c r="F11" s="381">
        <f>+'C34A2'!F11+'C34A3'!F11</f>
        <v>278059</v>
      </c>
      <c r="G11" s="381">
        <f>+'C34A2'!G11+'C34A3'!G11</f>
        <v>255729</v>
      </c>
      <c r="H11" s="381">
        <f>+'C34A2'!H11+'C34A3'!H11</f>
        <v>197973</v>
      </c>
      <c r="I11" s="381">
        <f>+'C34A2'!I11+'C34A3'!I11</f>
        <v>223220</v>
      </c>
      <c r="J11" s="381">
        <f>+'C34A2'!J11+'C34A3'!J11</f>
        <v>209020</v>
      </c>
      <c r="K11" s="381">
        <f>+'C34A2'!K11+'C34A3'!K11</f>
        <v>237767</v>
      </c>
      <c r="L11" s="381">
        <f>+'C34A2'!L11+'C34A3'!L11</f>
        <v>134019</v>
      </c>
      <c r="M11" s="381">
        <f>+'C34A2'!M11+'C34A3'!M11</f>
        <v>256696</v>
      </c>
      <c r="X11" s="458"/>
      <c r="Y11" s="458"/>
      <c r="Z11" s="458"/>
      <c r="AA11" s="458"/>
      <c r="AB11" s="458"/>
      <c r="AC11" s="458"/>
      <c r="AD11" s="458"/>
      <c r="AE11" s="458"/>
      <c r="AF11" s="458"/>
    </row>
    <row r="12" spans="1:32" ht="27.6">
      <c r="A12" s="1391"/>
      <c r="B12" s="387" t="s">
        <v>131</v>
      </c>
      <c r="C12" s="341">
        <v>450952</v>
      </c>
      <c r="D12" s="381">
        <f>+'C34A2'!D12+'C34A3'!D12</f>
        <v>320979</v>
      </c>
      <c r="E12" s="381">
        <f>+'C34A2'!E12+'C34A3'!E12</f>
        <v>468696</v>
      </c>
      <c r="F12" s="381">
        <f>+'C34A2'!F12+'C34A3'!F12</f>
        <v>399294</v>
      </c>
      <c r="G12" s="381">
        <f>+'C34A2'!G12+'C34A3'!G12</f>
        <v>393401</v>
      </c>
      <c r="H12" s="381">
        <f>+'C34A2'!H12+'C34A3'!H12</f>
        <v>403756</v>
      </c>
      <c r="I12" s="381">
        <f>+'C34A2'!I12+'C34A3'!I12</f>
        <v>425768</v>
      </c>
      <c r="J12" s="381">
        <f>+'C34A2'!J12+'C34A3'!J12</f>
        <v>297646</v>
      </c>
      <c r="K12" s="381">
        <f>+'C34A2'!K12+'C34A3'!K12</f>
        <v>406181</v>
      </c>
      <c r="L12" s="381">
        <f>+'C34A2'!L12+'C34A3'!L12</f>
        <v>330395</v>
      </c>
      <c r="M12" s="381">
        <f>+'C34A2'!M12+'C34A3'!M12</f>
        <v>360053</v>
      </c>
      <c r="X12" s="458"/>
      <c r="Y12" s="458"/>
      <c r="Z12" s="458"/>
      <c r="AA12" s="458"/>
      <c r="AB12" s="458"/>
      <c r="AC12" s="458"/>
      <c r="AD12" s="458"/>
      <c r="AE12" s="458"/>
      <c r="AF12" s="458"/>
    </row>
    <row r="13" spans="1:32">
      <c r="A13" s="1391"/>
      <c r="B13" s="389" t="s">
        <v>132</v>
      </c>
      <c r="C13" s="385">
        <v>7353542</v>
      </c>
      <c r="D13" s="381">
        <f>+'C34A2'!D13+'C34A3'!D13</f>
        <v>7360868</v>
      </c>
      <c r="E13" s="381">
        <f>+'C34A2'!E13+'C34A3'!E13</f>
        <v>8268928</v>
      </c>
      <c r="F13" s="381">
        <f>+'C34A2'!F13+'C34A3'!F13</f>
        <v>8555904</v>
      </c>
      <c r="G13" s="381">
        <f>+'C34A2'!G13+'C34A3'!G13</f>
        <v>7589601</v>
      </c>
      <c r="H13" s="381">
        <f>+'C34A2'!H13+'C34A3'!H13</f>
        <v>7602085</v>
      </c>
      <c r="I13" s="381">
        <f>+'C34A2'!I13+'C34A3'!I13</f>
        <v>7629688</v>
      </c>
      <c r="J13" s="381">
        <f>+'C34A2'!J13+'C34A3'!J13</f>
        <v>7831685</v>
      </c>
      <c r="K13" s="381">
        <f>+'C34A2'!K13+'C34A3'!K13</f>
        <v>6994934</v>
      </c>
      <c r="L13" s="381">
        <f>+'C34A2'!L13+'C34A3'!L13</f>
        <v>3883944</v>
      </c>
      <c r="M13" s="381">
        <f>+'C34A2'!M13+'C34A3'!M13</f>
        <v>5092568</v>
      </c>
      <c r="X13" s="458"/>
      <c r="Y13" s="458"/>
      <c r="Z13" s="458"/>
      <c r="AA13" s="458"/>
      <c r="AB13" s="458"/>
      <c r="AC13" s="458"/>
      <c r="AD13" s="458"/>
      <c r="AE13" s="458"/>
      <c r="AF13" s="458"/>
    </row>
    <row r="14" spans="1:32" ht="22.5" customHeight="1">
      <c r="A14" s="1391"/>
      <c r="B14" s="800" t="s">
        <v>197</v>
      </c>
      <c r="C14" s="817">
        <f>SUM(C15:C29)</f>
        <v>42059065</v>
      </c>
      <c r="D14" s="817">
        <f t="shared" ref="D14:K14" si="6">SUM(D15:D29)</f>
        <v>43164944</v>
      </c>
      <c r="E14" s="817">
        <f t="shared" si="6"/>
        <v>43922811</v>
      </c>
      <c r="F14" s="817">
        <f t="shared" si="6"/>
        <v>44263124</v>
      </c>
      <c r="G14" s="817">
        <f t="shared" si="6"/>
        <v>46965691</v>
      </c>
      <c r="H14" s="817">
        <f t="shared" si="6"/>
        <v>47369140</v>
      </c>
      <c r="I14" s="817">
        <f t="shared" si="6"/>
        <v>47453506</v>
      </c>
      <c r="J14" s="817">
        <f t="shared" si="6"/>
        <v>48420465</v>
      </c>
      <c r="K14" s="817">
        <f t="shared" si="6"/>
        <v>50228173</v>
      </c>
      <c r="L14" s="817">
        <f t="shared" ref="L14:M14" si="7">SUM(L15:L29)</f>
        <v>36052458</v>
      </c>
      <c r="M14" s="817">
        <f t="shared" si="7"/>
        <v>42922518</v>
      </c>
      <c r="X14" s="458"/>
      <c r="Y14" s="458"/>
      <c r="Z14" s="458"/>
      <c r="AA14" s="458"/>
      <c r="AB14" s="458"/>
      <c r="AC14" s="458"/>
      <c r="AD14" s="458"/>
      <c r="AE14" s="458"/>
      <c r="AF14" s="458"/>
    </row>
    <row r="15" spans="1:32" ht="27.6">
      <c r="A15" s="1391"/>
      <c r="B15" s="273" t="s">
        <v>135</v>
      </c>
      <c r="C15" s="381">
        <v>11996483</v>
      </c>
      <c r="D15" s="381">
        <f>+'C34A2'!D15+'C34A3'!D15</f>
        <v>12428425</v>
      </c>
      <c r="E15" s="381">
        <f>+'C34A2'!E15+'C34A3'!E15</f>
        <v>12264787</v>
      </c>
      <c r="F15" s="381">
        <f>+'C34A2'!F15+'C34A3'!F15</f>
        <v>12718409</v>
      </c>
      <c r="G15" s="381">
        <f>+'C34A2'!G15+'C34A3'!G15</f>
        <v>13079710</v>
      </c>
      <c r="H15" s="381">
        <f>+'C34A2'!H15+'C34A3'!H15</f>
        <v>12657975</v>
      </c>
      <c r="I15" s="381">
        <f>+'C34A2'!I15+'C34A3'!I15</f>
        <v>12575917</v>
      </c>
      <c r="J15" s="381">
        <f>+'C34A2'!J15+'C34A3'!J15</f>
        <v>13088087</v>
      </c>
      <c r="K15" s="381">
        <f>+'C34A2'!K15+'C34A3'!K15</f>
        <v>13370320</v>
      </c>
      <c r="L15" s="381">
        <f>+'C34A2'!L15+'C34A3'!L15</f>
        <v>8882151</v>
      </c>
      <c r="M15" s="381">
        <f>+'C34A2'!M15+'C34A3'!M15</f>
        <v>11401192</v>
      </c>
      <c r="X15" s="458"/>
      <c r="Y15" s="458"/>
      <c r="Z15" s="458"/>
      <c r="AA15" s="458"/>
      <c r="AB15" s="458"/>
      <c r="AC15" s="458"/>
      <c r="AD15" s="458"/>
      <c r="AE15" s="458"/>
      <c r="AF15" s="458"/>
    </row>
    <row r="16" spans="1:32">
      <c r="A16" s="1391"/>
      <c r="B16" s="387" t="s">
        <v>136</v>
      </c>
      <c r="C16" s="341">
        <v>5029326</v>
      </c>
      <c r="D16" s="381">
        <f>+'C34A2'!D16+'C34A3'!D16</f>
        <v>5003365</v>
      </c>
      <c r="E16" s="381">
        <f>+'C34A2'!E16+'C34A3'!E16</f>
        <v>5712031</v>
      </c>
      <c r="F16" s="381">
        <f>+'C34A2'!F16+'C34A3'!F16</f>
        <v>5394101</v>
      </c>
      <c r="G16" s="381">
        <f>+'C34A2'!G16+'C34A3'!G16</f>
        <v>5681250</v>
      </c>
      <c r="H16" s="381">
        <f>+'C34A2'!H16+'C34A3'!H16</f>
        <v>6038547</v>
      </c>
      <c r="I16" s="381">
        <f>+'C34A2'!I16+'C34A3'!I16</f>
        <v>6203260</v>
      </c>
      <c r="J16" s="381">
        <f>+'C34A2'!J16+'C34A3'!J16</f>
        <v>5998068</v>
      </c>
      <c r="K16" s="381">
        <f>+'C34A2'!K16+'C34A3'!K16</f>
        <v>6113190</v>
      </c>
      <c r="L16" s="381">
        <f>+'C34A2'!L16+'C34A3'!L16</f>
        <v>4043365</v>
      </c>
      <c r="M16" s="381">
        <f>+'C34A2'!M16+'C34A3'!M16</f>
        <v>4877088</v>
      </c>
      <c r="X16" s="458"/>
      <c r="Y16" s="458"/>
      <c r="Z16" s="458"/>
      <c r="AA16" s="458"/>
      <c r="AB16" s="458"/>
      <c r="AC16" s="458"/>
      <c r="AD16" s="458"/>
      <c r="AE16" s="458"/>
      <c r="AF16" s="458"/>
    </row>
    <row r="17" spans="1:32">
      <c r="A17" s="1391"/>
      <c r="B17" s="387" t="s">
        <v>137</v>
      </c>
      <c r="C17" s="341">
        <v>3344958</v>
      </c>
      <c r="D17" s="381">
        <f>+'C34A2'!D17+'C34A3'!D17</f>
        <v>3375279</v>
      </c>
      <c r="E17" s="381">
        <f>+'C34A2'!E17+'C34A3'!E17</f>
        <v>3706788</v>
      </c>
      <c r="F17" s="381">
        <f>+'C34A2'!F17+'C34A3'!F17</f>
        <v>3441149</v>
      </c>
      <c r="G17" s="381">
        <f>+'C34A2'!G17+'C34A3'!G17</f>
        <v>3781205</v>
      </c>
      <c r="H17" s="381">
        <f>+'C34A2'!H17+'C34A3'!H17</f>
        <v>4013575</v>
      </c>
      <c r="I17" s="381">
        <f>+'C34A2'!I17+'C34A3'!I17</f>
        <v>4119364</v>
      </c>
      <c r="J17" s="381">
        <f>+'C34A2'!J17+'C34A3'!J17</f>
        <v>3995095</v>
      </c>
      <c r="K17" s="381">
        <f>+'C34A2'!K17+'C34A3'!K17</f>
        <v>3914287</v>
      </c>
      <c r="L17" s="381">
        <f>+'C34A2'!L17+'C34A3'!L17</f>
        <v>1668771</v>
      </c>
      <c r="M17" s="381">
        <f>+'C34A2'!M17+'C34A3'!M17</f>
        <v>3300411</v>
      </c>
      <c r="X17" s="458"/>
      <c r="Y17" s="458"/>
      <c r="Z17" s="458"/>
      <c r="AA17" s="458"/>
      <c r="AB17" s="458"/>
      <c r="AC17" s="458"/>
      <c r="AD17" s="458"/>
      <c r="AE17" s="458"/>
      <c r="AF17" s="458"/>
    </row>
    <row r="18" spans="1:32">
      <c r="A18" s="1391"/>
      <c r="B18" s="387" t="s">
        <v>138</v>
      </c>
      <c r="C18" s="341">
        <v>733245</v>
      </c>
      <c r="D18" s="381">
        <f>+'C34A2'!D18+'C34A3'!D18</f>
        <v>905330</v>
      </c>
      <c r="E18" s="381">
        <f>+'C34A2'!E18+'C34A3'!E18</f>
        <v>890377</v>
      </c>
      <c r="F18" s="381">
        <f>+'C34A2'!F18+'C34A3'!F18</f>
        <v>609136</v>
      </c>
      <c r="G18" s="381">
        <f>+'C34A2'!G18+'C34A3'!G18</f>
        <v>911947</v>
      </c>
      <c r="H18" s="381">
        <f>+'C34A2'!H18+'C34A3'!H18</f>
        <v>976422</v>
      </c>
      <c r="I18" s="381">
        <f>+'C34A2'!I18+'C34A3'!I18</f>
        <v>1019031</v>
      </c>
      <c r="J18" s="381">
        <f>+'C34A2'!J18+'C34A3'!J18</f>
        <v>1201985</v>
      </c>
      <c r="K18" s="381">
        <f>+'C34A2'!K18+'C34A3'!K18</f>
        <v>1213785</v>
      </c>
      <c r="L18" s="381">
        <f>+'C34A2'!L18+'C34A3'!L18</f>
        <v>967498</v>
      </c>
      <c r="M18" s="381">
        <f>+'C34A2'!M18+'C34A3'!M18</f>
        <v>926016</v>
      </c>
      <c r="X18" s="458"/>
      <c r="Y18" s="458"/>
      <c r="Z18" s="458"/>
      <c r="AA18" s="458"/>
      <c r="AB18" s="458"/>
      <c r="AC18" s="458"/>
      <c r="AD18" s="458"/>
      <c r="AE18" s="458"/>
      <c r="AF18" s="458"/>
    </row>
    <row r="19" spans="1:32">
      <c r="A19" s="1391"/>
      <c r="B19" s="387" t="s">
        <v>139</v>
      </c>
      <c r="C19" s="341">
        <v>1693824</v>
      </c>
      <c r="D19" s="381">
        <f>+'C34A2'!D19+'C34A3'!D19</f>
        <v>1743654</v>
      </c>
      <c r="E19" s="381">
        <f>+'C34A2'!E19+'C34A3'!E19</f>
        <v>1804537</v>
      </c>
      <c r="F19" s="381">
        <f>+'C34A2'!F19+'C34A3'!F19</f>
        <v>1629804</v>
      </c>
      <c r="G19" s="381">
        <f>+'C34A2'!G19+'C34A3'!G19</f>
        <v>1986619</v>
      </c>
      <c r="H19" s="381">
        <f>+'C34A2'!H19+'C34A3'!H19</f>
        <v>1909822</v>
      </c>
      <c r="I19" s="381">
        <f>+'C34A2'!I19+'C34A3'!I19</f>
        <v>1934983</v>
      </c>
      <c r="J19" s="381">
        <f>+'C34A2'!J19+'C34A3'!J19</f>
        <v>1828111</v>
      </c>
      <c r="K19" s="381">
        <f>+'C34A2'!K19+'C34A3'!K19</f>
        <v>1962677</v>
      </c>
      <c r="L19" s="381">
        <f>+'C34A2'!L19+'C34A3'!L19</f>
        <v>1597875</v>
      </c>
      <c r="M19" s="381">
        <f>+'C34A2'!M19+'C34A3'!M19</f>
        <v>1552126</v>
      </c>
      <c r="X19" s="458"/>
      <c r="Y19" s="458"/>
      <c r="Z19" s="458"/>
      <c r="AA19" s="458"/>
      <c r="AB19" s="458"/>
      <c r="AC19" s="458"/>
      <c r="AD19" s="458"/>
      <c r="AE19" s="458"/>
      <c r="AF19" s="458"/>
    </row>
    <row r="20" spans="1:32">
      <c r="A20" s="1391"/>
      <c r="B20" s="387" t="s">
        <v>140</v>
      </c>
      <c r="C20" s="341">
        <v>478503</v>
      </c>
      <c r="D20" s="381">
        <f>+'C34A2'!D20+'C34A3'!D20</f>
        <v>469191</v>
      </c>
      <c r="E20" s="381">
        <f>+'C34A2'!E20+'C34A3'!E20</f>
        <v>480084</v>
      </c>
      <c r="F20" s="381">
        <f>+'C34A2'!F20+'C34A3'!F20</f>
        <v>659834</v>
      </c>
      <c r="G20" s="381">
        <f>+'C34A2'!G20+'C34A3'!G20</f>
        <v>566218</v>
      </c>
      <c r="H20" s="381">
        <f>+'C34A2'!H20+'C34A3'!H20</f>
        <v>793439</v>
      </c>
      <c r="I20" s="381">
        <f>+'C34A2'!I20+'C34A3'!I20</f>
        <v>788005</v>
      </c>
      <c r="J20" s="381">
        <f>+'C34A2'!J20+'C34A3'!J20</f>
        <v>725743</v>
      </c>
      <c r="K20" s="381">
        <f>+'C34A2'!K20+'C34A3'!K20</f>
        <v>612220</v>
      </c>
      <c r="L20" s="381">
        <f>+'C34A2'!L20+'C34A3'!L20</f>
        <v>493350</v>
      </c>
      <c r="M20" s="381">
        <f>+'C34A2'!M20+'C34A3'!M20</f>
        <v>518276</v>
      </c>
      <c r="X20" s="458"/>
      <c r="Y20" s="458"/>
      <c r="Z20" s="458"/>
      <c r="AA20" s="458"/>
      <c r="AB20" s="458"/>
      <c r="AC20" s="458"/>
      <c r="AD20" s="458"/>
      <c r="AE20" s="458"/>
      <c r="AF20" s="458"/>
    </row>
    <row r="21" spans="1:32">
      <c r="A21" s="1391"/>
      <c r="B21" s="387" t="s">
        <v>141</v>
      </c>
      <c r="C21" s="341">
        <v>1544276</v>
      </c>
      <c r="D21" s="381">
        <f>+'C34A2'!D21+'C34A3'!D21</f>
        <v>1491464</v>
      </c>
      <c r="E21" s="381">
        <f>+'C34A2'!E21+'C34A3'!E21</f>
        <v>1361333</v>
      </c>
      <c r="F21" s="381">
        <f>+'C34A2'!F21+'C34A3'!F21</f>
        <v>2011593</v>
      </c>
      <c r="G21" s="381">
        <f>+'C34A2'!G21+'C34A3'!G21</f>
        <v>1638690</v>
      </c>
      <c r="H21" s="381">
        <f>+'C34A2'!H21+'C34A3'!H21</f>
        <v>1720166</v>
      </c>
      <c r="I21" s="381">
        <f>+'C34A2'!I21+'C34A3'!I21</f>
        <v>1609602</v>
      </c>
      <c r="J21" s="381">
        <f>+'C34A2'!J21+'C34A3'!J21</f>
        <v>1418995</v>
      </c>
      <c r="K21" s="381">
        <f>+'C34A2'!K21+'C34A3'!K21</f>
        <v>1622169</v>
      </c>
      <c r="L21" s="381">
        <f>+'C34A2'!L21+'C34A3'!L21</f>
        <v>1034401</v>
      </c>
      <c r="M21" s="381">
        <f>+'C34A2'!M21+'C34A3'!M21</f>
        <v>1632284</v>
      </c>
      <c r="X21" s="458"/>
      <c r="Y21" s="458"/>
      <c r="Z21" s="458"/>
      <c r="AA21" s="458"/>
      <c r="AB21" s="458"/>
      <c r="AC21" s="458"/>
      <c r="AD21" s="458"/>
      <c r="AE21" s="458"/>
      <c r="AF21" s="458"/>
    </row>
    <row r="22" spans="1:32">
      <c r="A22" s="1391"/>
      <c r="B22" s="387" t="s">
        <v>142</v>
      </c>
      <c r="C22" s="341">
        <v>2279996</v>
      </c>
      <c r="D22" s="381">
        <f>+'C34A2'!D22+'C34A3'!D22</f>
        <v>2468233</v>
      </c>
      <c r="E22" s="381">
        <f>+'C34A2'!E22+'C34A3'!E22</f>
        <v>2441003</v>
      </c>
      <c r="F22" s="381">
        <f>+'C34A2'!F22+'C34A3'!F22</f>
        <v>2170895</v>
      </c>
      <c r="G22" s="381">
        <f>+'C34A2'!G22+'C34A3'!G22</f>
        <v>2408096</v>
      </c>
      <c r="H22" s="381">
        <f>+'C34A2'!H22+'C34A3'!H22</f>
        <v>2292087</v>
      </c>
      <c r="I22" s="381">
        <f>+'C34A2'!I22+'C34A3'!I22</f>
        <v>2422392</v>
      </c>
      <c r="J22" s="381">
        <f>+'C34A2'!J22+'C34A3'!J22</f>
        <v>2260446</v>
      </c>
      <c r="K22" s="381">
        <f>+'C34A2'!K22+'C34A3'!K22</f>
        <v>2590027</v>
      </c>
      <c r="L22" s="381">
        <f>+'C34A2'!L22+'C34A3'!L22</f>
        <v>1789115</v>
      </c>
      <c r="M22" s="381">
        <f>+'C34A2'!M22+'C34A3'!M22</f>
        <v>2246673</v>
      </c>
      <c r="X22" s="458"/>
      <c r="Y22" s="458"/>
      <c r="Z22" s="458"/>
      <c r="AA22" s="458"/>
      <c r="AB22" s="458"/>
      <c r="AC22" s="458"/>
      <c r="AD22" s="458"/>
      <c r="AE22" s="458"/>
      <c r="AF22" s="458"/>
    </row>
    <row r="23" spans="1:32" ht="27.6">
      <c r="A23" s="1391"/>
      <c r="B23" s="387" t="s">
        <v>143</v>
      </c>
      <c r="C23" s="341">
        <v>4451015</v>
      </c>
      <c r="D23" s="381">
        <f>+'C34A2'!D23+'C34A3'!D23</f>
        <v>4446963</v>
      </c>
      <c r="E23" s="381">
        <f>+'C34A2'!E23+'C34A3'!E23</f>
        <v>4491155</v>
      </c>
      <c r="F23" s="381">
        <f>+'C34A2'!F23+'C34A3'!F23</f>
        <v>4294332</v>
      </c>
      <c r="G23" s="381">
        <f>+'C34A2'!G23+'C34A3'!G23</f>
        <v>4634176</v>
      </c>
      <c r="H23" s="381">
        <f>+'C34A2'!H23+'C34A3'!H23</f>
        <v>4647047</v>
      </c>
      <c r="I23" s="381">
        <f>+'C34A2'!I23+'C34A3'!I23</f>
        <v>4925818</v>
      </c>
      <c r="J23" s="381">
        <f>+'C34A2'!J23+'C34A3'!J23</f>
        <v>4893392</v>
      </c>
      <c r="K23" s="381">
        <f>+'C34A2'!K23+'C34A3'!K23</f>
        <v>4881633</v>
      </c>
      <c r="L23" s="381">
        <f>+'C34A2'!L23+'C34A3'!L23</f>
        <v>4702811</v>
      </c>
      <c r="M23" s="381">
        <f>+'C34A2'!M23+'C34A3'!M23</f>
        <v>4695852</v>
      </c>
      <c r="X23" s="458"/>
      <c r="Y23" s="458"/>
      <c r="Z23" s="458"/>
      <c r="AA23" s="458"/>
      <c r="AB23" s="458"/>
      <c r="AC23" s="458"/>
      <c r="AD23" s="458"/>
      <c r="AE23" s="458"/>
      <c r="AF23" s="458"/>
    </row>
    <row r="24" spans="1:32">
      <c r="A24" s="1391"/>
      <c r="B24" s="387" t="s">
        <v>144</v>
      </c>
      <c r="C24" s="341">
        <v>3215232</v>
      </c>
      <c r="D24" s="381">
        <f>+'C34A2'!D24+'C34A3'!D24</f>
        <v>3214536</v>
      </c>
      <c r="E24" s="381">
        <f>+'C34A2'!E24+'C34A3'!E24</f>
        <v>3432790</v>
      </c>
      <c r="F24" s="381">
        <f>+'C34A2'!F24+'C34A3'!F24</f>
        <v>3542546</v>
      </c>
      <c r="G24" s="381">
        <f>+'C34A2'!G24+'C34A3'!G24</f>
        <v>3695847</v>
      </c>
      <c r="H24" s="381">
        <f>+'C34A2'!H24+'C34A3'!H24</f>
        <v>3902221</v>
      </c>
      <c r="I24" s="381">
        <f>+'C34A2'!I24+'C34A3'!I24</f>
        <v>3717168</v>
      </c>
      <c r="J24" s="381">
        <f>+'C34A2'!J24+'C34A3'!J24</f>
        <v>3870850</v>
      </c>
      <c r="K24" s="381">
        <f>+'C34A2'!K24+'C34A3'!K24</f>
        <v>4091312</v>
      </c>
      <c r="L24" s="381">
        <f>+'C34A2'!L24+'C34A3'!L24</f>
        <v>4430360</v>
      </c>
      <c r="M24" s="381">
        <f>+'C34A2'!M24+'C34A3'!M24</f>
        <v>3945553</v>
      </c>
      <c r="X24" s="458"/>
      <c r="Y24" s="458"/>
      <c r="Z24" s="458"/>
      <c r="AA24" s="458"/>
      <c r="AB24" s="458"/>
      <c r="AC24" s="458"/>
      <c r="AD24" s="458"/>
      <c r="AE24" s="458"/>
      <c r="AF24" s="458"/>
    </row>
    <row r="25" spans="1:32" ht="27.6">
      <c r="A25" s="1391"/>
      <c r="B25" s="387" t="s">
        <v>145</v>
      </c>
      <c r="C25" s="341">
        <v>2449992</v>
      </c>
      <c r="D25" s="381">
        <f>+'C34A2'!D25+'C34A3'!D25</f>
        <v>2448357</v>
      </c>
      <c r="E25" s="381">
        <f>+'C34A2'!E25+'C34A3'!E25</f>
        <v>2425423</v>
      </c>
      <c r="F25" s="381">
        <f>+'C34A2'!F25+'C34A3'!F25</f>
        <v>2786433</v>
      </c>
      <c r="G25" s="381">
        <f>+'C34A2'!G25+'C34A3'!G25</f>
        <v>3326499</v>
      </c>
      <c r="H25" s="381">
        <f>+'C34A2'!H25+'C34A3'!H25</f>
        <v>3521319</v>
      </c>
      <c r="I25" s="381">
        <f>+'C34A2'!I25+'C34A3'!I25</f>
        <v>3257961</v>
      </c>
      <c r="J25" s="381">
        <f>+'C34A2'!J25+'C34A3'!J25</f>
        <v>3842428</v>
      </c>
      <c r="K25" s="381">
        <f>+'C34A2'!K25+'C34A3'!K25</f>
        <v>3674662</v>
      </c>
      <c r="L25" s="381">
        <f>+'C34A2'!L25+'C34A3'!L25</f>
        <v>2820490</v>
      </c>
      <c r="M25" s="381">
        <f>+'C34A2'!M25+'C34A3'!M25</f>
        <v>3518825</v>
      </c>
      <c r="X25" s="458"/>
      <c r="Y25" s="458"/>
      <c r="Z25" s="458"/>
      <c r="AA25" s="458"/>
      <c r="AB25" s="458"/>
      <c r="AC25" s="458"/>
      <c r="AD25" s="458"/>
      <c r="AE25" s="458"/>
      <c r="AF25" s="458"/>
    </row>
    <row r="26" spans="1:32">
      <c r="A26" s="1391"/>
      <c r="B26" s="387" t="s">
        <v>146</v>
      </c>
      <c r="C26" s="341">
        <v>703791</v>
      </c>
      <c r="D26" s="381">
        <f>+'C34A2'!D26+'C34A3'!D26</f>
        <v>651170</v>
      </c>
      <c r="E26" s="381">
        <f>+'C34A2'!E26+'C34A3'!E26</f>
        <v>575283</v>
      </c>
      <c r="F26" s="381">
        <f>+'C34A2'!F26+'C34A3'!F26</f>
        <v>603512</v>
      </c>
      <c r="G26" s="381">
        <f>+'C34A2'!G26+'C34A3'!G26</f>
        <v>674593</v>
      </c>
      <c r="H26" s="381">
        <f>+'C34A2'!H26+'C34A3'!H26</f>
        <v>559362</v>
      </c>
      <c r="I26" s="381">
        <f>+'C34A2'!I26+'C34A3'!I26</f>
        <v>576520</v>
      </c>
      <c r="J26" s="381">
        <f>+'C34A2'!J26+'C34A3'!J26</f>
        <v>585175</v>
      </c>
      <c r="K26" s="381">
        <f>+'C34A2'!K26+'C34A3'!K26</f>
        <v>706177</v>
      </c>
      <c r="L26" s="381">
        <f>+'C34A2'!L26+'C34A3'!L26</f>
        <v>236224</v>
      </c>
      <c r="M26" s="381">
        <f>+'C34A2'!M26+'C34A3'!M26</f>
        <v>421909</v>
      </c>
      <c r="X26" s="458"/>
      <c r="Y26" s="458"/>
      <c r="Z26" s="458"/>
      <c r="AA26" s="458"/>
      <c r="AB26" s="458"/>
      <c r="AC26" s="458"/>
      <c r="AD26" s="458"/>
      <c r="AE26" s="458"/>
      <c r="AF26" s="458"/>
    </row>
    <row r="27" spans="1:32">
      <c r="A27" s="1391"/>
      <c r="B27" s="387" t="s">
        <v>147</v>
      </c>
      <c r="C27" s="341">
        <v>1335562</v>
      </c>
      <c r="D27" s="381">
        <f>+'C34A2'!D27+'C34A3'!D27</f>
        <v>1616065</v>
      </c>
      <c r="E27" s="381">
        <f>+'C34A2'!E27+'C34A3'!E27</f>
        <v>1575957</v>
      </c>
      <c r="F27" s="381">
        <f>+'C34A2'!F27+'C34A3'!F27</f>
        <v>1628794</v>
      </c>
      <c r="G27" s="381">
        <f>+'C34A2'!G27+'C34A3'!G27</f>
        <v>1864025</v>
      </c>
      <c r="H27" s="381">
        <f>+'C34A2'!H27+'C34A3'!H27</f>
        <v>1747041</v>
      </c>
      <c r="I27" s="381">
        <f>+'C34A2'!I27+'C34A3'!I27</f>
        <v>1902670</v>
      </c>
      <c r="J27" s="381">
        <f>+'C34A2'!J27+'C34A3'!J27</f>
        <v>2006914</v>
      </c>
      <c r="K27" s="381">
        <f>+'C34A2'!K27+'C34A3'!K27</f>
        <v>2265150</v>
      </c>
      <c r="L27" s="381">
        <f>+'C34A2'!L27+'C34A3'!L27</f>
        <v>1279354</v>
      </c>
      <c r="M27" s="381">
        <f>+'C34A2'!M27+'C34A3'!M27</f>
        <v>1434756</v>
      </c>
      <c r="X27" s="458"/>
      <c r="Y27" s="458"/>
      <c r="Z27" s="458"/>
      <c r="AA27" s="458"/>
      <c r="AB27" s="458"/>
      <c r="AC27" s="458"/>
      <c r="AD27" s="458"/>
      <c r="AE27" s="458"/>
      <c r="AF27" s="458"/>
    </row>
    <row r="28" spans="1:32" ht="55.2">
      <c r="A28" s="1391"/>
      <c r="B28" s="387" t="s">
        <v>148</v>
      </c>
      <c r="C28" s="341">
        <v>2736670</v>
      </c>
      <c r="D28" s="381">
        <f>+'C34A2'!D28+'C34A3'!D28</f>
        <v>2802479</v>
      </c>
      <c r="E28" s="381">
        <f>+'C34A2'!E28+'C34A3'!E28</f>
        <v>2718263</v>
      </c>
      <c r="F28" s="381">
        <f>+'C34A2'!F28+'C34A3'!F28</f>
        <v>2751006</v>
      </c>
      <c r="G28" s="381">
        <f>+'C34A2'!G28+'C34A3'!G28</f>
        <v>2707816</v>
      </c>
      <c r="H28" s="381">
        <f>+'C34A2'!H28+'C34A3'!H28</f>
        <v>2481437</v>
      </c>
      <c r="I28" s="381">
        <f>+'C34A2'!I28+'C34A3'!I28</f>
        <v>2360289</v>
      </c>
      <c r="J28" s="381">
        <f>+'C34A2'!J28+'C34A3'!J28</f>
        <v>2673632</v>
      </c>
      <c r="K28" s="381">
        <f>+'C34A2'!K28+'C34A3'!K28</f>
        <v>3136924</v>
      </c>
      <c r="L28" s="381">
        <f>+'C34A2'!L28+'C34A3'!L28</f>
        <v>2023728</v>
      </c>
      <c r="M28" s="381">
        <f>+'C34A2'!M28+'C34A3'!M28</f>
        <v>2426877</v>
      </c>
      <c r="X28" s="458"/>
      <c r="Y28" s="458"/>
      <c r="Z28" s="458"/>
      <c r="AA28" s="458"/>
      <c r="AB28" s="458"/>
      <c r="AC28" s="458"/>
      <c r="AD28" s="458"/>
      <c r="AE28" s="458"/>
      <c r="AF28" s="458"/>
    </row>
    <row r="29" spans="1:32" ht="27.6">
      <c r="A29" s="1544"/>
      <c r="B29" s="275" t="s">
        <v>149</v>
      </c>
      <c r="C29" s="343">
        <v>66192</v>
      </c>
      <c r="D29" s="381">
        <f>+'C34A2'!D29+'C34A3'!D29</f>
        <v>100433</v>
      </c>
      <c r="E29" s="381">
        <f>+'C34A2'!E29+'C34A3'!E29</f>
        <v>43000</v>
      </c>
      <c r="F29" s="381">
        <f>+'C34A2'!F29+'C34A3'!F29</f>
        <v>21580</v>
      </c>
      <c r="G29" s="381">
        <f>+'C34A2'!G29+'C34A3'!G29</f>
        <v>9000</v>
      </c>
      <c r="H29" s="381">
        <f>+'C34A2'!H29+'C34A3'!H29</f>
        <v>108680</v>
      </c>
      <c r="I29" s="381">
        <f>+'C34A2'!I29+'C34A3'!I29</f>
        <v>40526</v>
      </c>
      <c r="J29" s="381">
        <f>+'C34A2'!J29+'C34A3'!J29</f>
        <v>31544</v>
      </c>
      <c r="K29" s="381">
        <f>+'C34A2'!K29+'C34A3'!K29</f>
        <v>73640</v>
      </c>
      <c r="L29" s="381">
        <f>+'C34A2'!L29+'C34A3'!L29</f>
        <v>82965</v>
      </c>
      <c r="M29" s="381">
        <f>+'C34A2'!M29+'C34A3'!M29</f>
        <v>24680</v>
      </c>
      <c r="X29" s="458"/>
      <c r="Y29" s="458"/>
      <c r="Z29" s="458"/>
      <c r="AA29" s="458"/>
      <c r="AB29" s="458"/>
      <c r="AC29" s="458"/>
      <c r="AD29" s="458"/>
      <c r="AE29" s="458"/>
      <c r="AF29" s="458"/>
    </row>
    <row r="30" spans="1:32">
      <c r="I30" s="578"/>
      <c r="J30" s="578"/>
      <c r="K30" s="578"/>
      <c r="L30" s="578"/>
      <c r="M30" s="578"/>
    </row>
    <row r="31" spans="1:32">
      <c r="I31" s="578"/>
      <c r="J31" s="578"/>
      <c r="K31" s="578"/>
      <c r="L31" s="578"/>
      <c r="M31" s="578"/>
    </row>
    <row r="32" spans="1:32">
      <c r="I32" s="578"/>
      <c r="J32" s="578"/>
      <c r="K32" s="578"/>
      <c r="L32" s="578"/>
      <c r="M32" s="578"/>
    </row>
    <row r="33" spans="9:13">
      <c r="I33" s="578"/>
      <c r="J33" s="578"/>
      <c r="K33" s="578"/>
      <c r="L33" s="578"/>
      <c r="M33" s="578"/>
    </row>
  </sheetData>
  <mergeCells count="5">
    <mergeCell ref="A2:B3"/>
    <mergeCell ref="A4:A29"/>
    <mergeCell ref="B4:M4"/>
    <mergeCell ref="C2:M2"/>
    <mergeCell ref="A1:M1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92D050"/>
  </sheetPr>
  <dimension ref="A1:AF33"/>
  <sheetViews>
    <sheetView showGridLines="0" workbookViewId="0">
      <selection sqref="A1:M1"/>
    </sheetView>
  </sheetViews>
  <sheetFormatPr baseColWidth="10" defaultColWidth="11.44140625" defaultRowHeight="13.8"/>
  <cols>
    <col min="1" max="1" width="6.109375" style="11" customWidth="1"/>
    <col min="2" max="2" width="44.88671875" style="11" customWidth="1"/>
    <col min="3" max="3" width="9.88671875" style="11" bestFit="1" customWidth="1"/>
    <col min="4" max="13" width="10.33203125" style="11" customWidth="1"/>
    <col min="14" max="14" width="11.44140625" style="11"/>
    <col min="15" max="15" width="8.88671875" style="11" customWidth="1"/>
    <col min="16" max="23" width="7" style="11" bestFit="1" customWidth="1"/>
    <col min="24" max="32" width="4.44140625" style="11" bestFit="1" customWidth="1"/>
    <col min="33" max="16384" width="11.44140625" style="11"/>
  </cols>
  <sheetData>
    <row r="1" spans="1:32" ht="35.25" customHeight="1">
      <c r="A1" s="1367" t="s">
        <v>363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</row>
    <row r="2" spans="1:32" ht="15" customHeight="1">
      <c r="A2" s="1540" t="s">
        <v>120</v>
      </c>
      <c r="B2" s="1541"/>
      <c r="C2" s="1507" t="s">
        <v>122</v>
      </c>
      <c r="D2" s="1507"/>
      <c r="E2" s="1507"/>
      <c r="F2" s="1507"/>
      <c r="G2" s="1507"/>
      <c r="H2" s="1507"/>
      <c r="I2" s="1507"/>
      <c r="J2" s="1507"/>
      <c r="K2" s="1507"/>
      <c r="L2" s="1507"/>
      <c r="M2" s="1507"/>
    </row>
    <row r="3" spans="1:32">
      <c r="A3" s="1542"/>
      <c r="B3" s="1500"/>
      <c r="C3" s="615">
        <v>2011</v>
      </c>
      <c r="D3" s="615">
        <v>2012</v>
      </c>
      <c r="E3" s="615">
        <v>2013</v>
      </c>
      <c r="F3" s="615">
        <v>2014</v>
      </c>
      <c r="G3" s="615">
        <v>2015</v>
      </c>
      <c r="H3" s="615">
        <v>2016</v>
      </c>
      <c r="I3" s="615">
        <v>2017</v>
      </c>
      <c r="J3" s="615">
        <v>2018</v>
      </c>
      <c r="K3" s="615">
        <v>2019</v>
      </c>
      <c r="L3" s="615">
        <v>2020</v>
      </c>
      <c r="M3" s="615">
        <v>2021</v>
      </c>
    </row>
    <row r="4" spans="1:32" ht="22.5" customHeight="1">
      <c r="A4" s="1390" t="s">
        <v>150</v>
      </c>
      <c r="B4" s="1343" t="s">
        <v>194</v>
      </c>
      <c r="C4" s="1343"/>
      <c r="D4" s="1343"/>
      <c r="E4" s="1343"/>
      <c r="F4" s="1343"/>
      <c r="G4" s="1343"/>
      <c r="H4" s="1343"/>
      <c r="I4" s="1343"/>
      <c r="J4" s="1343"/>
      <c r="K4" s="1343"/>
      <c r="L4" s="1343"/>
      <c r="M4" s="1343"/>
    </row>
    <row r="5" spans="1:32" ht="22.5" customHeight="1">
      <c r="A5" s="1391"/>
      <c r="B5" s="495" t="s">
        <v>119</v>
      </c>
      <c r="C5" s="818">
        <f>+C6+C9+C14</f>
        <v>40342040</v>
      </c>
      <c r="D5" s="818">
        <f>+D6+D9+D14</f>
        <v>40215955</v>
      </c>
      <c r="E5" s="818">
        <f t="shared" ref="E5:H5" si="0">+E6+E9+E14</f>
        <v>42212674</v>
      </c>
      <c r="F5" s="818">
        <f t="shared" si="0"/>
        <v>41420726</v>
      </c>
      <c r="G5" s="818">
        <f t="shared" si="0"/>
        <v>42090994</v>
      </c>
      <c r="H5" s="818">
        <f t="shared" si="0"/>
        <v>42134631</v>
      </c>
      <c r="I5" s="818">
        <f t="shared" ref="I5" si="1">+I6+I9+I14</f>
        <v>42186394</v>
      </c>
      <c r="J5" s="818">
        <f t="shared" ref="J5" si="2">+J6+J9+J14</f>
        <v>42548942</v>
      </c>
      <c r="K5" s="818">
        <f t="shared" ref="K5:M5" si="3">+K6+K9+K14</f>
        <v>43099731</v>
      </c>
      <c r="L5" s="818">
        <f t="shared" si="3"/>
        <v>30831766</v>
      </c>
      <c r="M5" s="818">
        <f t="shared" si="3"/>
        <v>36723882</v>
      </c>
      <c r="X5" s="458"/>
      <c r="Y5" s="458"/>
      <c r="Z5" s="458"/>
      <c r="AA5" s="458"/>
      <c r="AB5" s="458"/>
      <c r="AC5" s="458"/>
      <c r="AD5" s="458"/>
      <c r="AE5" s="458"/>
      <c r="AF5" s="458"/>
    </row>
    <row r="6" spans="1:32" ht="22.5" customHeight="1">
      <c r="A6" s="1543"/>
      <c r="B6" s="792" t="s">
        <v>269</v>
      </c>
      <c r="C6" s="397">
        <f>+C7+C8</f>
        <v>7618169</v>
      </c>
      <c r="D6" s="397">
        <f>+D7+D8</f>
        <v>7154700</v>
      </c>
      <c r="E6" s="397">
        <f t="shared" ref="E6:H6" si="4">+E7+E8</f>
        <v>7106186</v>
      </c>
      <c r="F6" s="397">
        <f t="shared" si="4"/>
        <v>6835003</v>
      </c>
      <c r="G6" s="397">
        <f t="shared" si="4"/>
        <v>6398453</v>
      </c>
      <c r="H6" s="397">
        <f t="shared" si="4"/>
        <v>6171371</v>
      </c>
      <c r="I6" s="397">
        <f t="shared" ref="I6" si="5">+I7+I8</f>
        <v>6098979</v>
      </c>
      <c r="J6" s="397">
        <f t="shared" ref="J6" si="6">+J7+J8</f>
        <v>6153604</v>
      </c>
      <c r="K6" s="397">
        <f t="shared" ref="K6:M6" si="7">+K7+K8</f>
        <v>6395619</v>
      </c>
      <c r="L6" s="397">
        <f t="shared" si="7"/>
        <v>5099116</v>
      </c>
      <c r="M6" s="397">
        <f t="shared" si="7"/>
        <v>5901198</v>
      </c>
      <c r="X6" s="458"/>
      <c r="Y6" s="458"/>
      <c r="Z6" s="458"/>
      <c r="AA6" s="458"/>
      <c r="AB6" s="458"/>
      <c r="AC6" s="458"/>
      <c r="AD6" s="458"/>
      <c r="AE6" s="458"/>
      <c r="AF6" s="458"/>
    </row>
    <row r="7" spans="1:32" ht="27.6">
      <c r="A7" s="1391"/>
      <c r="B7" s="273" t="s">
        <v>125</v>
      </c>
      <c r="C7" s="381">
        <v>7489652</v>
      </c>
      <c r="D7" s="381">
        <v>7017009</v>
      </c>
      <c r="E7" s="381">
        <v>6919148</v>
      </c>
      <c r="F7" s="382">
        <v>6719033</v>
      </c>
      <c r="G7" s="381">
        <v>6273682</v>
      </c>
      <c r="H7" s="381">
        <v>5994905</v>
      </c>
      <c r="I7" s="381">
        <v>5909124</v>
      </c>
      <c r="J7" s="381">
        <v>5838422</v>
      </c>
      <c r="K7" s="381">
        <v>6060931</v>
      </c>
      <c r="L7" s="381">
        <v>4974816</v>
      </c>
      <c r="M7" s="381">
        <v>5727149</v>
      </c>
      <c r="X7" s="458"/>
      <c r="Y7" s="458"/>
      <c r="Z7" s="458"/>
      <c r="AA7" s="458"/>
      <c r="AB7" s="458"/>
      <c r="AC7" s="458"/>
      <c r="AD7" s="458"/>
      <c r="AE7" s="458"/>
      <c r="AF7" s="458"/>
    </row>
    <row r="8" spans="1:32">
      <c r="A8" s="1391"/>
      <c r="B8" s="383" t="s">
        <v>126</v>
      </c>
      <c r="C8" s="385">
        <v>128517</v>
      </c>
      <c r="D8" s="385">
        <v>137691</v>
      </c>
      <c r="E8" s="385">
        <v>187038</v>
      </c>
      <c r="F8" s="386">
        <v>115970</v>
      </c>
      <c r="G8" s="385">
        <v>124771</v>
      </c>
      <c r="H8" s="385">
        <v>176466</v>
      </c>
      <c r="I8" s="385">
        <v>189855</v>
      </c>
      <c r="J8" s="385">
        <v>315182</v>
      </c>
      <c r="K8" s="381">
        <v>334688</v>
      </c>
      <c r="L8" s="381">
        <v>124300</v>
      </c>
      <c r="M8" s="381">
        <v>174049</v>
      </c>
      <c r="X8" s="458"/>
      <c r="Y8" s="458"/>
      <c r="Z8" s="458"/>
      <c r="AA8" s="458"/>
      <c r="AB8" s="458"/>
      <c r="AC8" s="458"/>
      <c r="AD8" s="458"/>
      <c r="AE8" s="458"/>
      <c r="AF8" s="458"/>
    </row>
    <row r="9" spans="1:32" ht="22.5" customHeight="1">
      <c r="A9" s="1391"/>
      <c r="B9" s="800" t="s">
        <v>196</v>
      </c>
      <c r="C9" s="817">
        <f>SUM(C10:C13)</f>
        <v>10348372</v>
      </c>
      <c r="D9" s="817">
        <f>SUM(D10:D13)</f>
        <v>10289971</v>
      </c>
      <c r="E9" s="817">
        <f t="shared" ref="E9:I9" si="8">SUM(E10:E13)</f>
        <v>11652318</v>
      </c>
      <c r="F9" s="817">
        <f t="shared" si="8"/>
        <v>11631770</v>
      </c>
      <c r="G9" s="817">
        <f t="shared" si="8"/>
        <v>11097371</v>
      </c>
      <c r="H9" s="817">
        <f t="shared" si="8"/>
        <v>10625751</v>
      </c>
      <c r="I9" s="817">
        <f t="shared" si="8"/>
        <v>10664163</v>
      </c>
      <c r="J9" s="817">
        <f t="shared" ref="J9" si="9">SUM(J10:J13)</f>
        <v>11024270</v>
      </c>
      <c r="K9" s="817">
        <f t="shared" ref="K9:M9" si="10">SUM(K10:K13)</f>
        <v>10427054</v>
      </c>
      <c r="L9" s="817">
        <f t="shared" si="10"/>
        <v>6798317</v>
      </c>
      <c r="M9" s="817">
        <f t="shared" si="10"/>
        <v>7981555</v>
      </c>
      <c r="X9" s="458"/>
      <c r="Y9" s="458"/>
      <c r="Z9" s="458"/>
      <c r="AA9" s="458"/>
      <c r="AB9" s="458"/>
      <c r="AC9" s="458"/>
      <c r="AD9" s="458"/>
      <c r="AE9" s="458"/>
      <c r="AF9" s="458"/>
    </row>
    <row r="10" spans="1:32">
      <c r="A10" s="1391"/>
      <c r="B10" s="273" t="s">
        <v>129</v>
      </c>
      <c r="C10" s="381">
        <v>2929147</v>
      </c>
      <c r="D10" s="381">
        <v>2976526</v>
      </c>
      <c r="E10" s="381">
        <v>3347163</v>
      </c>
      <c r="F10" s="382">
        <v>3108875</v>
      </c>
      <c r="G10" s="381">
        <v>3402712</v>
      </c>
      <c r="H10" s="381">
        <v>3012101</v>
      </c>
      <c r="I10" s="381">
        <v>2996057</v>
      </c>
      <c r="J10" s="381">
        <v>3270711</v>
      </c>
      <c r="K10" s="381">
        <v>3395230</v>
      </c>
      <c r="L10" s="381">
        <v>2677813</v>
      </c>
      <c r="M10" s="381">
        <v>2774731</v>
      </c>
      <c r="X10" s="458"/>
      <c r="Y10" s="458"/>
      <c r="Z10" s="458"/>
      <c r="AA10" s="458"/>
      <c r="AB10" s="458"/>
      <c r="AC10" s="458"/>
      <c r="AD10" s="458"/>
      <c r="AE10" s="458"/>
      <c r="AF10" s="458"/>
    </row>
    <row r="11" spans="1:32" ht="27.6">
      <c r="A11" s="1391"/>
      <c r="B11" s="387" t="s">
        <v>130</v>
      </c>
      <c r="C11" s="341">
        <v>197779</v>
      </c>
      <c r="D11" s="341">
        <v>126928</v>
      </c>
      <c r="E11" s="341">
        <v>153540</v>
      </c>
      <c r="F11" s="342">
        <v>219939</v>
      </c>
      <c r="G11" s="341">
        <v>199347</v>
      </c>
      <c r="H11" s="341">
        <v>161878</v>
      </c>
      <c r="I11" s="341">
        <v>175342</v>
      </c>
      <c r="J11" s="341">
        <v>175320</v>
      </c>
      <c r="K11" s="381">
        <v>205171</v>
      </c>
      <c r="L11" s="381">
        <v>108851</v>
      </c>
      <c r="M11" s="381">
        <v>231744</v>
      </c>
      <c r="X11" s="458"/>
      <c r="Y11" s="458"/>
      <c r="Z11" s="458"/>
      <c r="AA11" s="458"/>
      <c r="AB11" s="458"/>
      <c r="AC11" s="458"/>
      <c r="AD11" s="458"/>
      <c r="AE11" s="458"/>
      <c r="AF11" s="458"/>
    </row>
    <row r="12" spans="1:32" ht="27.6">
      <c r="A12" s="1391"/>
      <c r="B12" s="387" t="s">
        <v>131</v>
      </c>
      <c r="C12" s="341">
        <v>312776</v>
      </c>
      <c r="D12" s="341">
        <v>264503</v>
      </c>
      <c r="E12" s="341">
        <v>381650</v>
      </c>
      <c r="F12" s="342">
        <v>286867</v>
      </c>
      <c r="G12" s="341">
        <v>315305</v>
      </c>
      <c r="H12" s="341">
        <v>339444</v>
      </c>
      <c r="I12" s="341">
        <v>365264</v>
      </c>
      <c r="J12" s="341">
        <v>271470</v>
      </c>
      <c r="K12" s="381">
        <v>287849</v>
      </c>
      <c r="L12" s="381">
        <v>250988</v>
      </c>
      <c r="M12" s="381">
        <v>224503</v>
      </c>
      <c r="X12" s="458"/>
      <c r="Y12" s="458"/>
      <c r="Z12" s="458"/>
      <c r="AA12" s="458"/>
      <c r="AB12" s="458"/>
      <c r="AC12" s="458"/>
      <c r="AD12" s="458"/>
      <c r="AE12" s="458"/>
      <c r="AF12" s="458"/>
    </row>
    <row r="13" spans="1:32">
      <c r="A13" s="1391"/>
      <c r="B13" s="389" t="s">
        <v>132</v>
      </c>
      <c r="C13" s="385">
        <v>6908670</v>
      </c>
      <c r="D13" s="385">
        <v>6922014</v>
      </c>
      <c r="E13" s="385">
        <v>7769965</v>
      </c>
      <c r="F13" s="386">
        <v>8016089</v>
      </c>
      <c r="G13" s="385">
        <v>7180007</v>
      </c>
      <c r="H13" s="385">
        <v>7112328</v>
      </c>
      <c r="I13" s="385">
        <v>7127500</v>
      </c>
      <c r="J13" s="385">
        <v>7306769</v>
      </c>
      <c r="K13" s="381">
        <v>6538804</v>
      </c>
      <c r="L13" s="381">
        <v>3760665</v>
      </c>
      <c r="M13" s="381">
        <v>4750577</v>
      </c>
      <c r="X13" s="458"/>
      <c r="Y13" s="458"/>
      <c r="Z13" s="458"/>
      <c r="AA13" s="458"/>
      <c r="AB13" s="458"/>
      <c r="AC13" s="458"/>
      <c r="AD13" s="458"/>
      <c r="AE13" s="458"/>
      <c r="AF13" s="458"/>
    </row>
    <row r="14" spans="1:32" ht="22.5" customHeight="1">
      <c r="A14" s="1391"/>
      <c r="B14" s="800" t="s">
        <v>197</v>
      </c>
      <c r="C14" s="817">
        <f>SUM(C15:C29)</f>
        <v>22375499</v>
      </c>
      <c r="D14" s="817">
        <f>SUM(D15:D29)</f>
        <v>22771284</v>
      </c>
      <c r="E14" s="817">
        <f t="shared" ref="E14:I14" si="11">SUM(E15:E29)</f>
        <v>23454170</v>
      </c>
      <c r="F14" s="817">
        <f t="shared" si="11"/>
        <v>22953953</v>
      </c>
      <c r="G14" s="817">
        <f t="shared" si="11"/>
        <v>24595170</v>
      </c>
      <c r="H14" s="817">
        <f t="shared" si="11"/>
        <v>25337509</v>
      </c>
      <c r="I14" s="817">
        <f t="shared" si="11"/>
        <v>25423252</v>
      </c>
      <c r="J14" s="817">
        <f t="shared" ref="J14" si="12">SUM(J15:J29)</f>
        <v>25371068</v>
      </c>
      <c r="K14" s="817">
        <f t="shared" ref="K14" si="13">SUM(K15:K29)</f>
        <v>26277058</v>
      </c>
      <c r="L14" s="817">
        <f t="shared" ref="L14:M14" si="14">SUM(L15:L29)</f>
        <v>18934333</v>
      </c>
      <c r="M14" s="817">
        <f t="shared" si="14"/>
        <v>22841129</v>
      </c>
      <c r="X14" s="458"/>
      <c r="Y14" s="458"/>
      <c r="Z14" s="458"/>
      <c r="AA14" s="458"/>
      <c r="AB14" s="458"/>
      <c r="AC14" s="458"/>
      <c r="AD14" s="458"/>
      <c r="AE14" s="458"/>
      <c r="AF14" s="458"/>
    </row>
    <row r="15" spans="1:32" ht="27.6">
      <c r="A15" s="1391"/>
      <c r="B15" s="273" t="s">
        <v>135</v>
      </c>
      <c r="C15" s="381">
        <v>7115719</v>
      </c>
      <c r="D15" s="381">
        <v>7150793</v>
      </c>
      <c r="E15" s="381">
        <v>7148395</v>
      </c>
      <c r="F15" s="382">
        <v>7027024</v>
      </c>
      <c r="G15" s="381">
        <v>7462173</v>
      </c>
      <c r="H15" s="381">
        <v>7292956</v>
      </c>
      <c r="I15" s="381">
        <v>7208484</v>
      </c>
      <c r="J15" s="381">
        <v>7484203</v>
      </c>
      <c r="K15" s="381">
        <v>7644747</v>
      </c>
      <c r="L15" s="381">
        <v>5144928</v>
      </c>
      <c r="M15" s="381">
        <v>6707398</v>
      </c>
      <c r="X15" s="458"/>
      <c r="Y15" s="458"/>
      <c r="Z15" s="458"/>
      <c r="AA15" s="458"/>
      <c r="AB15" s="458"/>
      <c r="AC15" s="458"/>
      <c r="AD15" s="458"/>
      <c r="AE15" s="458"/>
      <c r="AF15" s="458"/>
    </row>
    <row r="16" spans="1:32">
      <c r="A16" s="1391"/>
      <c r="B16" s="387" t="s">
        <v>136</v>
      </c>
      <c r="C16" s="341">
        <v>4394616</v>
      </c>
      <c r="D16" s="341">
        <v>4345307</v>
      </c>
      <c r="E16" s="341">
        <v>5073395</v>
      </c>
      <c r="F16" s="342">
        <v>4775308</v>
      </c>
      <c r="G16" s="341">
        <v>4907451</v>
      </c>
      <c r="H16" s="341">
        <v>5299346</v>
      </c>
      <c r="I16" s="341">
        <v>5460043</v>
      </c>
      <c r="J16" s="341">
        <v>5271055</v>
      </c>
      <c r="K16" s="341">
        <v>5465193</v>
      </c>
      <c r="L16" s="341">
        <v>3617010</v>
      </c>
      <c r="M16" s="341">
        <v>4308016</v>
      </c>
      <c r="X16" s="458"/>
      <c r="Y16" s="458"/>
      <c r="Z16" s="458"/>
      <c r="AA16" s="458"/>
      <c r="AB16" s="458"/>
      <c r="AC16" s="458"/>
      <c r="AD16" s="458"/>
      <c r="AE16" s="458"/>
      <c r="AF16" s="458"/>
    </row>
    <row r="17" spans="1:32">
      <c r="A17" s="1391"/>
      <c r="B17" s="387" t="s">
        <v>137</v>
      </c>
      <c r="C17" s="341">
        <v>1346765</v>
      </c>
      <c r="D17" s="341">
        <v>1474021</v>
      </c>
      <c r="E17" s="341">
        <v>1633132</v>
      </c>
      <c r="F17" s="342">
        <v>1544368</v>
      </c>
      <c r="G17" s="341">
        <v>1725069</v>
      </c>
      <c r="H17" s="341">
        <v>1706514</v>
      </c>
      <c r="I17" s="341">
        <v>1793641</v>
      </c>
      <c r="J17" s="341">
        <v>1690389</v>
      </c>
      <c r="K17" s="341">
        <v>1568830</v>
      </c>
      <c r="L17" s="341">
        <v>668550</v>
      </c>
      <c r="M17" s="341">
        <v>1309188</v>
      </c>
      <c r="X17" s="458"/>
      <c r="Y17" s="458"/>
      <c r="Z17" s="458"/>
      <c r="AA17" s="458"/>
      <c r="AB17" s="458"/>
      <c r="AC17" s="458"/>
      <c r="AD17" s="458"/>
      <c r="AE17" s="458"/>
      <c r="AF17" s="458"/>
    </row>
    <row r="18" spans="1:32">
      <c r="A18" s="1391"/>
      <c r="B18" s="387" t="s">
        <v>138</v>
      </c>
      <c r="C18" s="341">
        <v>436944</v>
      </c>
      <c r="D18" s="341">
        <v>626723</v>
      </c>
      <c r="E18" s="341">
        <v>568172</v>
      </c>
      <c r="F18" s="342">
        <v>372480</v>
      </c>
      <c r="G18" s="341">
        <v>495829</v>
      </c>
      <c r="H18" s="341">
        <v>657523</v>
      </c>
      <c r="I18" s="341">
        <v>708052</v>
      </c>
      <c r="J18" s="341">
        <v>803596</v>
      </c>
      <c r="K18" s="341">
        <v>769818</v>
      </c>
      <c r="L18" s="341">
        <v>635609</v>
      </c>
      <c r="M18" s="341">
        <v>624796</v>
      </c>
      <c r="X18" s="458"/>
      <c r="Y18" s="458"/>
      <c r="Z18" s="458"/>
      <c r="AA18" s="458"/>
      <c r="AB18" s="458"/>
      <c r="AC18" s="458"/>
      <c r="AD18" s="458"/>
      <c r="AE18" s="458"/>
      <c r="AF18" s="458"/>
    </row>
    <row r="19" spans="1:32">
      <c r="A19" s="1391"/>
      <c r="B19" s="387" t="s">
        <v>139</v>
      </c>
      <c r="C19" s="341">
        <v>630412</v>
      </c>
      <c r="D19" s="341">
        <v>656237</v>
      </c>
      <c r="E19" s="341">
        <v>647569</v>
      </c>
      <c r="F19" s="342">
        <v>631143</v>
      </c>
      <c r="G19" s="341">
        <v>709962</v>
      </c>
      <c r="H19" s="341">
        <v>734919</v>
      </c>
      <c r="I19" s="341">
        <v>808702</v>
      </c>
      <c r="J19" s="341">
        <v>720119</v>
      </c>
      <c r="K19" s="341">
        <v>776086</v>
      </c>
      <c r="L19" s="341">
        <v>669189</v>
      </c>
      <c r="M19" s="341">
        <v>615307</v>
      </c>
      <c r="X19" s="458"/>
      <c r="Y19" s="458"/>
      <c r="Z19" s="458"/>
      <c r="AA19" s="458"/>
      <c r="AB19" s="458"/>
      <c r="AC19" s="458"/>
      <c r="AD19" s="458"/>
      <c r="AE19" s="458"/>
      <c r="AF19" s="458"/>
    </row>
    <row r="20" spans="1:32">
      <c r="A20" s="1391"/>
      <c r="B20" s="387" t="s">
        <v>140</v>
      </c>
      <c r="C20" s="341">
        <v>287281</v>
      </c>
      <c r="D20" s="341">
        <v>309260</v>
      </c>
      <c r="E20" s="341">
        <v>232758</v>
      </c>
      <c r="F20" s="342">
        <v>343304</v>
      </c>
      <c r="G20" s="341">
        <v>245180</v>
      </c>
      <c r="H20" s="341">
        <v>514589</v>
      </c>
      <c r="I20" s="341">
        <v>497586</v>
      </c>
      <c r="J20" s="341">
        <v>403338</v>
      </c>
      <c r="K20" s="341">
        <v>397603</v>
      </c>
      <c r="L20" s="341">
        <v>342792</v>
      </c>
      <c r="M20" s="341">
        <v>282912</v>
      </c>
      <c r="X20" s="458"/>
      <c r="Y20" s="458"/>
      <c r="Z20" s="458"/>
      <c r="AA20" s="458"/>
      <c r="AB20" s="458"/>
      <c r="AC20" s="458"/>
      <c r="AD20" s="458"/>
      <c r="AE20" s="458"/>
      <c r="AF20" s="458"/>
    </row>
    <row r="21" spans="1:32">
      <c r="A21" s="1391"/>
      <c r="B21" s="387" t="s">
        <v>141</v>
      </c>
      <c r="C21" s="341">
        <v>829922</v>
      </c>
      <c r="D21" s="341">
        <v>801966</v>
      </c>
      <c r="E21" s="341">
        <v>725474</v>
      </c>
      <c r="F21" s="342">
        <v>1027203</v>
      </c>
      <c r="G21" s="341">
        <v>931782</v>
      </c>
      <c r="H21" s="341">
        <v>933396</v>
      </c>
      <c r="I21" s="341">
        <v>795650</v>
      </c>
      <c r="J21" s="341">
        <v>724824</v>
      </c>
      <c r="K21" s="341">
        <v>837816</v>
      </c>
      <c r="L21" s="341">
        <v>583937</v>
      </c>
      <c r="M21" s="341">
        <v>946724</v>
      </c>
      <c r="X21" s="458"/>
      <c r="Y21" s="458"/>
      <c r="Z21" s="458"/>
      <c r="AA21" s="458"/>
      <c r="AB21" s="458"/>
      <c r="AC21" s="458"/>
      <c r="AD21" s="458"/>
      <c r="AE21" s="458"/>
      <c r="AF21" s="458"/>
    </row>
    <row r="22" spans="1:32">
      <c r="A22" s="1391"/>
      <c r="B22" s="387" t="s">
        <v>142</v>
      </c>
      <c r="C22" s="341">
        <v>1676074</v>
      </c>
      <c r="D22" s="341">
        <v>1732086</v>
      </c>
      <c r="E22" s="341">
        <v>1688625</v>
      </c>
      <c r="F22" s="342">
        <v>1533586</v>
      </c>
      <c r="G22" s="341">
        <v>1732141</v>
      </c>
      <c r="H22" s="341">
        <v>1671658</v>
      </c>
      <c r="I22" s="341">
        <v>1753433</v>
      </c>
      <c r="J22" s="341">
        <v>1656496</v>
      </c>
      <c r="K22" s="341">
        <v>1790883</v>
      </c>
      <c r="L22" s="341">
        <v>1317870</v>
      </c>
      <c r="M22" s="341">
        <v>1636213</v>
      </c>
      <c r="X22" s="458"/>
      <c r="Y22" s="458"/>
      <c r="Z22" s="458"/>
      <c r="AA22" s="458"/>
      <c r="AB22" s="458"/>
      <c r="AC22" s="458"/>
      <c r="AD22" s="458"/>
      <c r="AE22" s="458"/>
      <c r="AF22" s="458"/>
    </row>
    <row r="23" spans="1:32" ht="27.6">
      <c r="A23" s="1391"/>
      <c r="B23" s="387" t="s">
        <v>143</v>
      </c>
      <c r="C23" s="341">
        <v>2545512</v>
      </c>
      <c r="D23" s="341">
        <v>2524608</v>
      </c>
      <c r="E23" s="341">
        <v>2514830</v>
      </c>
      <c r="F23" s="342">
        <v>2327027</v>
      </c>
      <c r="G23" s="341">
        <v>2643052</v>
      </c>
      <c r="H23" s="341">
        <v>2639061</v>
      </c>
      <c r="I23" s="341">
        <v>2717805</v>
      </c>
      <c r="J23" s="341">
        <v>2754728</v>
      </c>
      <c r="K23" s="341">
        <v>2851140</v>
      </c>
      <c r="L23" s="341">
        <v>2540360</v>
      </c>
      <c r="M23" s="341">
        <v>2717474</v>
      </c>
      <c r="X23" s="458"/>
      <c r="Y23" s="458"/>
      <c r="Z23" s="458"/>
      <c r="AA23" s="458"/>
      <c r="AB23" s="458"/>
      <c r="AC23" s="458"/>
      <c r="AD23" s="458"/>
      <c r="AE23" s="458"/>
      <c r="AF23" s="458"/>
    </row>
    <row r="24" spans="1:32">
      <c r="A24" s="1391"/>
      <c r="B24" s="387" t="s">
        <v>144</v>
      </c>
      <c r="C24" s="341">
        <v>977784</v>
      </c>
      <c r="D24" s="341">
        <v>952867</v>
      </c>
      <c r="E24" s="341">
        <v>1093989</v>
      </c>
      <c r="F24" s="342">
        <v>1059016</v>
      </c>
      <c r="G24" s="341">
        <v>1096365</v>
      </c>
      <c r="H24" s="341">
        <v>1214354</v>
      </c>
      <c r="I24" s="341">
        <v>1097315</v>
      </c>
      <c r="J24" s="341">
        <v>1223746</v>
      </c>
      <c r="K24" s="341">
        <v>1383715</v>
      </c>
      <c r="L24" s="341">
        <v>1378903</v>
      </c>
      <c r="M24" s="341">
        <v>1352324</v>
      </c>
      <c r="X24" s="458"/>
      <c r="Y24" s="458"/>
      <c r="Z24" s="458"/>
      <c r="AA24" s="458"/>
      <c r="AB24" s="458"/>
      <c r="AC24" s="458"/>
      <c r="AD24" s="458"/>
      <c r="AE24" s="458"/>
      <c r="AF24" s="458"/>
    </row>
    <row r="25" spans="1:32" ht="27.6">
      <c r="A25" s="1391"/>
      <c r="B25" s="387" t="s">
        <v>145</v>
      </c>
      <c r="C25" s="341">
        <v>569774</v>
      </c>
      <c r="D25" s="341">
        <v>565455</v>
      </c>
      <c r="E25" s="341">
        <v>536306</v>
      </c>
      <c r="F25" s="342">
        <v>674963</v>
      </c>
      <c r="G25" s="341">
        <v>849675</v>
      </c>
      <c r="H25" s="341">
        <v>966027</v>
      </c>
      <c r="I25" s="341">
        <v>841191</v>
      </c>
      <c r="J25" s="341">
        <v>975743</v>
      </c>
      <c r="K25" s="341">
        <v>862338</v>
      </c>
      <c r="L25" s="341">
        <v>735717</v>
      </c>
      <c r="M25" s="341">
        <v>950130</v>
      </c>
      <c r="X25" s="458"/>
      <c r="Y25" s="458"/>
      <c r="Z25" s="458"/>
      <c r="AA25" s="458"/>
      <c r="AB25" s="458"/>
      <c r="AC25" s="458"/>
      <c r="AD25" s="458"/>
      <c r="AE25" s="458"/>
      <c r="AF25" s="458"/>
    </row>
    <row r="26" spans="1:32">
      <c r="A26" s="1391"/>
      <c r="B26" s="387" t="s">
        <v>146</v>
      </c>
      <c r="C26" s="341">
        <v>392697</v>
      </c>
      <c r="D26" s="341">
        <v>390619</v>
      </c>
      <c r="E26" s="341">
        <v>305501</v>
      </c>
      <c r="F26" s="342">
        <v>338573</v>
      </c>
      <c r="G26" s="341">
        <v>388059</v>
      </c>
      <c r="H26" s="341">
        <v>336092</v>
      </c>
      <c r="I26" s="341">
        <v>303478</v>
      </c>
      <c r="J26" s="341">
        <v>256167</v>
      </c>
      <c r="K26" s="341">
        <v>361639</v>
      </c>
      <c r="L26" s="341">
        <v>134977</v>
      </c>
      <c r="M26" s="341">
        <v>249914</v>
      </c>
      <c r="X26" s="458"/>
      <c r="Y26" s="458"/>
      <c r="Z26" s="458"/>
      <c r="AA26" s="458"/>
      <c r="AB26" s="458"/>
      <c r="AC26" s="458"/>
      <c r="AD26" s="458"/>
      <c r="AE26" s="458"/>
      <c r="AF26" s="458"/>
    </row>
    <row r="27" spans="1:32">
      <c r="A27" s="1391"/>
      <c r="B27" s="387" t="s">
        <v>147</v>
      </c>
      <c r="C27" s="341">
        <v>696731</v>
      </c>
      <c r="D27" s="341">
        <v>885999</v>
      </c>
      <c r="E27" s="341">
        <v>821516</v>
      </c>
      <c r="F27" s="342">
        <v>876597</v>
      </c>
      <c r="G27" s="341">
        <v>995454</v>
      </c>
      <c r="H27" s="341">
        <v>950117</v>
      </c>
      <c r="I27" s="341">
        <v>1089826</v>
      </c>
      <c r="J27" s="341">
        <v>1074064</v>
      </c>
      <c r="K27" s="341">
        <v>1163027</v>
      </c>
      <c r="L27" s="341">
        <v>761983</v>
      </c>
      <c r="M27" s="341">
        <v>842636</v>
      </c>
      <c r="X27" s="458"/>
      <c r="Y27" s="458"/>
      <c r="Z27" s="458"/>
      <c r="AA27" s="458"/>
      <c r="AB27" s="458"/>
      <c r="AC27" s="458"/>
      <c r="AD27" s="458"/>
      <c r="AE27" s="458"/>
      <c r="AF27" s="458"/>
    </row>
    <row r="28" spans="1:32" ht="55.2">
      <c r="A28" s="1391"/>
      <c r="B28" s="387" t="s">
        <v>148</v>
      </c>
      <c r="C28" s="341">
        <v>447156</v>
      </c>
      <c r="D28" s="341">
        <v>306635</v>
      </c>
      <c r="E28" s="341">
        <v>442588</v>
      </c>
      <c r="F28" s="342">
        <v>418161</v>
      </c>
      <c r="G28" s="341">
        <v>412978</v>
      </c>
      <c r="H28" s="341">
        <v>369677</v>
      </c>
      <c r="I28" s="341">
        <v>332422</v>
      </c>
      <c r="J28" s="341">
        <v>314616</v>
      </c>
      <c r="K28" s="341">
        <v>350183</v>
      </c>
      <c r="L28" s="341">
        <v>379848</v>
      </c>
      <c r="M28" s="341">
        <v>280817</v>
      </c>
      <c r="X28" s="458"/>
      <c r="Y28" s="458"/>
      <c r="Z28" s="458"/>
      <c r="AA28" s="458"/>
      <c r="AB28" s="458"/>
      <c r="AC28" s="458"/>
      <c r="AD28" s="458"/>
      <c r="AE28" s="458"/>
      <c r="AF28" s="458"/>
    </row>
    <row r="29" spans="1:32" ht="27.6">
      <c r="A29" s="1544"/>
      <c r="B29" s="275" t="s">
        <v>149</v>
      </c>
      <c r="C29" s="343">
        <v>28112</v>
      </c>
      <c r="D29" s="343">
        <v>48708</v>
      </c>
      <c r="E29" s="343">
        <v>21920</v>
      </c>
      <c r="F29" s="344">
        <v>5200</v>
      </c>
      <c r="G29" s="343">
        <v>0</v>
      </c>
      <c r="H29" s="343">
        <v>51280</v>
      </c>
      <c r="I29" s="343">
        <v>15624</v>
      </c>
      <c r="J29" s="343">
        <v>17984</v>
      </c>
      <c r="K29" s="343">
        <v>54040</v>
      </c>
      <c r="L29" s="343">
        <v>22660</v>
      </c>
      <c r="M29" s="343">
        <v>17280</v>
      </c>
      <c r="X29" s="458"/>
      <c r="Y29" s="458"/>
      <c r="Z29" s="458"/>
      <c r="AA29" s="458"/>
      <c r="AB29" s="458"/>
      <c r="AC29" s="458"/>
      <c r="AD29" s="458"/>
      <c r="AE29" s="458"/>
      <c r="AF29" s="458"/>
    </row>
    <row r="30" spans="1:32">
      <c r="I30" s="578"/>
      <c r="J30" s="578"/>
      <c r="K30" s="578"/>
      <c r="L30" s="578"/>
      <c r="M30" s="578"/>
    </row>
    <row r="31" spans="1:32">
      <c r="I31" s="578"/>
      <c r="J31" s="578"/>
      <c r="K31" s="578"/>
      <c r="L31" s="578"/>
      <c r="M31" s="578"/>
    </row>
    <row r="32" spans="1:32">
      <c r="I32" s="578"/>
      <c r="J32" s="578"/>
      <c r="K32" s="578"/>
      <c r="L32" s="578"/>
      <c r="M32" s="578"/>
    </row>
    <row r="33" spans="9:13">
      <c r="I33" s="578"/>
      <c r="J33" s="578"/>
      <c r="K33" s="578"/>
      <c r="L33" s="578"/>
      <c r="M33" s="578"/>
    </row>
  </sheetData>
  <mergeCells count="5">
    <mergeCell ref="A2:B3"/>
    <mergeCell ref="A4:A29"/>
    <mergeCell ref="B4:M4"/>
    <mergeCell ref="C2:M2"/>
    <mergeCell ref="A1:M1"/>
  </mergeCells>
  <pageMargins left="0.7" right="0.7" top="0.75" bottom="0.75" header="0.3" footer="0.3"/>
  <pageSetup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92D050"/>
  </sheetPr>
  <dimension ref="A1:AE33"/>
  <sheetViews>
    <sheetView showGridLines="0" workbookViewId="0">
      <selection sqref="A1:M1"/>
    </sheetView>
  </sheetViews>
  <sheetFormatPr baseColWidth="10" defaultColWidth="11.44140625" defaultRowHeight="13.8"/>
  <cols>
    <col min="1" max="1" width="6.109375" style="11" customWidth="1"/>
    <col min="2" max="2" width="44.88671875" style="11" customWidth="1"/>
    <col min="3" max="13" width="10.33203125" style="11" customWidth="1"/>
    <col min="14" max="14" width="11.44140625" style="11"/>
    <col min="15" max="22" width="7" style="11" bestFit="1" customWidth="1"/>
    <col min="23" max="31" width="4.44140625" style="11" bestFit="1" customWidth="1"/>
    <col min="32" max="16384" width="11.44140625" style="11"/>
  </cols>
  <sheetData>
    <row r="1" spans="1:31" ht="35.25" customHeight="1">
      <c r="A1" s="1367" t="s">
        <v>363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</row>
    <row r="2" spans="1:31" ht="15" customHeight="1">
      <c r="A2" s="1540" t="s">
        <v>120</v>
      </c>
      <c r="B2" s="1541"/>
      <c r="C2" s="1507" t="s">
        <v>122</v>
      </c>
      <c r="D2" s="1507"/>
      <c r="E2" s="1507"/>
      <c r="F2" s="1507"/>
      <c r="G2" s="1507"/>
      <c r="H2" s="1507"/>
      <c r="I2" s="1507"/>
      <c r="J2" s="1507"/>
      <c r="K2" s="1507"/>
      <c r="L2" s="1507"/>
      <c r="M2" s="1507"/>
    </row>
    <row r="3" spans="1:31">
      <c r="A3" s="1542"/>
      <c r="B3" s="1500"/>
      <c r="C3" s="615">
        <v>2011</v>
      </c>
      <c r="D3" s="615">
        <v>2012</v>
      </c>
      <c r="E3" s="615">
        <v>2013</v>
      </c>
      <c r="F3" s="615">
        <v>2014</v>
      </c>
      <c r="G3" s="615">
        <v>2015</v>
      </c>
      <c r="H3" s="615">
        <v>2016</v>
      </c>
      <c r="I3" s="615">
        <v>2017</v>
      </c>
      <c r="J3" s="615">
        <v>2018</v>
      </c>
      <c r="K3" s="615">
        <v>2019</v>
      </c>
      <c r="L3" s="615">
        <v>2020</v>
      </c>
      <c r="M3" s="615">
        <v>2021</v>
      </c>
    </row>
    <row r="4" spans="1:31" ht="22.5" customHeight="1">
      <c r="A4" s="1390" t="s">
        <v>151</v>
      </c>
      <c r="B4" s="1343" t="s">
        <v>194</v>
      </c>
      <c r="C4" s="1343"/>
      <c r="D4" s="1343"/>
      <c r="E4" s="1343"/>
      <c r="F4" s="1343"/>
      <c r="G4" s="1343"/>
      <c r="H4" s="1343"/>
      <c r="I4" s="1343"/>
      <c r="J4" s="1343"/>
      <c r="K4" s="1343"/>
      <c r="L4" s="1343"/>
      <c r="M4" s="1343"/>
    </row>
    <row r="5" spans="1:31" ht="22.5" customHeight="1">
      <c r="A5" s="1391"/>
      <c r="B5" s="495" t="s">
        <v>119</v>
      </c>
      <c r="C5" s="818">
        <f>+C6+C9+C14</f>
        <v>22516493</v>
      </c>
      <c r="D5" s="818">
        <f>+D6+D9+D14</f>
        <v>23444211</v>
      </c>
      <c r="E5" s="818">
        <f t="shared" ref="E5:K5" si="0">+E6+E9+E14</f>
        <v>23924318</v>
      </c>
      <c r="F5" s="818">
        <f t="shared" si="0"/>
        <v>24634515</v>
      </c>
      <c r="G5" s="818">
        <f t="shared" si="0"/>
        <v>25675382</v>
      </c>
      <c r="H5" s="818">
        <f t="shared" si="0"/>
        <v>25451083</v>
      </c>
      <c r="I5" s="818">
        <f t="shared" si="0"/>
        <v>25521892</v>
      </c>
      <c r="J5" s="818">
        <f t="shared" si="0"/>
        <v>26250367</v>
      </c>
      <c r="K5" s="818">
        <f t="shared" si="0"/>
        <v>27271687</v>
      </c>
      <c r="L5" s="818">
        <f t="shared" ref="L5:M5" si="1">+L6+L9+L14</f>
        <v>20068296</v>
      </c>
      <c r="M5" s="818">
        <f t="shared" si="1"/>
        <v>22815398</v>
      </c>
      <c r="W5" s="458"/>
      <c r="X5" s="458"/>
      <c r="Y5" s="458"/>
      <c r="Z5" s="458"/>
      <c r="AA5" s="458"/>
      <c r="AB5" s="458"/>
      <c r="AC5" s="458"/>
      <c r="AD5" s="458"/>
      <c r="AE5" s="458"/>
    </row>
    <row r="6" spans="1:31" ht="22.5" customHeight="1">
      <c r="A6" s="1543"/>
      <c r="B6" s="792" t="s">
        <v>269</v>
      </c>
      <c r="C6" s="397">
        <f>+C7+C8</f>
        <v>938019</v>
      </c>
      <c r="D6" s="397">
        <f>+D7+D8</f>
        <v>1265555</v>
      </c>
      <c r="E6" s="397">
        <f t="shared" ref="E6:K6" si="2">+E7+E8</f>
        <v>1287670</v>
      </c>
      <c r="F6" s="397">
        <f t="shared" si="2"/>
        <v>1167980</v>
      </c>
      <c r="G6" s="397">
        <f t="shared" si="2"/>
        <v>1170097</v>
      </c>
      <c r="H6" s="397">
        <f t="shared" si="2"/>
        <v>1196442</v>
      </c>
      <c r="I6" s="397">
        <f t="shared" si="2"/>
        <v>1213860</v>
      </c>
      <c r="J6" s="397">
        <f t="shared" si="2"/>
        <v>1048634</v>
      </c>
      <c r="K6" s="397">
        <f t="shared" si="2"/>
        <v>1176620</v>
      </c>
      <c r="L6" s="397">
        <f t="shared" ref="L6:M6" si="3">+L7+L8</f>
        <v>1336986</v>
      </c>
      <c r="M6" s="397">
        <f t="shared" si="3"/>
        <v>1066221</v>
      </c>
      <c r="W6" s="458"/>
      <c r="X6" s="458"/>
      <c r="Y6" s="458"/>
      <c r="Z6" s="458"/>
      <c r="AA6" s="458"/>
      <c r="AB6" s="458"/>
      <c r="AC6" s="458"/>
      <c r="AD6" s="458"/>
      <c r="AE6" s="458"/>
    </row>
    <row r="7" spans="1:31" ht="27.6">
      <c r="A7" s="1391"/>
      <c r="B7" s="273" t="s">
        <v>125</v>
      </c>
      <c r="C7" s="381">
        <v>918213</v>
      </c>
      <c r="D7" s="381">
        <v>1238645</v>
      </c>
      <c r="E7" s="381">
        <v>1257337</v>
      </c>
      <c r="F7" s="382">
        <v>1125507</v>
      </c>
      <c r="G7" s="381">
        <v>1161916</v>
      </c>
      <c r="H7" s="381">
        <v>1186242</v>
      </c>
      <c r="I7" s="381">
        <v>1210036</v>
      </c>
      <c r="J7" s="381">
        <v>1023127</v>
      </c>
      <c r="K7" s="381">
        <v>1139814</v>
      </c>
      <c r="L7" s="381">
        <v>1276020</v>
      </c>
      <c r="M7" s="381">
        <v>1005645</v>
      </c>
      <c r="W7" s="458"/>
      <c r="X7" s="458"/>
      <c r="Y7" s="458"/>
      <c r="Z7" s="458"/>
      <c r="AA7" s="458"/>
      <c r="AB7" s="458"/>
      <c r="AC7" s="458"/>
      <c r="AD7" s="458"/>
      <c r="AE7" s="458"/>
    </row>
    <row r="8" spans="1:31">
      <c r="A8" s="1391"/>
      <c r="B8" s="383" t="s">
        <v>126</v>
      </c>
      <c r="C8" s="385">
        <v>19806</v>
      </c>
      <c r="D8" s="385">
        <v>26910</v>
      </c>
      <c r="E8" s="385">
        <v>30333</v>
      </c>
      <c r="F8" s="386">
        <v>42473</v>
      </c>
      <c r="G8" s="385">
        <v>8181</v>
      </c>
      <c r="H8" s="385">
        <v>10200</v>
      </c>
      <c r="I8" s="385">
        <v>3824</v>
      </c>
      <c r="J8" s="385">
        <v>25507</v>
      </c>
      <c r="K8" s="381">
        <v>36806</v>
      </c>
      <c r="L8" s="381">
        <v>60966</v>
      </c>
      <c r="M8" s="381">
        <v>60576</v>
      </c>
      <c r="W8" s="458"/>
      <c r="X8" s="458"/>
      <c r="Y8" s="458"/>
      <c r="Z8" s="458"/>
      <c r="AA8" s="458"/>
      <c r="AB8" s="458"/>
      <c r="AC8" s="458"/>
      <c r="AD8" s="458"/>
      <c r="AE8" s="458"/>
    </row>
    <row r="9" spans="1:31" ht="22.5" customHeight="1">
      <c r="A9" s="1391"/>
      <c r="B9" s="800" t="s">
        <v>196</v>
      </c>
      <c r="C9" s="817">
        <f>SUM(C10:C13)</f>
        <v>1894908</v>
      </c>
      <c r="D9" s="817">
        <f>SUM(D10:D13)</f>
        <v>1784996</v>
      </c>
      <c r="E9" s="817">
        <f t="shared" ref="E9:I9" si="4">SUM(E10:E13)</f>
        <v>2168007</v>
      </c>
      <c r="F9" s="817">
        <f t="shared" si="4"/>
        <v>2157364</v>
      </c>
      <c r="G9" s="817">
        <f t="shared" si="4"/>
        <v>2134764</v>
      </c>
      <c r="H9" s="817">
        <f t="shared" si="4"/>
        <v>2223010</v>
      </c>
      <c r="I9" s="817">
        <f t="shared" si="4"/>
        <v>2277778</v>
      </c>
      <c r="J9" s="817">
        <f t="shared" ref="J9" si="5">SUM(J10:J13)</f>
        <v>2152336</v>
      </c>
      <c r="K9" s="817">
        <f t="shared" ref="K9:L9" si="6">SUM(K10:K13)</f>
        <v>2143952</v>
      </c>
      <c r="L9" s="817">
        <f t="shared" si="6"/>
        <v>1613185</v>
      </c>
      <c r="M9" s="817">
        <f t="shared" ref="M9" si="7">SUM(M10:M13)</f>
        <v>1667788</v>
      </c>
      <c r="W9" s="458"/>
      <c r="X9" s="458"/>
      <c r="Y9" s="458"/>
      <c r="Z9" s="458"/>
      <c r="AA9" s="458"/>
      <c r="AB9" s="458"/>
      <c r="AC9" s="458"/>
      <c r="AD9" s="458"/>
      <c r="AE9" s="458"/>
    </row>
    <row r="10" spans="1:31">
      <c r="A10" s="1391"/>
      <c r="B10" s="273" t="s">
        <v>129</v>
      </c>
      <c r="C10" s="381">
        <v>1268783</v>
      </c>
      <c r="D10" s="381">
        <v>1223289</v>
      </c>
      <c r="E10" s="381">
        <v>1505015</v>
      </c>
      <c r="F10" s="382">
        <v>1447002</v>
      </c>
      <c r="G10" s="381">
        <v>1590692</v>
      </c>
      <c r="H10" s="381">
        <v>1632846</v>
      </c>
      <c r="I10" s="381">
        <v>1667208</v>
      </c>
      <c r="J10" s="381">
        <v>1567544</v>
      </c>
      <c r="K10" s="381">
        <v>1536894</v>
      </c>
      <c r="L10" s="381">
        <v>1385331</v>
      </c>
      <c r="M10" s="381">
        <v>1165295</v>
      </c>
      <c r="W10" s="458"/>
      <c r="X10" s="458"/>
      <c r="Y10" s="458"/>
      <c r="Z10" s="458"/>
      <c r="AA10" s="458"/>
      <c r="AB10" s="458"/>
      <c r="AC10" s="458"/>
      <c r="AD10" s="458"/>
      <c r="AE10" s="458"/>
    </row>
    <row r="11" spans="1:31" ht="27.6">
      <c r="A11" s="1391"/>
      <c r="B11" s="387" t="s">
        <v>130</v>
      </c>
      <c r="C11" s="341">
        <v>43077</v>
      </c>
      <c r="D11" s="341">
        <v>66377</v>
      </c>
      <c r="E11" s="341">
        <v>76983</v>
      </c>
      <c r="F11" s="342">
        <v>58120</v>
      </c>
      <c r="G11" s="341">
        <v>56382</v>
      </c>
      <c r="H11" s="341">
        <v>36095</v>
      </c>
      <c r="I11" s="341">
        <v>47878</v>
      </c>
      <c r="J11" s="341">
        <v>33700</v>
      </c>
      <c r="K11" s="381">
        <v>32596</v>
      </c>
      <c r="L11" s="381">
        <v>25168</v>
      </c>
      <c r="M11" s="381">
        <v>24952</v>
      </c>
      <c r="W11" s="458"/>
      <c r="X11" s="458"/>
      <c r="Y11" s="458"/>
      <c r="Z11" s="458"/>
      <c r="AA11" s="458"/>
      <c r="AB11" s="458"/>
      <c r="AC11" s="458"/>
      <c r="AD11" s="458"/>
      <c r="AE11" s="458"/>
    </row>
    <row r="12" spans="1:31" ht="27.6">
      <c r="A12" s="1391"/>
      <c r="B12" s="387" t="s">
        <v>131</v>
      </c>
      <c r="C12" s="341">
        <v>138176</v>
      </c>
      <c r="D12" s="341">
        <v>56476</v>
      </c>
      <c r="E12" s="341">
        <v>87046</v>
      </c>
      <c r="F12" s="342">
        <v>112427</v>
      </c>
      <c r="G12" s="341">
        <v>78096</v>
      </c>
      <c r="H12" s="341">
        <v>64312</v>
      </c>
      <c r="I12" s="341">
        <v>60504</v>
      </c>
      <c r="J12" s="341">
        <v>26176</v>
      </c>
      <c r="K12" s="381">
        <v>118332</v>
      </c>
      <c r="L12" s="381">
        <v>79407</v>
      </c>
      <c r="M12" s="381">
        <v>135550</v>
      </c>
      <c r="W12" s="458"/>
      <c r="X12" s="458"/>
      <c r="Y12" s="458"/>
      <c r="Z12" s="458"/>
      <c r="AA12" s="458"/>
      <c r="AB12" s="458"/>
      <c r="AC12" s="458"/>
      <c r="AD12" s="458"/>
      <c r="AE12" s="458"/>
    </row>
    <row r="13" spans="1:31">
      <c r="A13" s="1391"/>
      <c r="B13" s="389" t="s">
        <v>132</v>
      </c>
      <c r="C13" s="385">
        <v>444872</v>
      </c>
      <c r="D13" s="385">
        <v>438854</v>
      </c>
      <c r="E13" s="385">
        <v>498963</v>
      </c>
      <c r="F13" s="386">
        <v>539815</v>
      </c>
      <c r="G13" s="385">
        <v>409594</v>
      </c>
      <c r="H13" s="385">
        <v>489757</v>
      </c>
      <c r="I13" s="385">
        <v>502188</v>
      </c>
      <c r="J13" s="385">
        <v>524916</v>
      </c>
      <c r="K13" s="381">
        <v>456130</v>
      </c>
      <c r="L13" s="381">
        <v>123279</v>
      </c>
      <c r="M13" s="381">
        <v>341991</v>
      </c>
      <c r="W13" s="458"/>
      <c r="X13" s="458"/>
      <c r="Y13" s="458"/>
      <c r="Z13" s="458"/>
      <c r="AA13" s="458"/>
      <c r="AB13" s="458"/>
      <c r="AC13" s="458"/>
      <c r="AD13" s="458"/>
      <c r="AE13" s="458"/>
    </row>
    <row r="14" spans="1:31" ht="22.5" customHeight="1">
      <c r="A14" s="1391"/>
      <c r="B14" s="800" t="s">
        <v>197</v>
      </c>
      <c r="C14" s="817">
        <f>SUM(C15:C29)</f>
        <v>19683566</v>
      </c>
      <c r="D14" s="817">
        <f>SUM(D15:D29)</f>
        <v>20393660</v>
      </c>
      <c r="E14" s="817">
        <f t="shared" ref="E14:I14" si="8">SUM(E15:E29)</f>
        <v>20468641</v>
      </c>
      <c r="F14" s="817">
        <f t="shared" si="8"/>
        <v>21309171</v>
      </c>
      <c r="G14" s="817">
        <f t="shared" si="8"/>
        <v>22370521</v>
      </c>
      <c r="H14" s="817">
        <f t="shared" si="8"/>
        <v>22031631</v>
      </c>
      <c r="I14" s="817">
        <f t="shared" si="8"/>
        <v>22030254</v>
      </c>
      <c r="J14" s="817">
        <f t="shared" ref="J14" si="9">SUM(J15:J29)</f>
        <v>23049397</v>
      </c>
      <c r="K14" s="817">
        <f t="shared" ref="K14:L14" si="10">SUM(K15:K29)</f>
        <v>23951115</v>
      </c>
      <c r="L14" s="817">
        <f t="shared" si="10"/>
        <v>17118125</v>
      </c>
      <c r="M14" s="817">
        <f t="shared" ref="M14" si="11">SUM(M15:M29)</f>
        <v>20081389</v>
      </c>
      <c r="W14" s="458"/>
      <c r="X14" s="458"/>
      <c r="Y14" s="458"/>
      <c r="Z14" s="458"/>
      <c r="AA14" s="458"/>
      <c r="AB14" s="458"/>
      <c r="AC14" s="458"/>
      <c r="AD14" s="458"/>
      <c r="AE14" s="458"/>
    </row>
    <row r="15" spans="1:31" ht="27.6">
      <c r="A15" s="1391"/>
      <c r="B15" s="273" t="s">
        <v>135</v>
      </c>
      <c r="C15" s="381">
        <v>4880764</v>
      </c>
      <c r="D15" s="381">
        <v>5277632</v>
      </c>
      <c r="E15" s="381">
        <v>5116392</v>
      </c>
      <c r="F15" s="382">
        <v>5691385</v>
      </c>
      <c r="G15" s="381">
        <v>5617537</v>
      </c>
      <c r="H15" s="381">
        <v>5365019</v>
      </c>
      <c r="I15" s="381">
        <v>5367433</v>
      </c>
      <c r="J15" s="381">
        <v>5603884</v>
      </c>
      <c r="K15" s="381">
        <v>5725573</v>
      </c>
      <c r="L15" s="381">
        <v>3737223</v>
      </c>
      <c r="M15" s="381">
        <v>4693794</v>
      </c>
      <c r="W15" s="458"/>
      <c r="X15" s="458"/>
      <c r="Y15" s="458"/>
      <c r="Z15" s="458"/>
      <c r="AA15" s="458"/>
      <c r="AB15" s="458"/>
      <c r="AC15" s="458"/>
      <c r="AD15" s="458"/>
      <c r="AE15" s="458"/>
    </row>
    <row r="16" spans="1:31">
      <c r="A16" s="1391"/>
      <c r="B16" s="387" t="s">
        <v>136</v>
      </c>
      <c r="C16" s="341">
        <v>634710</v>
      </c>
      <c r="D16" s="341">
        <v>658058</v>
      </c>
      <c r="E16" s="341">
        <v>638636</v>
      </c>
      <c r="F16" s="342">
        <v>618793</v>
      </c>
      <c r="G16" s="341">
        <v>773799</v>
      </c>
      <c r="H16" s="341">
        <v>739201</v>
      </c>
      <c r="I16" s="341">
        <v>743217</v>
      </c>
      <c r="J16" s="341">
        <v>727013</v>
      </c>
      <c r="K16" s="341">
        <v>647997</v>
      </c>
      <c r="L16" s="341">
        <v>426355</v>
      </c>
      <c r="M16" s="341">
        <v>569072</v>
      </c>
      <c r="W16" s="458"/>
      <c r="X16" s="458"/>
      <c r="Y16" s="458"/>
      <c r="Z16" s="458"/>
      <c r="AA16" s="458"/>
      <c r="AB16" s="458"/>
      <c r="AC16" s="458"/>
      <c r="AD16" s="458"/>
      <c r="AE16" s="458"/>
    </row>
    <row r="17" spans="1:31">
      <c r="A17" s="1391"/>
      <c r="B17" s="387" t="s">
        <v>137</v>
      </c>
      <c r="C17" s="341">
        <v>1998193</v>
      </c>
      <c r="D17" s="341">
        <v>1901258</v>
      </c>
      <c r="E17" s="341">
        <v>2073656</v>
      </c>
      <c r="F17" s="342">
        <v>1896781</v>
      </c>
      <c r="G17" s="341">
        <v>2056136</v>
      </c>
      <c r="H17" s="341">
        <v>2307061</v>
      </c>
      <c r="I17" s="341">
        <v>2325723</v>
      </c>
      <c r="J17" s="341">
        <v>2304706</v>
      </c>
      <c r="K17" s="341">
        <v>2345457</v>
      </c>
      <c r="L17" s="341">
        <v>1000221</v>
      </c>
      <c r="M17" s="341">
        <v>1991223</v>
      </c>
      <c r="W17" s="458"/>
      <c r="X17" s="458"/>
      <c r="Y17" s="458"/>
      <c r="Z17" s="458"/>
      <c r="AA17" s="458"/>
      <c r="AB17" s="458"/>
      <c r="AC17" s="458"/>
      <c r="AD17" s="458"/>
      <c r="AE17" s="458"/>
    </row>
    <row r="18" spans="1:31">
      <c r="A18" s="1391"/>
      <c r="B18" s="387" t="s">
        <v>138</v>
      </c>
      <c r="C18" s="341">
        <v>296301</v>
      </c>
      <c r="D18" s="341">
        <v>278607</v>
      </c>
      <c r="E18" s="341">
        <v>322205</v>
      </c>
      <c r="F18" s="342">
        <v>236656</v>
      </c>
      <c r="G18" s="341">
        <v>416118</v>
      </c>
      <c r="H18" s="341">
        <v>318899</v>
      </c>
      <c r="I18" s="341">
        <v>310979</v>
      </c>
      <c r="J18" s="341">
        <v>398389</v>
      </c>
      <c r="K18" s="341">
        <v>443967</v>
      </c>
      <c r="L18" s="341">
        <v>331889</v>
      </c>
      <c r="M18" s="341">
        <v>301220</v>
      </c>
      <c r="W18" s="458"/>
      <c r="X18" s="458"/>
      <c r="Y18" s="458"/>
      <c r="Z18" s="458"/>
      <c r="AA18" s="458"/>
      <c r="AB18" s="458"/>
      <c r="AC18" s="458"/>
      <c r="AD18" s="458"/>
      <c r="AE18" s="458"/>
    </row>
    <row r="19" spans="1:31">
      <c r="A19" s="1391"/>
      <c r="B19" s="387" t="s">
        <v>139</v>
      </c>
      <c r="C19" s="341">
        <v>1063412</v>
      </c>
      <c r="D19" s="341">
        <v>1087417</v>
      </c>
      <c r="E19" s="341">
        <v>1156968</v>
      </c>
      <c r="F19" s="342">
        <v>998661</v>
      </c>
      <c r="G19" s="341">
        <v>1276657</v>
      </c>
      <c r="H19" s="341">
        <v>1174903</v>
      </c>
      <c r="I19" s="341">
        <v>1126281</v>
      </c>
      <c r="J19" s="341">
        <v>1107992</v>
      </c>
      <c r="K19" s="341">
        <v>1186591</v>
      </c>
      <c r="L19" s="341">
        <v>928686</v>
      </c>
      <c r="M19" s="341">
        <v>936819</v>
      </c>
      <c r="W19" s="458"/>
      <c r="X19" s="458"/>
      <c r="Y19" s="458"/>
      <c r="Z19" s="458"/>
      <c r="AA19" s="458"/>
      <c r="AB19" s="458"/>
      <c r="AC19" s="458"/>
      <c r="AD19" s="458"/>
      <c r="AE19" s="458"/>
    </row>
    <row r="20" spans="1:31">
      <c r="A20" s="1391"/>
      <c r="B20" s="387" t="s">
        <v>140</v>
      </c>
      <c r="C20" s="341">
        <v>191222</v>
      </c>
      <c r="D20" s="341">
        <v>159931</v>
      </c>
      <c r="E20" s="341">
        <v>247326</v>
      </c>
      <c r="F20" s="342">
        <v>316530</v>
      </c>
      <c r="G20" s="341">
        <v>321038</v>
      </c>
      <c r="H20" s="341">
        <v>278850</v>
      </c>
      <c r="I20" s="341">
        <v>290419</v>
      </c>
      <c r="J20" s="341">
        <v>322405</v>
      </c>
      <c r="K20" s="341">
        <v>214617</v>
      </c>
      <c r="L20" s="341">
        <v>150558</v>
      </c>
      <c r="M20" s="341">
        <v>235364</v>
      </c>
      <c r="W20" s="458"/>
      <c r="X20" s="458"/>
      <c r="Y20" s="458"/>
      <c r="Z20" s="458"/>
      <c r="AA20" s="458"/>
      <c r="AB20" s="458"/>
      <c r="AC20" s="458"/>
      <c r="AD20" s="458"/>
      <c r="AE20" s="458"/>
    </row>
    <row r="21" spans="1:31">
      <c r="A21" s="1391"/>
      <c r="B21" s="387" t="s">
        <v>141</v>
      </c>
      <c r="C21" s="341">
        <v>714354</v>
      </c>
      <c r="D21" s="341">
        <v>689498</v>
      </c>
      <c r="E21" s="341">
        <v>635859</v>
      </c>
      <c r="F21" s="342">
        <v>984390</v>
      </c>
      <c r="G21" s="341">
        <v>706908</v>
      </c>
      <c r="H21" s="341">
        <v>786770</v>
      </c>
      <c r="I21" s="341">
        <v>813952</v>
      </c>
      <c r="J21" s="341">
        <v>694171</v>
      </c>
      <c r="K21" s="341">
        <v>784353</v>
      </c>
      <c r="L21" s="341">
        <v>450464</v>
      </c>
      <c r="M21" s="341">
        <v>685560</v>
      </c>
      <c r="W21" s="458"/>
      <c r="X21" s="458"/>
      <c r="Y21" s="458"/>
      <c r="Z21" s="458"/>
      <c r="AA21" s="458"/>
      <c r="AB21" s="458"/>
      <c r="AC21" s="458"/>
      <c r="AD21" s="458"/>
      <c r="AE21" s="458"/>
    </row>
    <row r="22" spans="1:31">
      <c r="A22" s="1391"/>
      <c r="B22" s="387" t="s">
        <v>142</v>
      </c>
      <c r="C22" s="341">
        <v>603922</v>
      </c>
      <c r="D22" s="341">
        <v>736147</v>
      </c>
      <c r="E22" s="341">
        <v>752378</v>
      </c>
      <c r="F22" s="342">
        <v>637309</v>
      </c>
      <c r="G22" s="341">
        <v>675955</v>
      </c>
      <c r="H22" s="341">
        <v>620429</v>
      </c>
      <c r="I22" s="341">
        <v>668959</v>
      </c>
      <c r="J22" s="341">
        <v>603950</v>
      </c>
      <c r="K22" s="341">
        <v>799144</v>
      </c>
      <c r="L22" s="341">
        <v>471245</v>
      </c>
      <c r="M22" s="341">
        <v>610460</v>
      </c>
      <c r="W22" s="458"/>
      <c r="X22" s="458"/>
      <c r="Y22" s="458"/>
      <c r="Z22" s="458"/>
      <c r="AA22" s="458"/>
      <c r="AB22" s="458"/>
      <c r="AC22" s="458"/>
      <c r="AD22" s="458"/>
      <c r="AE22" s="458"/>
    </row>
    <row r="23" spans="1:31" ht="27.6">
      <c r="A23" s="1391"/>
      <c r="B23" s="387" t="s">
        <v>143</v>
      </c>
      <c r="C23" s="341">
        <v>1905503</v>
      </c>
      <c r="D23" s="341">
        <v>1922355</v>
      </c>
      <c r="E23" s="341">
        <v>1976325</v>
      </c>
      <c r="F23" s="342">
        <v>1967305</v>
      </c>
      <c r="G23" s="341">
        <v>1991124</v>
      </c>
      <c r="H23" s="341">
        <v>2007986</v>
      </c>
      <c r="I23" s="341">
        <v>2208013</v>
      </c>
      <c r="J23" s="341">
        <v>2138664</v>
      </c>
      <c r="K23" s="341">
        <v>2030493</v>
      </c>
      <c r="L23" s="341">
        <v>2162451</v>
      </c>
      <c r="M23" s="341">
        <v>1978378</v>
      </c>
      <c r="W23" s="458"/>
      <c r="X23" s="458"/>
      <c r="Y23" s="458"/>
      <c r="Z23" s="458"/>
      <c r="AA23" s="458"/>
      <c r="AB23" s="458"/>
      <c r="AC23" s="458"/>
      <c r="AD23" s="458"/>
      <c r="AE23" s="458"/>
    </row>
    <row r="24" spans="1:31">
      <c r="A24" s="1391"/>
      <c r="B24" s="387" t="s">
        <v>144</v>
      </c>
      <c r="C24" s="341">
        <v>2237448</v>
      </c>
      <c r="D24" s="341">
        <v>2261669</v>
      </c>
      <c r="E24" s="341">
        <v>2338801</v>
      </c>
      <c r="F24" s="342">
        <v>2483530</v>
      </c>
      <c r="G24" s="341">
        <v>2599482</v>
      </c>
      <c r="H24" s="341">
        <v>2687867</v>
      </c>
      <c r="I24" s="341">
        <v>2619853</v>
      </c>
      <c r="J24" s="341">
        <v>2647104</v>
      </c>
      <c r="K24" s="341">
        <v>2707597</v>
      </c>
      <c r="L24" s="341">
        <v>3051457</v>
      </c>
      <c r="M24" s="341">
        <v>2593229</v>
      </c>
      <c r="W24" s="458"/>
      <c r="X24" s="458"/>
      <c r="Y24" s="458"/>
      <c r="Z24" s="458"/>
      <c r="AA24" s="458"/>
      <c r="AB24" s="458"/>
      <c r="AC24" s="458"/>
      <c r="AD24" s="458"/>
      <c r="AE24" s="458"/>
    </row>
    <row r="25" spans="1:31" ht="27.6">
      <c r="A25" s="1391"/>
      <c r="B25" s="387" t="s">
        <v>145</v>
      </c>
      <c r="C25" s="341">
        <v>1880218</v>
      </c>
      <c r="D25" s="341">
        <v>1882902</v>
      </c>
      <c r="E25" s="341">
        <v>1889117</v>
      </c>
      <c r="F25" s="342">
        <v>2111470</v>
      </c>
      <c r="G25" s="341">
        <v>2476824</v>
      </c>
      <c r="H25" s="341">
        <v>2555292</v>
      </c>
      <c r="I25" s="341">
        <v>2416770</v>
      </c>
      <c r="J25" s="341">
        <v>2866685</v>
      </c>
      <c r="K25" s="341">
        <v>2812324</v>
      </c>
      <c r="L25" s="341">
        <v>2084773</v>
      </c>
      <c r="M25" s="341">
        <v>2568695</v>
      </c>
      <c r="W25" s="458"/>
      <c r="X25" s="458"/>
      <c r="Y25" s="458"/>
      <c r="Z25" s="458"/>
      <c r="AA25" s="458"/>
      <c r="AB25" s="458"/>
      <c r="AC25" s="458"/>
      <c r="AD25" s="458"/>
      <c r="AE25" s="458"/>
    </row>
    <row r="26" spans="1:31">
      <c r="A26" s="1391"/>
      <c r="B26" s="387" t="s">
        <v>146</v>
      </c>
      <c r="C26" s="341">
        <v>311094</v>
      </c>
      <c r="D26" s="341">
        <v>260551</v>
      </c>
      <c r="E26" s="341">
        <v>269782</v>
      </c>
      <c r="F26" s="342">
        <v>264939</v>
      </c>
      <c r="G26" s="341">
        <v>286534</v>
      </c>
      <c r="H26" s="341">
        <v>223270</v>
      </c>
      <c r="I26" s="341">
        <v>273042</v>
      </c>
      <c r="J26" s="341">
        <v>329008</v>
      </c>
      <c r="K26" s="341">
        <v>344538</v>
      </c>
      <c r="L26" s="341">
        <v>101247</v>
      </c>
      <c r="M26" s="341">
        <v>171995</v>
      </c>
      <c r="W26" s="458"/>
      <c r="X26" s="458"/>
      <c r="Y26" s="458"/>
      <c r="Z26" s="458"/>
      <c r="AA26" s="458"/>
      <c r="AB26" s="458"/>
      <c r="AC26" s="458"/>
      <c r="AD26" s="458"/>
      <c r="AE26" s="458"/>
    </row>
    <row r="27" spans="1:31">
      <c r="A27" s="1391"/>
      <c r="B27" s="387" t="s">
        <v>147</v>
      </c>
      <c r="C27" s="341">
        <v>638831</v>
      </c>
      <c r="D27" s="341">
        <v>730066</v>
      </c>
      <c r="E27" s="341">
        <v>754441</v>
      </c>
      <c r="F27" s="342">
        <v>752197</v>
      </c>
      <c r="G27" s="341">
        <v>868571</v>
      </c>
      <c r="H27" s="341">
        <v>796924</v>
      </c>
      <c r="I27" s="341">
        <v>812844</v>
      </c>
      <c r="J27" s="341">
        <v>932850</v>
      </c>
      <c r="K27" s="341">
        <v>1102123</v>
      </c>
      <c r="L27" s="341">
        <v>517371</v>
      </c>
      <c r="M27" s="341">
        <v>592120</v>
      </c>
      <c r="W27" s="458"/>
      <c r="X27" s="458"/>
      <c r="Y27" s="458"/>
      <c r="Z27" s="458"/>
      <c r="AA27" s="458"/>
      <c r="AB27" s="458"/>
      <c r="AC27" s="458"/>
      <c r="AD27" s="458"/>
      <c r="AE27" s="458"/>
    </row>
    <row r="28" spans="1:31" ht="55.2">
      <c r="A28" s="1391"/>
      <c r="B28" s="387" t="s">
        <v>148</v>
      </c>
      <c r="C28" s="341">
        <v>2289514</v>
      </c>
      <c r="D28" s="341">
        <v>2495844</v>
      </c>
      <c r="E28" s="341">
        <v>2275675</v>
      </c>
      <c r="F28" s="342">
        <v>2332845</v>
      </c>
      <c r="G28" s="341">
        <v>2294838</v>
      </c>
      <c r="H28" s="341">
        <v>2111760</v>
      </c>
      <c r="I28" s="341">
        <v>2027867</v>
      </c>
      <c r="J28" s="341">
        <v>2359016</v>
      </c>
      <c r="K28" s="341">
        <v>2786741</v>
      </c>
      <c r="L28" s="341">
        <v>1643880</v>
      </c>
      <c r="M28" s="341">
        <v>2146060</v>
      </c>
      <c r="W28" s="458"/>
      <c r="X28" s="458"/>
      <c r="Y28" s="458"/>
      <c r="Z28" s="458"/>
      <c r="AA28" s="458"/>
      <c r="AB28" s="458"/>
      <c r="AC28" s="458"/>
      <c r="AD28" s="458"/>
      <c r="AE28" s="458"/>
    </row>
    <row r="29" spans="1:31" ht="27.6">
      <c r="A29" s="1544"/>
      <c r="B29" s="275" t="s">
        <v>149</v>
      </c>
      <c r="C29" s="343">
        <v>38080</v>
      </c>
      <c r="D29" s="343">
        <v>51725</v>
      </c>
      <c r="E29" s="343">
        <v>21080</v>
      </c>
      <c r="F29" s="344">
        <v>16380</v>
      </c>
      <c r="G29" s="343">
        <v>9000</v>
      </c>
      <c r="H29" s="343">
        <v>57400</v>
      </c>
      <c r="I29" s="343">
        <v>24902</v>
      </c>
      <c r="J29" s="343">
        <v>13560</v>
      </c>
      <c r="K29" s="343">
        <v>19600</v>
      </c>
      <c r="L29" s="343">
        <v>60305</v>
      </c>
      <c r="M29" s="343">
        <v>7400</v>
      </c>
      <c r="W29" s="458"/>
      <c r="X29" s="458"/>
      <c r="Y29" s="458"/>
      <c r="Z29" s="458"/>
      <c r="AA29" s="458"/>
      <c r="AB29" s="458"/>
      <c r="AC29" s="458"/>
      <c r="AD29" s="458"/>
      <c r="AE29" s="458"/>
    </row>
    <row r="30" spans="1:31">
      <c r="I30" s="578"/>
      <c r="J30" s="578"/>
      <c r="K30" s="578"/>
      <c r="L30" s="578"/>
      <c r="M30" s="578"/>
    </row>
    <row r="31" spans="1:31">
      <c r="I31" s="578"/>
      <c r="J31" s="578"/>
      <c r="K31" s="578"/>
      <c r="L31" s="578"/>
      <c r="M31" s="578"/>
    </row>
    <row r="32" spans="1:31">
      <c r="I32" s="578"/>
      <c r="J32" s="578"/>
      <c r="K32" s="578"/>
      <c r="L32" s="578"/>
      <c r="M32" s="578"/>
    </row>
    <row r="33" spans="9:13">
      <c r="I33" s="578"/>
      <c r="J33" s="578"/>
      <c r="K33" s="578"/>
      <c r="L33" s="578"/>
      <c r="M33" s="578"/>
    </row>
  </sheetData>
  <mergeCells count="5">
    <mergeCell ref="A2:B3"/>
    <mergeCell ref="A4:A29"/>
    <mergeCell ref="B4:M4"/>
    <mergeCell ref="C2:M2"/>
    <mergeCell ref="A1:M1"/>
  </mergeCell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F28"/>
  <sheetViews>
    <sheetView showGridLines="0" workbookViewId="0">
      <selection sqref="A1:E1"/>
    </sheetView>
  </sheetViews>
  <sheetFormatPr baseColWidth="10" defaultColWidth="11.44140625" defaultRowHeight="13.8"/>
  <cols>
    <col min="1" max="1" width="15.5546875" style="11" customWidth="1"/>
    <col min="2" max="5" width="18.88671875" style="11" customWidth="1"/>
    <col min="6" max="16384" width="11.44140625" style="11"/>
  </cols>
  <sheetData>
    <row r="1" spans="1:6" ht="27" customHeight="1">
      <c r="A1" s="1546" t="s">
        <v>616</v>
      </c>
      <c r="B1" s="1546"/>
      <c r="C1" s="1546"/>
      <c r="D1" s="1546"/>
      <c r="E1" s="1546"/>
    </row>
    <row r="2" spans="1:6">
      <c r="A2" s="1547"/>
      <c r="B2" s="1547"/>
      <c r="C2" s="1547"/>
      <c r="D2" s="1547"/>
      <c r="E2" s="1547"/>
    </row>
    <row r="3" spans="1:6">
      <c r="A3" s="1548" t="s">
        <v>364</v>
      </c>
      <c r="B3" s="1551" t="s">
        <v>498</v>
      </c>
      <c r="C3" s="1552"/>
      <c r="D3" s="1555" t="s">
        <v>365</v>
      </c>
      <c r="E3" s="1556"/>
    </row>
    <row r="4" spans="1:6" ht="23.25" customHeight="1">
      <c r="A4" s="1549"/>
      <c r="B4" s="1553"/>
      <c r="C4" s="1554"/>
      <c r="D4" s="1553"/>
      <c r="E4" s="1557"/>
    </row>
    <row r="5" spans="1:6" ht="27.6">
      <c r="A5" s="1550"/>
      <c r="B5" s="880" t="s">
        <v>499</v>
      </c>
      <c r="C5" s="881" t="s">
        <v>500</v>
      </c>
      <c r="D5" s="882" t="s">
        <v>366</v>
      </c>
      <c r="E5" s="883" t="s">
        <v>367</v>
      </c>
    </row>
    <row r="6" spans="1:6">
      <c r="A6" s="884">
        <v>2007</v>
      </c>
      <c r="B6" s="885">
        <v>21295.984230256388</v>
      </c>
      <c r="C6" s="885">
        <v>6127</v>
      </c>
      <c r="D6" s="886" t="s">
        <v>368</v>
      </c>
      <c r="E6" s="887" t="s">
        <v>369</v>
      </c>
    </row>
    <row r="7" spans="1:6">
      <c r="A7" s="888">
        <v>2008</v>
      </c>
      <c r="B7" s="885">
        <v>23394.842891008488</v>
      </c>
      <c r="C7" s="885">
        <v>6612.5</v>
      </c>
      <c r="D7" s="891">
        <f t="shared" ref="D7:D14" si="0">+((B7/B6)*100)-100</f>
        <v>9.8556546532849723</v>
      </c>
      <c r="E7" s="889">
        <f>((C7/C6)*100)-100</f>
        <v>7.9239432022196752</v>
      </c>
    </row>
    <row r="8" spans="1:6">
      <c r="A8" s="884">
        <v>2009</v>
      </c>
      <c r="B8" s="885">
        <v>23685.639048663725</v>
      </c>
      <c r="C8" s="885">
        <v>6579.3</v>
      </c>
      <c r="D8" s="891">
        <f t="shared" si="0"/>
        <v>1.2429925646861193</v>
      </c>
      <c r="E8" s="889">
        <f t="shared" ref="E8:E20" si="1">((C8/C7)*100)-100</f>
        <v>-0.50207939508506172</v>
      </c>
    </row>
    <row r="9" spans="1:6">
      <c r="A9" s="888">
        <v>2010</v>
      </c>
      <c r="B9" s="885">
        <v>25066.036464509369</v>
      </c>
      <c r="C9" s="885">
        <v>6845.2</v>
      </c>
      <c r="D9" s="891">
        <f t="shared" si="0"/>
        <v>5.8279931270147358</v>
      </c>
      <c r="E9" s="889">
        <f t="shared" si="1"/>
        <v>4.0414633775629483</v>
      </c>
    </row>
    <row r="10" spans="1:6">
      <c r="A10" s="888">
        <v>2011</v>
      </c>
      <c r="B10" s="885">
        <v>27901.914146135445</v>
      </c>
      <c r="C10" s="885">
        <v>7492.8</v>
      </c>
      <c r="D10" s="891">
        <f t="shared" si="0"/>
        <v>11.313626251367467</v>
      </c>
      <c r="E10" s="889">
        <f t="shared" si="1"/>
        <v>9.4606439548880985</v>
      </c>
    </row>
    <row r="11" spans="1:6">
      <c r="A11" s="888">
        <v>2012</v>
      </c>
      <c r="B11" s="885">
        <v>30630.394203220159</v>
      </c>
      <c r="C11" s="885">
        <v>8087.2</v>
      </c>
      <c r="D11" s="891">
        <f t="shared" si="0"/>
        <v>9.7788275126730753</v>
      </c>
      <c r="E11" s="889">
        <f t="shared" si="1"/>
        <v>7.93294896433909</v>
      </c>
    </row>
    <row r="12" spans="1:6">
      <c r="A12" s="888">
        <v>2013</v>
      </c>
      <c r="B12" s="885">
        <v>32744.944099195247</v>
      </c>
      <c r="C12" s="885">
        <v>8503.6</v>
      </c>
      <c r="D12" s="891">
        <f t="shared" si="0"/>
        <v>6.9034367691970004</v>
      </c>
      <c r="E12" s="889">
        <f t="shared" si="1"/>
        <v>5.1488772381046601</v>
      </c>
    </row>
    <row r="13" spans="1:6">
      <c r="A13" s="888">
        <v>2014</v>
      </c>
      <c r="B13" s="885">
        <v>34404.003736365172</v>
      </c>
      <c r="C13" s="885">
        <v>8791.6</v>
      </c>
      <c r="D13" s="891">
        <f t="shared" si="0"/>
        <v>5.0666131300883848</v>
      </c>
      <c r="E13" s="889">
        <f t="shared" si="1"/>
        <v>3.3868008843313362</v>
      </c>
    </row>
    <row r="14" spans="1:6">
      <c r="A14" s="888">
        <v>2015</v>
      </c>
      <c r="B14" s="885">
        <v>36376.278707699414</v>
      </c>
      <c r="C14" s="885">
        <v>9150.2999999999993</v>
      </c>
      <c r="D14" s="891">
        <f t="shared" si="0"/>
        <v>5.7326902602604406</v>
      </c>
      <c r="E14" s="889">
        <f t="shared" si="1"/>
        <v>4.0800309386232101</v>
      </c>
    </row>
    <row r="15" spans="1:6">
      <c r="A15" s="888">
        <v>2016</v>
      </c>
      <c r="B15" s="885">
        <v>38178.154005942582</v>
      </c>
      <c r="C15" s="885">
        <v>9457</v>
      </c>
      <c r="D15" s="891">
        <f t="shared" ref="D15:D17" si="2">+((B15/B14)*100)-100</f>
        <v>4.953434936877656</v>
      </c>
      <c r="E15" s="889">
        <f t="shared" si="1"/>
        <v>3.3518026731364188</v>
      </c>
      <c r="F15" s="458"/>
    </row>
    <row r="16" spans="1:6">
      <c r="A16" s="888" t="s">
        <v>614</v>
      </c>
      <c r="B16" s="891">
        <v>40312.81992528525</v>
      </c>
      <c r="C16" s="891">
        <v>9836.9</v>
      </c>
      <c r="D16" s="891">
        <f t="shared" si="2"/>
        <v>5.5913282737829491</v>
      </c>
      <c r="E16" s="889">
        <f t="shared" si="1"/>
        <v>4.0171301681294409</v>
      </c>
      <c r="F16" s="458"/>
    </row>
    <row r="17" spans="1:6">
      <c r="A17" s="1063" t="s">
        <v>601</v>
      </c>
      <c r="B17" s="891">
        <v>41798.486156170038</v>
      </c>
      <c r="C17" s="891">
        <v>10050.700000000001</v>
      </c>
      <c r="D17" s="891">
        <f t="shared" si="2"/>
        <v>3.6853443486173632</v>
      </c>
      <c r="E17" s="889">
        <f t="shared" si="1"/>
        <v>2.1734489524138922</v>
      </c>
      <c r="F17" s="458"/>
    </row>
    <row r="18" spans="1:6">
      <c r="A18" s="890" t="s">
        <v>496</v>
      </c>
      <c r="B18" s="891">
        <v>43043.962110554479</v>
      </c>
      <c r="C18" s="891">
        <v>10202.9</v>
      </c>
      <c r="D18" s="891">
        <f>+((B18/B17)*100)-100</f>
        <v>2.9797154608208132</v>
      </c>
      <c r="E18" s="889">
        <f t="shared" si="1"/>
        <v>1.5143223855054799</v>
      </c>
      <c r="F18" s="458"/>
    </row>
    <row r="19" spans="1:6">
      <c r="A19" s="890" t="s">
        <v>497</v>
      </c>
      <c r="B19" s="891">
        <v>35319.781649603945</v>
      </c>
      <c r="C19" s="891">
        <v>8255.2000000000007</v>
      </c>
      <c r="D19" s="891">
        <f>+((B19/B18)*100)-100</f>
        <v>-17.94486400000001</v>
      </c>
      <c r="E19" s="889">
        <f t="shared" si="1"/>
        <v>-19.089670583853604</v>
      </c>
      <c r="F19" s="458"/>
    </row>
    <row r="20" spans="1:6">
      <c r="A20" s="1062" t="s">
        <v>615</v>
      </c>
      <c r="B20" s="892">
        <v>40736.359437351603</v>
      </c>
      <c r="C20" s="892">
        <v>9391.9</v>
      </c>
      <c r="D20" s="1232">
        <f>+((B20/B19)*100)-100</f>
        <v>15.335819007840314</v>
      </c>
      <c r="E20" s="1233">
        <f t="shared" si="1"/>
        <v>13.769502858804145</v>
      </c>
      <c r="F20" s="458"/>
    </row>
    <row r="21" spans="1:6">
      <c r="A21" s="1060"/>
      <c r="B21" s="1061"/>
      <c r="C21" s="1061"/>
      <c r="D21" s="1061"/>
      <c r="E21" s="1061"/>
      <c r="F21" s="458"/>
    </row>
    <row r="22" spans="1:6">
      <c r="A22" s="893" t="s">
        <v>370</v>
      </c>
      <c r="B22" s="894"/>
      <c r="C22" s="895"/>
      <c r="D22" s="889"/>
      <c r="E22" s="889"/>
      <c r="F22" s="458"/>
    </row>
    <row r="23" spans="1:6">
      <c r="A23" s="1545" t="s">
        <v>371</v>
      </c>
      <c r="B23" s="1545"/>
      <c r="C23" s="1545"/>
      <c r="D23" s="1545"/>
      <c r="E23" s="1545"/>
      <c r="F23" s="458"/>
    </row>
    <row r="24" spans="1:6">
      <c r="A24" s="896" t="s">
        <v>372</v>
      </c>
      <c r="B24" s="897"/>
      <c r="C24" s="897"/>
      <c r="D24" s="897"/>
      <c r="E24" s="897"/>
      <c r="F24" s="458"/>
    </row>
    <row r="25" spans="1:6">
      <c r="A25" s="897" t="s">
        <v>373</v>
      </c>
      <c r="B25" s="897"/>
      <c r="C25" s="897"/>
      <c r="D25" s="897"/>
      <c r="E25" s="897"/>
      <c r="F25" s="458"/>
    </row>
    <row r="26" spans="1:6">
      <c r="A26" s="897" t="s">
        <v>374</v>
      </c>
      <c r="B26" s="897"/>
      <c r="C26" s="897"/>
      <c r="D26" s="897"/>
      <c r="E26" s="897"/>
      <c r="F26" s="458"/>
    </row>
    <row r="27" spans="1:6">
      <c r="A27" s="897" t="s">
        <v>375</v>
      </c>
      <c r="B27" s="897"/>
      <c r="C27" s="897"/>
      <c r="D27" s="897"/>
      <c r="E27" s="897"/>
      <c r="F27" s="458"/>
    </row>
    <row r="28" spans="1:6">
      <c r="B28" s="458"/>
      <c r="C28" s="458"/>
      <c r="D28" s="458"/>
      <c r="E28" s="458"/>
      <c r="F28" s="458"/>
    </row>
  </sheetData>
  <mergeCells count="6">
    <mergeCell ref="A23:E23"/>
    <mergeCell ref="A1:E1"/>
    <mergeCell ref="A2:E2"/>
    <mergeCell ref="A3:A5"/>
    <mergeCell ref="B3:C4"/>
    <mergeCell ref="D3:E4"/>
  </mergeCells>
  <pageMargins left="0.7" right="0.7" top="0.75" bottom="0.75" header="0.3" footer="0.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C00000"/>
  </sheetPr>
  <dimension ref="A1:S25"/>
  <sheetViews>
    <sheetView showGridLines="0" workbookViewId="0">
      <selection sqref="A1:O1"/>
    </sheetView>
  </sheetViews>
  <sheetFormatPr baseColWidth="10" defaultColWidth="11.44140625" defaultRowHeight="13.8"/>
  <cols>
    <col min="1" max="1" width="27.6640625" style="11" customWidth="1"/>
    <col min="2" max="13" width="10.6640625" style="11" customWidth="1"/>
    <col min="14" max="16384" width="11.44140625" style="11"/>
  </cols>
  <sheetData>
    <row r="1" spans="1:19" ht="27.75" customHeight="1">
      <c r="A1" s="1558" t="s">
        <v>584</v>
      </c>
      <c r="B1" s="1558"/>
      <c r="C1" s="1558"/>
      <c r="D1" s="1558"/>
      <c r="E1" s="1558"/>
      <c r="F1" s="1558"/>
      <c r="G1" s="1558"/>
      <c r="H1" s="1558"/>
      <c r="I1" s="1558"/>
      <c r="J1" s="1558"/>
      <c r="K1" s="1558"/>
      <c r="L1" s="1558"/>
      <c r="M1" s="1558"/>
      <c r="N1" s="1558"/>
      <c r="O1" s="1558"/>
    </row>
    <row r="2" spans="1:19">
      <c r="A2" s="1559"/>
      <c r="B2" s="1560"/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</row>
    <row r="3" spans="1:19" ht="23.25" customHeight="1">
      <c r="A3" s="1561" t="s">
        <v>376</v>
      </c>
      <c r="B3" s="1565" t="s">
        <v>377</v>
      </c>
      <c r="C3" s="1566"/>
      <c r="D3" s="1566"/>
      <c r="E3" s="1566"/>
      <c r="F3" s="1566"/>
      <c r="G3" s="1566"/>
      <c r="H3" s="1566"/>
      <c r="I3" s="1566"/>
      <c r="J3" s="1566"/>
      <c r="K3" s="1566"/>
      <c r="L3" s="1566"/>
      <c r="M3" s="1566"/>
      <c r="N3" s="1566"/>
      <c r="O3" s="1566"/>
    </row>
    <row r="4" spans="1:19" ht="20.25" customHeight="1">
      <c r="A4" s="1562"/>
      <c r="B4" s="898">
        <v>2007</v>
      </c>
      <c r="C4" s="899">
        <v>2008</v>
      </c>
      <c r="D4" s="899">
        <v>2009</v>
      </c>
      <c r="E4" s="899">
        <v>2010</v>
      </c>
      <c r="F4" s="899">
        <v>2011</v>
      </c>
      <c r="G4" s="899">
        <v>2012</v>
      </c>
      <c r="H4" s="900">
        <v>2013</v>
      </c>
      <c r="I4" s="900">
        <v>2014</v>
      </c>
      <c r="J4" s="900">
        <v>2015</v>
      </c>
      <c r="K4" s="1107">
        <v>2016</v>
      </c>
      <c r="L4" s="1100">
        <v>2017</v>
      </c>
      <c r="M4" s="1100">
        <v>2018</v>
      </c>
      <c r="N4" s="1100" t="s">
        <v>496</v>
      </c>
      <c r="O4" s="1100" t="s">
        <v>497</v>
      </c>
      <c r="P4" s="1111"/>
      <c r="Q4" s="1111"/>
    </row>
    <row r="5" spans="1:19">
      <c r="A5" s="902" t="s">
        <v>378</v>
      </c>
      <c r="B5" s="903">
        <v>2140.6448132788582</v>
      </c>
      <c r="C5" s="903">
        <v>2972.5226264165226</v>
      </c>
      <c r="D5" s="903">
        <v>2798.6040662887581</v>
      </c>
      <c r="E5" s="903">
        <v>2519.4932348557691</v>
      </c>
      <c r="F5" s="903">
        <v>2548.126058844929</v>
      </c>
      <c r="G5" s="903">
        <v>2579.4056115219</v>
      </c>
      <c r="H5" s="903">
        <v>2810.2576455862941</v>
      </c>
      <c r="I5" s="904">
        <v>2869.4864433464422</v>
      </c>
      <c r="J5" s="904">
        <v>3074.8327653285924</v>
      </c>
      <c r="K5" s="1108">
        <v>3108.3620336481058</v>
      </c>
      <c r="L5" s="1097">
        <v>3178.1664647379826</v>
      </c>
      <c r="M5" s="1097">
        <v>3334.807395427827</v>
      </c>
      <c r="N5" s="1097">
        <v>3324.9249209311815</v>
      </c>
      <c r="O5" s="1097">
        <v>3540.5422221927506</v>
      </c>
      <c r="P5" s="1110"/>
      <c r="Q5" s="1110"/>
    </row>
    <row r="6" spans="1:19">
      <c r="A6" s="905" t="s">
        <v>379</v>
      </c>
      <c r="B6" s="903">
        <v>2849.4467072308144</v>
      </c>
      <c r="C6" s="903">
        <v>2941.76405900091</v>
      </c>
      <c r="D6" s="903">
        <v>2718.6848137897446</v>
      </c>
      <c r="E6" s="903">
        <v>2829.3846931643698</v>
      </c>
      <c r="F6" s="903">
        <v>2966.5564376753264</v>
      </c>
      <c r="G6" s="903">
        <v>3132.3129399033683</v>
      </c>
      <c r="H6" s="903">
        <v>3452.5215208634072</v>
      </c>
      <c r="I6" s="904">
        <v>3677.6308454203731</v>
      </c>
      <c r="J6" s="904">
        <v>3662.8973654894276</v>
      </c>
      <c r="K6" s="1108">
        <v>3592.9855666525368</v>
      </c>
      <c r="L6" s="1097">
        <v>3679.9789975882213</v>
      </c>
      <c r="M6" s="1097">
        <v>3845.9966014452816</v>
      </c>
      <c r="N6" s="1097">
        <v>4031.652887953036</v>
      </c>
      <c r="O6" s="1097">
        <v>3465.9380710491532</v>
      </c>
      <c r="P6" s="1110"/>
      <c r="Q6" s="1110"/>
      <c r="R6" s="1076"/>
    </row>
    <row r="7" spans="1:19">
      <c r="A7" s="905" t="s">
        <v>380</v>
      </c>
      <c r="B7" s="903">
        <v>10239.969498389533</v>
      </c>
      <c r="C7" s="903">
        <v>11146.933089241467</v>
      </c>
      <c r="D7" s="903">
        <v>10720.786424498581</v>
      </c>
      <c r="E7" s="903">
        <v>11133.095337784003</v>
      </c>
      <c r="F7" s="903">
        <v>12125.349032384942</v>
      </c>
      <c r="G7" s="903">
        <v>12549.724132469328</v>
      </c>
      <c r="H7" s="903">
        <v>11580.98612542489</v>
      </c>
      <c r="I7" s="904">
        <v>11141.839184823099</v>
      </c>
      <c r="J7" s="904">
        <v>13699.025006612168</v>
      </c>
      <c r="K7" s="1108">
        <v>17281.893660953785</v>
      </c>
      <c r="L7" s="1097">
        <v>20988.837586552359</v>
      </c>
      <c r="M7" s="1097">
        <v>22155.679699242701</v>
      </c>
      <c r="N7" s="1097">
        <v>22402.36052509673</v>
      </c>
      <c r="O7" s="1097">
        <v>17297.261716650886</v>
      </c>
      <c r="P7" s="1110"/>
      <c r="Q7" s="1110"/>
      <c r="R7" s="1076"/>
      <c r="S7" s="1076"/>
    </row>
    <row r="8" spans="1:19">
      <c r="A8" s="905" t="s">
        <v>381</v>
      </c>
      <c r="B8" s="903">
        <v>2328.3909682455628</v>
      </c>
      <c r="C8" s="903">
        <v>2496.244383629522</v>
      </c>
      <c r="D8" s="903">
        <v>2701.2058177910326</v>
      </c>
      <c r="E8" s="903">
        <v>2717.2918783593618</v>
      </c>
      <c r="F8" s="903">
        <v>2583.8518257422511</v>
      </c>
      <c r="G8" s="903">
        <v>2813.4209347684205</v>
      </c>
      <c r="H8" s="903">
        <v>2852.8859077771463</v>
      </c>
      <c r="I8" s="904">
        <v>2906.4820579798625</v>
      </c>
      <c r="J8" s="904">
        <v>3194.4201686645561</v>
      </c>
      <c r="K8" s="1108">
        <v>3299.7994451352388</v>
      </c>
      <c r="L8" s="1097">
        <v>3382.8912390458145</v>
      </c>
      <c r="M8" s="1097">
        <v>3500.9335910501372</v>
      </c>
      <c r="N8" s="1097">
        <v>3568.7056856147797</v>
      </c>
      <c r="O8" s="1097">
        <v>3237.109676370857</v>
      </c>
      <c r="P8" s="1110"/>
      <c r="Q8" s="1110"/>
      <c r="R8" s="1076"/>
      <c r="S8" s="1076"/>
    </row>
    <row r="9" spans="1:19">
      <c r="A9" s="905" t="s">
        <v>382</v>
      </c>
      <c r="B9" s="903">
        <v>1410.6662680405466</v>
      </c>
      <c r="C9" s="903">
        <v>1570.5688172097409</v>
      </c>
      <c r="D9" s="903">
        <v>1419.8880338375834</v>
      </c>
      <c r="E9" s="903">
        <v>1441.9857531109999</v>
      </c>
      <c r="F9" s="903">
        <v>1492.8186086223757</v>
      </c>
      <c r="G9" s="903">
        <v>1479.4129011315263</v>
      </c>
      <c r="H9" s="903">
        <v>1531.6824001575794</v>
      </c>
      <c r="I9" s="904">
        <v>1478.8189760214661</v>
      </c>
      <c r="J9" s="904">
        <v>1441.6401066753181</v>
      </c>
      <c r="K9" s="1108">
        <v>1501.5312361224414</v>
      </c>
      <c r="L9" s="1097">
        <v>1561.3343564518452</v>
      </c>
      <c r="M9" s="1097">
        <v>1551.9426949350657</v>
      </c>
      <c r="N9" s="1097">
        <v>1664.4169054675774</v>
      </c>
      <c r="O9" s="1097">
        <v>1595.8784891392738</v>
      </c>
      <c r="P9" s="1110"/>
      <c r="Q9" s="1110"/>
    </row>
    <row r="10" spans="1:19">
      <c r="A10" s="902" t="s">
        <v>383</v>
      </c>
      <c r="B10" s="903">
        <v>2719.5593828233305</v>
      </c>
      <c r="C10" s="903">
        <v>2901.5866792646298</v>
      </c>
      <c r="D10" s="903">
        <v>3320.2333638585087</v>
      </c>
      <c r="E10" s="903">
        <v>3310.0618106449947</v>
      </c>
      <c r="F10" s="903">
        <v>3359.1319749753939</v>
      </c>
      <c r="G10" s="903">
        <v>3541.8702633422586</v>
      </c>
      <c r="H10" s="903">
        <v>3760.4286034395177</v>
      </c>
      <c r="I10" s="904">
        <v>4339.5294345043776</v>
      </c>
      <c r="J10" s="904">
        <v>4173.8487864931967</v>
      </c>
      <c r="K10" s="1108">
        <v>4322.8414039981735</v>
      </c>
      <c r="L10" s="1097">
        <v>4524.8331082284867</v>
      </c>
      <c r="M10" s="1097">
        <v>4700.4669032336578</v>
      </c>
      <c r="N10" s="1097">
        <v>4855.9990560330889</v>
      </c>
      <c r="O10" s="1097">
        <v>4467.2718603846524</v>
      </c>
      <c r="P10" s="1110"/>
      <c r="Q10" s="1110"/>
    </row>
    <row r="11" spans="1:19">
      <c r="A11" s="902" t="s">
        <v>384</v>
      </c>
      <c r="B11" s="903">
        <v>3097.8366058548336</v>
      </c>
      <c r="C11" s="903">
        <v>3469.7423660353202</v>
      </c>
      <c r="D11" s="903">
        <v>2905.8928656126122</v>
      </c>
      <c r="E11" s="903">
        <v>3008.2164995794174</v>
      </c>
      <c r="F11" s="903">
        <v>3169.860466001885</v>
      </c>
      <c r="G11" s="903">
        <v>3330.0791142467278</v>
      </c>
      <c r="H11" s="903">
        <v>3516.2613560337372</v>
      </c>
      <c r="I11" s="904">
        <v>3788.9742366366327</v>
      </c>
      <c r="J11" s="904">
        <v>3808.2100571147012</v>
      </c>
      <c r="K11" s="1108">
        <v>3942.2393649744654</v>
      </c>
      <c r="L11" s="1097">
        <v>4194.2720913257763</v>
      </c>
      <c r="M11" s="1097">
        <v>4361.410830348279</v>
      </c>
      <c r="N11" s="1097">
        <v>4505.8845115312288</v>
      </c>
      <c r="O11" s="1097">
        <v>4039.417258789204</v>
      </c>
      <c r="P11" s="1110"/>
      <c r="Q11" s="1110"/>
    </row>
    <row r="12" spans="1:19">
      <c r="A12" s="902" t="s">
        <v>385</v>
      </c>
      <c r="B12" s="903">
        <v>8525.8542661805732</v>
      </c>
      <c r="C12" s="903">
        <v>9139.0236387974765</v>
      </c>
      <c r="D12" s="903">
        <v>9095.099613447619</v>
      </c>
      <c r="E12" s="903">
        <v>9514.2187906917552</v>
      </c>
      <c r="F12" s="903">
        <v>10585.062039430932</v>
      </c>
      <c r="G12" s="903">
        <v>11505.418385632398</v>
      </c>
      <c r="H12" s="903">
        <v>12266.868099509709</v>
      </c>
      <c r="I12" s="904">
        <v>16199.870214890383</v>
      </c>
      <c r="J12" s="904">
        <v>16114.954110314371</v>
      </c>
      <c r="K12" s="1108">
        <v>16091.737762999861</v>
      </c>
      <c r="L12" s="1097">
        <v>16227.751864045738</v>
      </c>
      <c r="M12" s="1097">
        <v>16427.959266035014</v>
      </c>
      <c r="N12" s="1097">
        <v>16512.605788041841</v>
      </c>
      <c r="O12" s="1097">
        <v>12731.707217341396</v>
      </c>
      <c r="P12" s="1110"/>
      <c r="Q12" s="1110"/>
      <c r="R12" s="1076"/>
      <c r="S12" s="1076"/>
    </row>
    <row r="13" spans="1:19">
      <c r="A13" s="902" t="s">
        <v>386</v>
      </c>
      <c r="B13" s="906" t="s">
        <v>319</v>
      </c>
      <c r="C13" s="906" t="s">
        <v>319</v>
      </c>
      <c r="D13" s="906" t="s">
        <v>319</v>
      </c>
      <c r="E13" s="906" t="s">
        <v>319</v>
      </c>
      <c r="F13" s="906" t="s">
        <v>319</v>
      </c>
      <c r="G13" s="906" t="s">
        <v>319</v>
      </c>
      <c r="H13" s="906" t="s">
        <v>319</v>
      </c>
      <c r="I13" s="904">
        <v>3390.9443607317062</v>
      </c>
      <c r="J13" s="904">
        <v>4580.4925287832912</v>
      </c>
      <c r="K13" s="1108">
        <v>4505.4730310536515</v>
      </c>
      <c r="L13" s="1097">
        <v>4337.6281684252435</v>
      </c>
      <c r="M13" s="1097">
        <v>4171.9339437369517</v>
      </c>
      <c r="N13" s="1097">
        <v>4461.5094331687596</v>
      </c>
      <c r="O13" s="1097">
        <v>3763.765386319611</v>
      </c>
      <c r="P13" s="1110"/>
      <c r="Q13" s="1110"/>
      <c r="R13" s="1076"/>
      <c r="S13" s="1076"/>
    </row>
    <row r="14" spans="1:19">
      <c r="A14" s="907" t="s">
        <v>387</v>
      </c>
      <c r="B14" s="908">
        <v>2247.3711104191266</v>
      </c>
      <c r="C14" s="908">
        <v>2356.4614582545032</v>
      </c>
      <c r="D14" s="908">
        <v>2375.282263782814</v>
      </c>
      <c r="E14" s="908">
        <v>2410.1063873089756</v>
      </c>
      <c r="F14" s="908">
        <v>2567.3959105559834</v>
      </c>
      <c r="G14" s="908">
        <v>2676.0821398637772</v>
      </c>
      <c r="H14" s="908">
        <v>3206.8196756584903</v>
      </c>
      <c r="I14" s="909">
        <v>2983.8969361019176</v>
      </c>
      <c r="J14" s="909">
        <v>3131.7638851919933</v>
      </c>
      <c r="K14" s="1108">
        <v>3240.3763164964944</v>
      </c>
      <c r="L14" s="1097">
        <v>3357.0706982007396</v>
      </c>
      <c r="M14" s="1097">
        <v>3477.7790958356195</v>
      </c>
      <c r="N14" s="1097">
        <v>3698.1611309387699</v>
      </c>
      <c r="O14" s="1097">
        <v>3382.0143153595418</v>
      </c>
      <c r="P14" s="1110"/>
      <c r="Q14" s="1110"/>
    </row>
    <row r="15" spans="1:19" ht="27.6">
      <c r="A15" s="910" t="s">
        <v>388</v>
      </c>
      <c r="B15" s="911">
        <v>6127.0342727655452</v>
      </c>
      <c r="C15" s="911">
        <v>6612.4746935144713</v>
      </c>
      <c r="D15" s="911">
        <v>6579.3441801843683</v>
      </c>
      <c r="E15" s="911">
        <v>6845.2118854370474</v>
      </c>
      <c r="F15" s="911">
        <v>7492.818303064364</v>
      </c>
      <c r="G15" s="911">
        <v>8087.2093053248309</v>
      </c>
      <c r="H15" s="911">
        <v>8503.5568791919595</v>
      </c>
      <c r="I15" s="911">
        <v>8791.6141176802084</v>
      </c>
      <c r="J15" s="912">
        <v>9150.3404433863834</v>
      </c>
      <c r="K15" s="1109">
        <v>9456.9599595403306</v>
      </c>
      <c r="L15" s="1099">
        <v>9836.8696798141718</v>
      </c>
      <c r="M15" s="1099">
        <v>10050.653317609993</v>
      </c>
      <c r="N15" s="1099">
        <v>10202.872970411188</v>
      </c>
      <c r="O15" s="1099">
        <v>8255.1786022213255</v>
      </c>
      <c r="P15" s="1101"/>
      <c r="Q15" s="1101"/>
      <c r="R15" s="1076"/>
      <c r="S15" s="1076"/>
    </row>
    <row r="16" spans="1:19">
      <c r="A16" s="913" t="s">
        <v>389</v>
      </c>
      <c r="B16" s="914"/>
      <c r="C16" s="914"/>
      <c r="D16" s="914"/>
      <c r="E16" s="914"/>
      <c r="F16" s="161"/>
      <c r="G16" s="161"/>
      <c r="H16" s="161"/>
      <c r="I16" s="161"/>
      <c r="J16" s="161"/>
      <c r="K16" s="161"/>
      <c r="L16" s="161"/>
      <c r="M16" s="161"/>
    </row>
    <row r="17" spans="1:15" ht="12.75" customHeight="1">
      <c r="A17" s="913" t="s">
        <v>390</v>
      </c>
      <c r="B17" s="914"/>
      <c r="C17" s="914"/>
      <c r="D17" s="914"/>
      <c r="E17" s="914"/>
      <c r="F17" s="161"/>
      <c r="G17" s="161"/>
      <c r="H17" s="161"/>
      <c r="I17" s="161"/>
      <c r="J17" s="161"/>
      <c r="K17" s="161"/>
      <c r="L17" s="161"/>
      <c r="M17" s="161"/>
    </row>
    <row r="18" spans="1:15">
      <c r="A18" s="915" t="s">
        <v>391</v>
      </c>
      <c r="B18" s="916"/>
      <c r="C18" s="916"/>
      <c r="D18" s="916"/>
      <c r="E18" s="916"/>
      <c r="F18" s="916"/>
      <c r="G18" s="916"/>
      <c r="H18" s="916"/>
      <c r="I18" s="916"/>
      <c r="J18" s="916"/>
      <c r="K18" s="916"/>
      <c r="L18" s="161"/>
      <c r="M18" s="161"/>
    </row>
    <row r="19" spans="1:15">
      <c r="A19" s="915" t="s">
        <v>392</v>
      </c>
      <c r="B19" s="1093"/>
      <c r="C19" s="1093"/>
      <c r="D19" s="1093"/>
      <c r="E19" s="1093"/>
      <c r="F19" s="1093"/>
      <c r="G19" s="1093"/>
      <c r="H19" s="1093"/>
      <c r="I19" s="1093"/>
      <c r="J19" s="1093"/>
      <c r="K19" s="1093"/>
      <c r="L19" s="1093"/>
      <c r="M19" s="1093"/>
      <c r="N19" s="1093"/>
      <c r="O19" s="1093"/>
    </row>
    <row r="20" spans="1:15">
      <c r="A20" s="915" t="s">
        <v>393</v>
      </c>
      <c r="B20" s="457"/>
      <c r="C20" s="457"/>
      <c r="D20" s="457"/>
      <c r="E20" s="457"/>
      <c r="F20" s="161"/>
      <c r="G20" s="161"/>
      <c r="H20" s="161"/>
      <c r="I20" s="161"/>
      <c r="J20" s="161"/>
      <c r="K20" s="161"/>
      <c r="L20" s="161"/>
      <c r="M20" s="161"/>
    </row>
    <row r="21" spans="1:15">
      <c r="A21" s="915" t="s">
        <v>394</v>
      </c>
      <c r="B21" s="457"/>
      <c r="C21" s="457"/>
      <c r="D21" s="457"/>
      <c r="E21" s="457"/>
      <c r="F21" s="161"/>
      <c r="G21" s="161"/>
      <c r="H21" s="161"/>
      <c r="I21" s="161"/>
      <c r="J21" s="161"/>
      <c r="K21" s="161"/>
      <c r="L21" s="161"/>
      <c r="M21" s="161"/>
    </row>
    <row r="22" spans="1:15">
      <c r="A22" s="915" t="s">
        <v>395</v>
      </c>
      <c r="B22" s="457"/>
      <c r="C22" s="457"/>
      <c r="D22" s="457"/>
      <c r="E22" s="457"/>
      <c r="F22" s="161"/>
      <c r="G22" s="161"/>
      <c r="H22" s="161"/>
      <c r="I22" s="161"/>
      <c r="J22" s="161"/>
      <c r="K22" s="161"/>
      <c r="L22" s="161"/>
      <c r="M22" s="161"/>
    </row>
    <row r="23" spans="1:15">
      <c r="A23" s="1563" t="s">
        <v>396</v>
      </c>
      <c r="B23" s="1563"/>
      <c r="C23" s="1563"/>
      <c r="D23" s="1563"/>
      <c r="E23" s="1564"/>
      <c r="F23" s="1564"/>
      <c r="G23" s="161"/>
      <c r="H23" s="161"/>
      <c r="I23" s="161"/>
      <c r="J23" s="161"/>
      <c r="K23" s="161"/>
      <c r="L23" s="161"/>
      <c r="M23" s="161"/>
    </row>
    <row r="24" spans="1:15">
      <c r="A24" s="1563" t="s">
        <v>397</v>
      </c>
      <c r="B24" s="1563"/>
      <c r="C24" s="1563"/>
      <c r="D24" s="1563"/>
      <c r="E24" s="1564"/>
      <c r="F24" s="1564"/>
      <c r="G24" s="917"/>
      <c r="H24" s="917"/>
      <c r="I24" s="917"/>
      <c r="J24" s="917"/>
      <c r="K24" s="917"/>
      <c r="L24" s="161"/>
    </row>
    <row r="25" spans="1:15">
      <c r="A25" s="918"/>
      <c r="B25" s="918"/>
      <c r="C25" s="918"/>
      <c r="D25" s="918"/>
      <c r="E25" s="161"/>
      <c r="F25" s="161"/>
      <c r="G25" s="917"/>
      <c r="H25" s="917"/>
      <c r="I25" s="917"/>
      <c r="J25" s="917"/>
      <c r="K25" s="917"/>
      <c r="L25" s="161"/>
    </row>
  </sheetData>
  <mergeCells count="6">
    <mergeCell ref="A1:O1"/>
    <mergeCell ref="A2:M2"/>
    <mergeCell ref="A3:A4"/>
    <mergeCell ref="A23:F23"/>
    <mergeCell ref="A24:F24"/>
    <mergeCell ref="B3:O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theme="5"/>
  </sheetPr>
  <dimension ref="A1:P15"/>
  <sheetViews>
    <sheetView showGridLines="0" workbookViewId="0">
      <selection activeCell="M19" sqref="M19"/>
    </sheetView>
  </sheetViews>
  <sheetFormatPr baseColWidth="10" defaultColWidth="11.44140625" defaultRowHeight="13.8"/>
  <cols>
    <col min="1" max="1" width="27.6640625" style="11" customWidth="1"/>
    <col min="2" max="13" width="8.5546875" style="11" customWidth="1"/>
    <col min="14" max="16384" width="11.44140625" style="11"/>
  </cols>
  <sheetData>
    <row r="1" spans="1:16" ht="25.5" customHeight="1">
      <c r="A1" s="1558" t="s">
        <v>505</v>
      </c>
      <c r="B1" s="1558"/>
      <c r="C1" s="1558"/>
      <c r="D1" s="1558"/>
      <c r="E1" s="1558"/>
      <c r="F1" s="1558"/>
      <c r="G1" s="1558"/>
      <c r="H1" s="1558"/>
      <c r="I1" s="1558"/>
      <c r="J1" s="1558"/>
      <c r="K1" s="1558"/>
      <c r="L1" s="1558"/>
      <c r="M1" s="1558"/>
      <c r="N1" s="1558"/>
      <c r="O1" s="1558"/>
    </row>
    <row r="2" spans="1:16">
      <c r="A2" s="1559"/>
      <c r="B2" s="1560"/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</row>
    <row r="3" spans="1:16" ht="32.25" customHeight="1">
      <c r="A3" s="1567" t="s">
        <v>376</v>
      </c>
      <c r="B3" s="1565" t="s">
        <v>377</v>
      </c>
      <c r="C3" s="1566"/>
      <c r="D3" s="1566"/>
      <c r="E3" s="1566"/>
      <c r="F3" s="1566"/>
      <c r="G3" s="1566"/>
      <c r="H3" s="1566"/>
      <c r="I3" s="1566"/>
      <c r="J3" s="1566"/>
      <c r="K3" s="1566"/>
      <c r="L3" s="1566"/>
      <c r="M3" s="1566"/>
      <c r="N3" s="1566"/>
      <c r="O3" s="1566"/>
      <c r="P3" s="44"/>
    </row>
    <row r="4" spans="1:16" ht="24" customHeight="1">
      <c r="A4" s="1567"/>
      <c r="B4" s="901">
        <v>2007</v>
      </c>
      <c r="C4" s="901">
        <v>2008</v>
      </c>
      <c r="D4" s="901">
        <v>2009</v>
      </c>
      <c r="E4" s="901">
        <v>2010</v>
      </c>
      <c r="F4" s="901">
        <v>2011</v>
      </c>
      <c r="G4" s="901">
        <v>2012</v>
      </c>
      <c r="H4" s="901">
        <v>2013</v>
      </c>
      <c r="I4" s="901">
        <v>2014</v>
      </c>
      <c r="J4" s="901">
        <v>2015</v>
      </c>
      <c r="K4" s="901">
        <v>2016</v>
      </c>
      <c r="L4" s="1100">
        <v>2017</v>
      </c>
      <c r="M4" s="1100">
        <v>2018</v>
      </c>
      <c r="N4" s="1100" t="s">
        <v>496</v>
      </c>
      <c r="O4" s="1100" t="s">
        <v>497</v>
      </c>
      <c r="P4" s="44"/>
    </row>
    <row r="5" spans="1:16">
      <c r="A5" s="902" t="s">
        <v>378</v>
      </c>
      <c r="B5" s="906" t="s">
        <v>319</v>
      </c>
      <c r="C5" s="903">
        <f>+(('ODS-02'!C5/'ODS-02'!B5)-1)*100</f>
        <v>38.861085593338785</v>
      </c>
      <c r="D5" s="903">
        <f>+(('ODS-02'!D5/'ODS-02'!C5)-1)*100</f>
        <v>-5.8508742231990762</v>
      </c>
      <c r="E5" s="903">
        <f>+(('ODS-02'!E5/'ODS-02'!D5)-1)*100</f>
        <v>-9.9732161042386807</v>
      </c>
      <c r="F5" s="903">
        <f>+(('ODS-02'!F5/'ODS-02'!E5)-1)*100</f>
        <v>1.1364517115204364</v>
      </c>
      <c r="G5" s="903">
        <f>+(('ODS-02'!G5/'ODS-02'!F5)-1)*100</f>
        <v>1.2275512260625732</v>
      </c>
      <c r="H5" s="903">
        <f>+(('ODS-02'!H5/'ODS-02'!G5)-1)*100</f>
        <v>8.9498151447451768</v>
      </c>
      <c r="I5" s="903">
        <f>+(('ODS-02'!I5/'ODS-02'!H5)-1)*100</f>
        <v>2.1075931544273674</v>
      </c>
      <c r="J5" s="903">
        <f>+(('ODS-02'!J5/'ODS-02'!I5)-1)*100</f>
        <v>7.1562046392758649</v>
      </c>
      <c r="K5" s="903">
        <f>+(('ODS-02'!K5/'ODS-02'!J5)-1)*100</f>
        <v>1.0904420135489978</v>
      </c>
      <c r="L5" s="903">
        <f>+(('ODS-02'!L5/'ODS-02'!K5)-1)*100</f>
        <v>2.2456982273699744</v>
      </c>
      <c r="M5" s="903">
        <f>+(('ODS-02'!M5/'ODS-02'!L5)-1)*100</f>
        <v>4.9286572125087913</v>
      </c>
      <c r="N5" s="903">
        <f>+(('ODS-02'!N5/'ODS-02'!M5)-1)*100</f>
        <v>-0.29634318642194346</v>
      </c>
      <c r="O5" s="1096">
        <f>+(('ODS-02'!O5/'ODS-02'!N5)-1)*100</f>
        <v>6.4848772946483058</v>
      </c>
      <c r="P5" s="44"/>
    </row>
    <row r="6" spans="1:16">
      <c r="A6" s="905" t="s">
        <v>379</v>
      </c>
      <c r="B6" s="906" t="s">
        <v>319</v>
      </c>
      <c r="C6" s="903">
        <f>+(('ODS-02'!C6/'ODS-02'!B6)-1)*100</f>
        <v>3.2398342996143414</v>
      </c>
      <c r="D6" s="903">
        <f>+(('ODS-02'!D6/'ODS-02'!C6)-1)*100</f>
        <v>-7.5831793691479188</v>
      </c>
      <c r="E6" s="903">
        <f>+(('ODS-02'!E6/'ODS-02'!D6)-1)*100</f>
        <v>4.0718173292149107</v>
      </c>
      <c r="F6" s="903">
        <f>+(('ODS-02'!F6/'ODS-02'!E6)-1)*100</f>
        <v>4.848112200591026</v>
      </c>
      <c r="G6" s="903">
        <f>+(('ODS-02'!G6/'ODS-02'!F6)-1)*100</f>
        <v>5.5875054363682786</v>
      </c>
      <c r="H6" s="903">
        <f>+(('ODS-02'!H6/'ODS-02'!G6)-1)*100</f>
        <v>10.222751912199346</v>
      </c>
      <c r="I6" s="903">
        <f>+(('ODS-02'!I6/'ODS-02'!H6)-1)*100</f>
        <v>6.5201425449962214</v>
      </c>
      <c r="J6" s="903">
        <f>+(('ODS-02'!J6/'ODS-02'!I6)-1)*100</f>
        <v>-0.4006242211420652</v>
      </c>
      <c r="K6" s="903">
        <f>+(('ODS-02'!K6/'ODS-02'!J6)-1)*100</f>
        <v>-1.9086474957113464</v>
      </c>
      <c r="L6" s="903">
        <f>+(('ODS-02'!L6/'ODS-02'!K6)-1)*100</f>
        <v>2.4212017922669693</v>
      </c>
      <c r="M6" s="903">
        <f>+(('ODS-02'!M6/'ODS-02'!L6)-1)*100</f>
        <v>4.5113736781069891</v>
      </c>
      <c r="N6" s="903">
        <f>+(('ODS-02'!N6/'ODS-02'!M6)-1)*100</f>
        <v>4.8272608051184163</v>
      </c>
      <c r="O6" s="1096">
        <f>+(('ODS-02'!O6/'ODS-02'!N6)-1)*100</f>
        <v>-14.03183340992209</v>
      </c>
      <c r="P6" s="44"/>
    </row>
    <row r="7" spans="1:16">
      <c r="A7" s="905" t="s">
        <v>380</v>
      </c>
      <c r="B7" s="906" t="s">
        <v>319</v>
      </c>
      <c r="C7" s="903">
        <f>+(('ODS-02'!C7/'ODS-02'!B7)-1)*100</f>
        <v>8.8570926992954</v>
      </c>
      <c r="D7" s="903">
        <f>+(('ODS-02'!D7/'ODS-02'!C7)-1)*100</f>
        <v>-3.8229947316556934</v>
      </c>
      <c r="E7" s="903">
        <f>+(('ODS-02'!E7/'ODS-02'!D7)-1)*100</f>
        <v>3.8458830999863469</v>
      </c>
      <c r="F7" s="903">
        <f>+(('ODS-02'!F7/'ODS-02'!E7)-1)*100</f>
        <v>8.912648859058848</v>
      </c>
      <c r="G7" s="903">
        <f>+(('ODS-02'!G7/'ODS-02'!F7)-1)*100</f>
        <v>3.4999000766983812</v>
      </c>
      <c r="H7" s="903">
        <f>+(('ODS-02'!H7/'ODS-02'!G7)-1)*100</f>
        <v>-7.7191976239387339</v>
      </c>
      <c r="I7" s="903">
        <f>+(('ODS-02'!I7/'ODS-02'!H7)-1)*100</f>
        <v>-3.7919650006115524</v>
      </c>
      <c r="J7" s="903">
        <f>+(('ODS-02'!J7/'ODS-02'!I7)-1)*100</f>
        <v>22.951200240552303</v>
      </c>
      <c r="K7" s="903">
        <f>+(('ODS-02'!K7/'ODS-02'!J7)-1)*100</f>
        <v>26.154187269621442</v>
      </c>
      <c r="L7" s="903">
        <f>+(('ODS-02'!L7/'ODS-02'!K7)-1)*100</f>
        <v>21.449871167613633</v>
      </c>
      <c r="M7" s="903">
        <f>+(('ODS-02'!M7/'ODS-02'!L7)-1)*100</f>
        <v>5.55934604705286</v>
      </c>
      <c r="N7" s="903">
        <f>+(('ODS-02'!N7/'ODS-02'!M7)-1)*100</f>
        <v>1.1133976894532438</v>
      </c>
      <c r="O7" s="1096">
        <f>+(('ODS-02'!O7/'ODS-02'!N7)-1)*100</f>
        <v>-22.788218244799452</v>
      </c>
      <c r="P7" s="44"/>
    </row>
    <row r="8" spans="1:16">
      <c r="A8" s="905" t="s">
        <v>381</v>
      </c>
      <c r="B8" s="906" t="s">
        <v>319</v>
      </c>
      <c r="C8" s="903">
        <f>+(('ODS-02'!C8/'ODS-02'!B8)-1)*100</f>
        <v>7.2089875657968427</v>
      </c>
      <c r="D8" s="903">
        <f>+(('ODS-02'!D8/'ODS-02'!C8)-1)*100</f>
        <v>8.2107920004009358</v>
      </c>
      <c r="E8" s="903">
        <f>+(('ODS-02'!E8/'ODS-02'!D8)-1)*100</f>
        <v>0.59551406495503834</v>
      </c>
      <c r="F8" s="903">
        <f>+(('ODS-02'!F8/'ODS-02'!E8)-1)*100</f>
        <v>-4.9107736154453407</v>
      </c>
      <c r="G8" s="903">
        <f>+(('ODS-02'!G8/'ODS-02'!F8)-1)*100</f>
        <v>8.8847629240590198</v>
      </c>
      <c r="H8" s="903">
        <f>+(('ODS-02'!H8/'ODS-02'!G8)-1)*100</f>
        <v>1.4027397223435489</v>
      </c>
      <c r="I8" s="903">
        <f>+(('ODS-02'!I8/'ODS-02'!H8)-1)*100</f>
        <v>1.8786643397343594</v>
      </c>
      <c r="J8" s="903">
        <f>+(('ODS-02'!J8/'ODS-02'!I8)-1)*100</f>
        <v>9.906756860726107</v>
      </c>
      <c r="K8" s="903">
        <f>+(('ODS-02'!K8/'ODS-02'!J8)-1)*100</f>
        <v>3.298854593531364</v>
      </c>
      <c r="L8" s="903">
        <f>+(('ODS-02'!L8/'ODS-02'!K8)-1)*100</f>
        <v>2.5180861834822821</v>
      </c>
      <c r="M8" s="903">
        <f>+(('ODS-02'!M8/'ODS-02'!L8)-1)*100</f>
        <v>3.4893924652930286</v>
      </c>
      <c r="N8" s="903">
        <f>+(('ODS-02'!N8/'ODS-02'!M8)-1)*100</f>
        <v>1.9358291953293971</v>
      </c>
      <c r="O8" s="1096">
        <f>+(('ODS-02'!O8/'ODS-02'!N8)-1)*100</f>
        <v>-9.291772380685936</v>
      </c>
      <c r="P8" s="44"/>
    </row>
    <row r="9" spans="1:16">
      <c r="A9" s="905" t="s">
        <v>382</v>
      </c>
      <c r="B9" s="906" t="s">
        <v>319</v>
      </c>
      <c r="C9" s="903">
        <f>+(('ODS-02'!C9/'ODS-02'!B9)-1)*100</f>
        <v>11.335250072386248</v>
      </c>
      <c r="D9" s="903">
        <f>+(('ODS-02'!D9/'ODS-02'!C9)-1)*100</f>
        <v>-9.5940261719862576</v>
      </c>
      <c r="E9" s="903">
        <f>+(('ODS-02'!E9/'ODS-02'!D9)-1)*100</f>
        <v>1.5563001269679022</v>
      </c>
      <c r="F9" s="903">
        <f>+(('ODS-02'!F9/'ODS-02'!E9)-1)*100</f>
        <v>3.5251981790878961</v>
      </c>
      <c r="G9" s="903">
        <f>+(('ODS-02'!G9/'ODS-02'!F9)-1)*100</f>
        <v>-0.8980131553438131</v>
      </c>
      <c r="H9" s="903">
        <f>+(('ODS-02'!H9/'ODS-02'!G9)-1)*100</f>
        <v>3.5331244567405662</v>
      </c>
      <c r="I9" s="903">
        <f>+(('ODS-02'!I9/'ODS-02'!H9)-1)*100</f>
        <v>-3.4513306499229013</v>
      </c>
      <c r="J9" s="903">
        <f>+(('ODS-02'!J9/'ODS-02'!I9)-1)*100</f>
        <v>-2.5140919848196774</v>
      </c>
      <c r="K9" s="903">
        <f>+(('ODS-02'!K9/'ODS-02'!J9)-1)*100</f>
        <v>4.154374532853633</v>
      </c>
      <c r="L9" s="903">
        <f>+(('ODS-02'!L9/'ODS-02'!K9)-1)*100</f>
        <v>3.9828089413470602</v>
      </c>
      <c r="M9" s="903">
        <f>+(('ODS-02'!M9/'ODS-02'!L9)-1)*100</f>
        <v>-0.60151507445991292</v>
      </c>
      <c r="N9" s="903">
        <f>+(('ODS-02'!N9/'ODS-02'!M9)-1)*100</f>
        <v>7.2473172430646882</v>
      </c>
      <c r="O9" s="1096">
        <f>+(('ODS-02'!O9/'ODS-02'!N9)-1)*100</f>
        <v>-4.1178635054208046</v>
      </c>
      <c r="P9" s="44"/>
    </row>
    <row r="10" spans="1:16">
      <c r="A10" s="902" t="s">
        <v>383</v>
      </c>
      <c r="B10" s="906" t="s">
        <v>319</v>
      </c>
      <c r="C10" s="903">
        <f>+(('ODS-02'!C10/'ODS-02'!B10)-1)*100</f>
        <v>6.6932642688730892</v>
      </c>
      <c r="D10" s="903">
        <f>+(('ODS-02'!D10/'ODS-02'!C10)-1)*100</f>
        <v>14.428198460711839</v>
      </c>
      <c r="E10" s="903">
        <f>+(('ODS-02'!E10/'ODS-02'!D10)-1)*100</f>
        <v>-0.30635055126647659</v>
      </c>
      <c r="F10" s="903">
        <f>+(('ODS-02'!F10/'ODS-02'!E10)-1)*100</f>
        <v>1.4824546228288549</v>
      </c>
      <c r="G10" s="903">
        <f>+(('ODS-02'!G10/'ODS-02'!F10)-1)*100</f>
        <v>5.4400449201821965</v>
      </c>
      <c r="H10" s="903">
        <f>+(('ODS-02'!H10/'ODS-02'!G10)-1)*100</f>
        <v>6.1707042846628202</v>
      </c>
      <c r="I10" s="903">
        <f>+(('ODS-02'!I10/'ODS-02'!H10)-1)*100</f>
        <v>15.399862412895683</v>
      </c>
      <c r="J10" s="903">
        <f>+(('ODS-02'!J10/'ODS-02'!I10)-1)*100</f>
        <v>-3.8179404129356609</v>
      </c>
      <c r="K10" s="903">
        <f>+(('ODS-02'!K10/'ODS-02'!J10)-1)*100</f>
        <v>3.5696697491084173</v>
      </c>
      <c r="L10" s="903">
        <f>+(('ODS-02'!L10/'ODS-02'!K10)-1)*100</f>
        <v>4.6726605339601823</v>
      </c>
      <c r="M10" s="903">
        <f>+(('ODS-02'!M10/'ODS-02'!L10)-1)*100</f>
        <v>3.881552994424875</v>
      </c>
      <c r="N10" s="903">
        <f>+(('ODS-02'!N10/'ODS-02'!M10)-1)*100</f>
        <v>3.3088660339770426</v>
      </c>
      <c r="O10" s="1096">
        <f>+(('ODS-02'!O10/'ODS-02'!N10)-1)*100</f>
        <v>-8.0050920760678874</v>
      </c>
      <c r="P10" s="44"/>
    </row>
    <row r="11" spans="1:16">
      <c r="A11" s="902" t="s">
        <v>384</v>
      </c>
      <c r="B11" s="906" t="s">
        <v>319</v>
      </c>
      <c r="C11" s="903">
        <f>+(('ODS-02'!C11/'ODS-02'!B11)-1)*100</f>
        <v>12.005338160108048</v>
      </c>
      <c r="D11" s="903">
        <f>+(('ODS-02'!D11/'ODS-02'!C11)-1)*100</f>
        <v>-16.250471675999023</v>
      </c>
      <c r="E11" s="903">
        <f>+(('ODS-02'!E11/'ODS-02'!D11)-1)*100</f>
        <v>3.5212459198916024</v>
      </c>
      <c r="F11" s="903">
        <f>+(('ODS-02'!F11/'ODS-02'!E11)-1)*100</f>
        <v>5.3734153258273576</v>
      </c>
      <c r="G11" s="903">
        <f>+(('ODS-02'!G11/'ODS-02'!F11)-1)*100</f>
        <v>5.0544385143528103</v>
      </c>
      <c r="H11" s="903">
        <f>+(('ODS-02'!H11/'ODS-02'!G11)-1)*100</f>
        <v>5.5909254825353916</v>
      </c>
      <c r="I11" s="903">
        <f>+(('ODS-02'!I11/'ODS-02'!H11)-1)*100</f>
        <v>7.7557625270070707</v>
      </c>
      <c r="J11" s="903">
        <f>+(('ODS-02'!J11/'ODS-02'!I11)-1)*100</f>
        <v>0.50767884067597358</v>
      </c>
      <c r="K11" s="903">
        <f>+(('ODS-02'!K11/'ODS-02'!J11)-1)*100</f>
        <v>3.5194830602729876</v>
      </c>
      <c r="L11" s="903">
        <f>+(('ODS-02'!L11/'ODS-02'!K11)-1)*100</f>
        <v>6.3931360584174923</v>
      </c>
      <c r="M11" s="903">
        <f>+(('ODS-02'!M11/'ODS-02'!L11)-1)*100</f>
        <v>3.9849283828811366</v>
      </c>
      <c r="N11" s="903">
        <f>+(('ODS-02'!N11/'ODS-02'!M11)-1)*100</f>
        <v>3.3125446513236012</v>
      </c>
      <c r="O11" s="1096">
        <f>+(('ODS-02'!O11/'ODS-02'!N11)-1)*100</f>
        <v>-10.352401433020875</v>
      </c>
      <c r="P11" s="44"/>
    </row>
    <row r="12" spans="1:16">
      <c r="A12" s="902" t="s">
        <v>385</v>
      </c>
      <c r="B12" s="906" t="s">
        <v>319</v>
      </c>
      <c r="C12" s="903">
        <f>+(('ODS-02'!C12/'ODS-02'!B12)-1)*100</f>
        <v>7.1918819331589612</v>
      </c>
      <c r="D12" s="903">
        <f>+(('ODS-02'!D12/'ODS-02'!C12)-1)*100</f>
        <v>-0.48062054641579977</v>
      </c>
      <c r="E12" s="903">
        <f>+(('ODS-02'!E12/'ODS-02'!D12)-1)*100</f>
        <v>4.6081867715274338</v>
      </c>
      <c r="F12" s="903">
        <f>+(('ODS-02'!F12/'ODS-02'!E12)-1)*100</f>
        <v>11.255188390105531</v>
      </c>
      <c r="G12" s="903">
        <f>+(('ODS-02'!G12/'ODS-02'!F12)-1)*100</f>
        <v>8.6948601980130213</v>
      </c>
      <c r="H12" s="903">
        <f>+(('ODS-02'!H12/'ODS-02'!G12)-1)*100</f>
        <v>6.6181836101517622</v>
      </c>
      <c r="I12" s="903">
        <f>+(('ODS-02'!I12/'ODS-02'!H12)-1)*100</f>
        <v>32.061990750009528</v>
      </c>
      <c r="J12" s="903">
        <f>+(('ODS-02'!J12/'ODS-02'!I12)-1)*100</f>
        <v>-0.52417768444811275</v>
      </c>
      <c r="K12" s="903">
        <f>+(('ODS-02'!K12/'ODS-02'!J12)-1)*100</f>
        <v>-0.14406710162240266</v>
      </c>
      <c r="L12" s="903">
        <f>+(('ODS-02'!L12/'ODS-02'!K12)-1)*100</f>
        <v>0.84524184428742544</v>
      </c>
      <c r="M12" s="903">
        <f>+(('ODS-02'!M12/'ODS-02'!L12)-1)*100</f>
        <v>1.2337346766612578</v>
      </c>
      <c r="N12" s="903">
        <f>+(('ODS-02'!N12/'ODS-02'!M12)-1)*100</f>
        <v>0.51525889878383246</v>
      </c>
      <c r="O12" s="1096">
        <f>+(('ODS-02'!O12/'ODS-02'!N12)-1)*100</f>
        <v>-22.897043744837109</v>
      </c>
      <c r="P12" s="44"/>
    </row>
    <row r="13" spans="1:16">
      <c r="A13" s="1106" t="s">
        <v>386</v>
      </c>
      <c r="B13" s="1104" t="s">
        <v>319</v>
      </c>
      <c r="C13" s="1104" t="s">
        <v>319</v>
      </c>
      <c r="D13" s="1104" t="s">
        <v>319</v>
      </c>
      <c r="E13" s="1104" t="s">
        <v>319</v>
      </c>
      <c r="F13" s="1104" t="s">
        <v>319</v>
      </c>
      <c r="G13" s="1104" t="s">
        <v>319</v>
      </c>
      <c r="H13" s="1104" t="s">
        <v>319</v>
      </c>
      <c r="I13" s="1104" t="s">
        <v>319</v>
      </c>
      <c r="J13" s="1064">
        <f>+(('ODS-02'!J13/'ODS-02'!I13)-1)*100</f>
        <v>35.08014409870475</v>
      </c>
      <c r="K13" s="1064">
        <f>+(('ODS-02'!K13/'ODS-02'!J13)-1)*100</f>
        <v>-1.637804171892554</v>
      </c>
      <c r="L13" s="1064">
        <f>+(('ODS-02'!L13/'ODS-02'!K13)-1)*100</f>
        <v>-3.7253549510018025</v>
      </c>
      <c r="M13" s="1064">
        <f>+(('ODS-02'!M13/'ODS-02'!L13)-1)*100</f>
        <v>-3.8199268875655279</v>
      </c>
      <c r="N13" s="1064">
        <f>+(('ODS-02'!N13/'ODS-02'!M13)-1)*100</f>
        <v>6.9410372584285174</v>
      </c>
      <c r="O13" s="1096">
        <f>+(('ODS-02'!O13/'ODS-02'!N13)-1)*100</f>
        <v>-15.639192459435868</v>
      </c>
      <c r="P13" s="44"/>
    </row>
    <row r="14" spans="1:16">
      <c r="A14" s="907" t="s">
        <v>387</v>
      </c>
      <c r="B14" s="1103" t="s">
        <v>319</v>
      </c>
      <c r="C14" s="1065">
        <f>+(('ODS-02'!C14/'ODS-02'!B14)-1)*100</f>
        <v>4.854131448500798</v>
      </c>
      <c r="D14" s="1065">
        <f>+(('ODS-02'!D14/'ODS-02'!C14)-1)*100</f>
        <v>0.79868930011066652</v>
      </c>
      <c r="E14" s="1065">
        <f>+(('ODS-02'!E14/'ODS-02'!D14)-1)*100</f>
        <v>1.4661046418416701</v>
      </c>
      <c r="F14" s="1065">
        <f>+(('ODS-02'!F14/'ODS-02'!E14)-1)*100</f>
        <v>6.5262481388894455</v>
      </c>
      <c r="G14" s="1065">
        <f>+(('ODS-02'!G14/'ODS-02'!F14)-1)*100</f>
        <v>4.2333256378934259</v>
      </c>
      <c r="H14" s="1065">
        <f>+(('ODS-02'!H14/'ODS-02'!G14)-1)*100</f>
        <v>19.832632484955393</v>
      </c>
      <c r="I14" s="1065">
        <f>+(('ODS-02'!I14/'ODS-02'!H14)-1)*100</f>
        <v>-6.9515208868361933</v>
      </c>
      <c r="J14" s="1065">
        <f>+(('ODS-02'!J14/'ODS-02'!I14)-1)*100</f>
        <v>4.9554978692811336</v>
      </c>
      <c r="K14" s="1065">
        <f>+(('ODS-02'!K14/'ODS-02'!J14)-1)*100</f>
        <v>3.4680913148675163</v>
      </c>
      <c r="L14" s="1065">
        <f>+(('ODS-02'!L14/'ODS-02'!K14)-1)*100</f>
        <v>3.6012601718560688</v>
      </c>
      <c r="M14" s="1065">
        <f>+(('ODS-02'!M14/'ODS-02'!L14)-1)*100</f>
        <v>3.5956465766292967</v>
      </c>
      <c r="N14" s="1065">
        <f>+(('ODS-02'!N14/'ODS-02'!M14)-1)*100</f>
        <v>6.3368612275299885</v>
      </c>
      <c r="O14" s="1105">
        <f>+(('ODS-02'!O14/'ODS-02'!N14)-1)*100</f>
        <v>-8.5487571900085157</v>
      </c>
      <c r="P14" s="44"/>
    </row>
    <row r="15" spans="1:16" ht="31.95" customHeight="1">
      <c r="A15" s="1102" t="s">
        <v>388</v>
      </c>
      <c r="B15" s="1103" t="s">
        <v>319</v>
      </c>
      <c r="C15" s="1094">
        <f>+(('ODS-02'!C15/'ODS-02'!B15)-1)*100</f>
        <v>7.9229264785851017</v>
      </c>
      <c r="D15" s="1094">
        <f>+(('ODS-02'!D15/'ODS-02'!C15)-1)*100</f>
        <v>-0.50103047445455573</v>
      </c>
      <c r="E15" s="1094">
        <f>+(('ODS-02'!E15/'ODS-02'!D15)-1)*100</f>
        <v>4.0409453886516289</v>
      </c>
      <c r="F15" s="1094">
        <f>+(('ODS-02'!F15/'ODS-02'!E15)-1)*100</f>
        <v>9.4607212817630515</v>
      </c>
      <c r="G15" s="1094">
        <f>+(('ODS-02'!G15/'ODS-02'!F15)-1)*100</f>
        <v>7.9328095012977551</v>
      </c>
      <c r="H15" s="1094">
        <f>+(('ODS-02'!H15/'ODS-02'!G15)-1)*100</f>
        <v>5.1482230538165252</v>
      </c>
      <c r="I15" s="1094">
        <f>+(('ODS-02'!I15/'ODS-02'!H15)-1)*100</f>
        <v>3.3874911708195787</v>
      </c>
      <c r="J15" s="1094">
        <f>+(('ODS-02'!J15/'ODS-02'!I15)-1)*100</f>
        <v>4.0803238279619736</v>
      </c>
      <c r="K15" s="1094">
        <f>+(('ODS-02'!K15/'ODS-02'!J15)-1)*100</f>
        <v>3.3509082864295436</v>
      </c>
      <c r="L15" s="1094">
        <f>+(('ODS-02'!L15/'ODS-02'!K15)-1)*100</f>
        <v>4.0172499608669865</v>
      </c>
      <c r="M15" s="1094">
        <f>+(('ODS-02'!M15/'ODS-02'!L15)-1)*100</f>
        <v>2.1732893161583444</v>
      </c>
      <c r="N15" s="1094">
        <f>+(('ODS-02'!N15/'ODS-02'!M15)-1)*100</f>
        <v>1.5145249566462349</v>
      </c>
      <c r="O15" s="1095">
        <f>+(('ODS-02'!O15/'ODS-02'!N15)-1)*100</f>
        <v>-19.089665958189116</v>
      </c>
      <c r="P15" s="44"/>
    </row>
  </sheetData>
  <mergeCells count="4">
    <mergeCell ref="A2:M2"/>
    <mergeCell ref="A3:A4"/>
    <mergeCell ref="B3:O3"/>
    <mergeCell ref="A1:O1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J37"/>
  <sheetViews>
    <sheetView showGridLines="0" workbookViewId="0">
      <selection sqref="A1:I1"/>
    </sheetView>
  </sheetViews>
  <sheetFormatPr baseColWidth="10" defaultColWidth="11.44140625" defaultRowHeight="13.8"/>
  <cols>
    <col min="1" max="1" width="11" style="11" customWidth="1"/>
    <col min="2" max="2" width="55.44140625" style="11" customWidth="1"/>
    <col min="3" max="16384" width="11.44140625" style="11"/>
  </cols>
  <sheetData>
    <row r="1" spans="1:10" ht="13.95" customHeight="1">
      <c r="A1" s="1571" t="s">
        <v>617</v>
      </c>
      <c r="B1" s="1571"/>
      <c r="C1" s="1571"/>
      <c r="D1" s="1571"/>
      <c r="E1" s="1571"/>
      <c r="F1" s="1571"/>
      <c r="G1" s="1571"/>
      <c r="H1" s="1571"/>
      <c r="I1" s="1571"/>
    </row>
    <row r="2" spans="1:10">
      <c r="A2" s="919"/>
      <c r="B2" s="919"/>
      <c r="C2" s="919"/>
      <c r="D2" s="919"/>
      <c r="E2" s="919"/>
      <c r="F2" s="919"/>
      <c r="G2" s="919"/>
    </row>
    <row r="3" spans="1:10" ht="28.2" customHeight="1">
      <c r="A3" s="1568" t="s">
        <v>398</v>
      </c>
      <c r="B3" s="920" t="s">
        <v>399</v>
      </c>
      <c r="C3" s="1572" t="s">
        <v>400</v>
      </c>
      <c r="D3" s="1573"/>
      <c r="E3" s="1573"/>
      <c r="F3" s="1573"/>
      <c r="G3" s="1573"/>
      <c r="H3" s="1573"/>
      <c r="I3" s="1573"/>
      <c r="J3" s="1573"/>
    </row>
    <row r="4" spans="1:10" ht="13.95" customHeight="1">
      <c r="A4" s="1569"/>
      <c r="B4" s="921"/>
      <c r="C4" s="1067">
        <v>2014</v>
      </c>
      <c r="D4" s="1067">
        <v>2015</v>
      </c>
      <c r="E4" s="1067">
        <v>2016</v>
      </c>
      <c r="F4" s="1243">
        <v>2017</v>
      </c>
      <c r="G4" s="1243">
        <v>2018</v>
      </c>
      <c r="H4" s="1243" t="s">
        <v>496</v>
      </c>
      <c r="I4" s="1243" t="s">
        <v>497</v>
      </c>
      <c r="J4" s="1243" t="s">
        <v>615</v>
      </c>
    </row>
    <row r="5" spans="1:10">
      <c r="A5" s="922"/>
      <c r="B5" s="923" t="s">
        <v>401</v>
      </c>
      <c r="C5" s="924"/>
      <c r="D5" s="924"/>
      <c r="E5" s="925"/>
      <c r="F5" s="1247"/>
      <c r="G5" s="1244"/>
      <c r="H5" s="1244"/>
      <c r="I5" s="1244"/>
      <c r="J5" s="1244"/>
    </row>
    <row r="6" spans="1:10">
      <c r="A6" s="926" t="s">
        <v>402</v>
      </c>
      <c r="B6" s="927" t="s">
        <v>403</v>
      </c>
      <c r="C6" s="928">
        <v>747.43508780541299</v>
      </c>
      <c r="D6" s="928">
        <v>753.78293206982141</v>
      </c>
      <c r="E6" s="928">
        <v>780.6</v>
      </c>
      <c r="F6" s="1245">
        <v>789.80945070395705</v>
      </c>
      <c r="G6" s="1245">
        <v>821.98212065479981</v>
      </c>
      <c r="H6" s="1245">
        <v>908.01886065605049</v>
      </c>
      <c r="I6" s="1245">
        <v>930.08510825517124</v>
      </c>
      <c r="J6" s="1245">
        <v>958.87494402288189</v>
      </c>
    </row>
    <row r="7" spans="1:10">
      <c r="A7" s="926" t="s">
        <v>404</v>
      </c>
      <c r="B7" s="927" t="s">
        <v>405</v>
      </c>
      <c r="C7" s="928">
        <v>186.18530548557996</v>
      </c>
      <c r="D7" s="928">
        <v>181.22958390493332</v>
      </c>
      <c r="E7" s="928">
        <v>161</v>
      </c>
      <c r="F7" s="1245">
        <v>162.06590636618691</v>
      </c>
      <c r="G7" s="1245">
        <v>158.56583665551895</v>
      </c>
      <c r="H7" s="1245">
        <v>131.72048033864644</v>
      </c>
      <c r="I7" s="1245">
        <v>145.32621641463908</v>
      </c>
      <c r="J7" s="1245">
        <v>147.87088266125042</v>
      </c>
    </row>
    <row r="8" spans="1:10">
      <c r="A8" s="926" t="s">
        <v>406</v>
      </c>
      <c r="B8" s="927" t="s">
        <v>407</v>
      </c>
      <c r="C8" s="928">
        <v>559.20070171352666</v>
      </c>
      <c r="D8" s="928">
        <v>614.89211254878512</v>
      </c>
      <c r="E8" s="928">
        <v>664.9</v>
      </c>
      <c r="F8" s="1245">
        <v>718.59614084657824</v>
      </c>
      <c r="G8" s="1245">
        <v>738.43099679513307</v>
      </c>
      <c r="H8" s="1245">
        <v>1025.6925872461281</v>
      </c>
      <c r="I8" s="1245">
        <v>1345.6952983014735</v>
      </c>
      <c r="J8" s="1245">
        <v>2902.214817710942</v>
      </c>
    </row>
    <row r="9" spans="1:10">
      <c r="A9" s="926" t="s">
        <v>408</v>
      </c>
      <c r="B9" s="927" t="s">
        <v>409</v>
      </c>
      <c r="C9" s="928">
        <v>1992.2606039378709</v>
      </c>
      <c r="D9" s="928">
        <v>2060.8286716059006</v>
      </c>
      <c r="E9" s="928">
        <v>2084.5</v>
      </c>
      <c r="F9" s="1245">
        <v>2139.0549360756245</v>
      </c>
      <c r="G9" s="1245">
        <v>2166.5108857962018</v>
      </c>
      <c r="H9" s="1245">
        <v>2113.0308651191399</v>
      </c>
      <c r="I9" s="1245">
        <v>1693.5273566543351</v>
      </c>
      <c r="J9" s="1245">
        <v>1881.8969999999999</v>
      </c>
    </row>
    <row r="10" spans="1:10">
      <c r="A10" s="926" t="s">
        <v>410</v>
      </c>
      <c r="B10" s="927" t="s">
        <v>411</v>
      </c>
      <c r="C10" s="928">
        <v>1274.4841094707501</v>
      </c>
      <c r="D10" s="928">
        <v>1405.9591947246984</v>
      </c>
      <c r="E10" s="928">
        <v>1549</v>
      </c>
      <c r="F10" s="1245">
        <v>1662.6151869435789</v>
      </c>
      <c r="G10" s="1245">
        <v>1698.6959009216607</v>
      </c>
      <c r="H10" s="1245">
        <v>1775.7200885330292</v>
      </c>
      <c r="I10" s="1245">
        <v>1677.2106129261153</v>
      </c>
      <c r="J10" s="1245">
        <v>1773.876</v>
      </c>
    </row>
    <row r="11" spans="1:10">
      <c r="A11" s="926" t="s">
        <v>412</v>
      </c>
      <c r="B11" s="927" t="s">
        <v>132</v>
      </c>
      <c r="C11" s="928">
        <v>4651.0298675749909</v>
      </c>
      <c r="D11" s="928">
        <v>5256.3637506201521</v>
      </c>
      <c r="E11" s="928">
        <v>5679.9</v>
      </c>
      <c r="F11" s="1245">
        <v>6151.9544101291804</v>
      </c>
      <c r="G11" s="1245">
        <v>6348.1727894960895</v>
      </c>
      <c r="H11" s="1245">
        <v>6353.9707841138597</v>
      </c>
      <c r="I11" s="1245">
        <v>3080.4826968621101</v>
      </c>
      <c r="J11" s="1245">
        <v>4056.4889999999996</v>
      </c>
    </row>
    <row r="12" spans="1:10">
      <c r="A12" s="929" t="s">
        <v>413</v>
      </c>
      <c r="B12" s="930" t="s">
        <v>414</v>
      </c>
      <c r="C12" s="928">
        <v>6510.1524622853467</v>
      </c>
      <c r="D12" s="928">
        <v>6706.9607940169999</v>
      </c>
      <c r="E12" s="928">
        <v>6978</v>
      </c>
      <c r="F12" s="1245">
        <v>7228.2658267934539</v>
      </c>
      <c r="G12" s="1245">
        <v>7513.4028096622606</v>
      </c>
      <c r="H12" s="1245">
        <v>7669.4939227528894</v>
      </c>
      <c r="I12" s="1245">
        <v>6313.8947317639413</v>
      </c>
      <c r="J12" s="1245">
        <v>7526.83472906922</v>
      </c>
    </row>
    <row r="13" spans="1:10">
      <c r="A13" s="926" t="s">
        <v>415</v>
      </c>
      <c r="B13" s="927" t="s">
        <v>416</v>
      </c>
      <c r="C13" s="928">
        <v>907.92153588725785</v>
      </c>
      <c r="D13" s="928">
        <v>950.95288984637762</v>
      </c>
      <c r="E13" s="928">
        <v>972.2</v>
      </c>
      <c r="F13" s="1245">
        <v>995.6499083934948</v>
      </c>
      <c r="G13" s="1245">
        <v>965.28876519871221</v>
      </c>
      <c r="H13" s="1245">
        <v>961.30611473492445</v>
      </c>
      <c r="I13" s="1245">
        <v>437.73539841107743</v>
      </c>
      <c r="J13" s="1245">
        <v>442.52774741108192</v>
      </c>
    </row>
    <row r="14" spans="1:10">
      <c r="A14" s="926" t="s">
        <v>417</v>
      </c>
      <c r="B14" s="927" t="s">
        <v>418</v>
      </c>
      <c r="C14" s="928">
        <v>4608.6399484512913</v>
      </c>
      <c r="D14" s="928">
        <v>4733.3282269414785</v>
      </c>
      <c r="E14" s="928">
        <v>4820.3999999999996</v>
      </c>
      <c r="F14" s="1245">
        <v>5368.2030915236837</v>
      </c>
      <c r="G14" s="1245">
        <v>5678.9310957864145</v>
      </c>
      <c r="H14" s="1245">
        <v>6039.2009264326243</v>
      </c>
      <c r="I14" s="1245">
        <v>5364.825428802138</v>
      </c>
      <c r="J14" s="1245">
        <v>5961.2689481986909</v>
      </c>
    </row>
    <row r="15" spans="1:10">
      <c r="A15" s="926" t="s">
        <v>419</v>
      </c>
      <c r="B15" s="927" t="s">
        <v>420</v>
      </c>
      <c r="C15" s="928">
        <v>2436.6300826717593</v>
      </c>
      <c r="D15" s="928">
        <v>2621.0118614621392</v>
      </c>
      <c r="E15" s="928">
        <v>2811.4</v>
      </c>
      <c r="F15" s="1245">
        <v>2937.5702289715027</v>
      </c>
      <c r="G15" s="1245">
        <v>3030.7005255327158</v>
      </c>
      <c r="H15" s="1245">
        <v>3130.968935208899</v>
      </c>
      <c r="I15" s="1245">
        <v>3087.9481118014205</v>
      </c>
      <c r="J15" s="1245">
        <v>2994.8534028986942</v>
      </c>
    </row>
    <row r="16" spans="1:10" ht="27.6">
      <c r="A16" s="926" t="s">
        <v>421</v>
      </c>
      <c r="B16" s="930" t="s">
        <v>422</v>
      </c>
      <c r="C16" s="928">
        <v>2693.4177629818287</v>
      </c>
      <c r="D16" s="928">
        <v>2825.5529555656994</v>
      </c>
      <c r="E16" s="928">
        <v>2904</v>
      </c>
      <c r="F16" s="1245">
        <v>2974.6145238024178</v>
      </c>
      <c r="G16" s="1245">
        <v>3049.2170973158809</v>
      </c>
      <c r="H16" s="1245">
        <v>3091.5841574802853</v>
      </c>
      <c r="I16" s="1245">
        <v>2285.964102840032</v>
      </c>
      <c r="J16" s="1245">
        <v>2558.7192925185059</v>
      </c>
    </row>
    <row r="17" spans="1:10">
      <c r="A17" s="926" t="s">
        <v>423</v>
      </c>
      <c r="B17" s="927" t="s">
        <v>424</v>
      </c>
      <c r="C17" s="928">
        <v>329.63597158457191</v>
      </c>
      <c r="D17" s="928">
        <v>358.99686940087918</v>
      </c>
      <c r="E17" s="928">
        <v>398.2</v>
      </c>
      <c r="F17" s="1245">
        <v>414.33462752617811</v>
      </c>
      <c r="G17" s="1245">
        <v>441.93565166827551</v>
      </c>
      <c r="H17" s="1245">
        <v>458.6059852339929</v>
      </c>
      <c r="I17" s="1245">
        <v>418.07192012572466</v>
      </c>
      <c r="J17" s="1245">
        <v>411.61900000000003</v>
      </c>
    </row>
    <row r="18" spans="1:10">
      <c r="A18" s="926" t="s">
        <v>425</v>
      </c>
      <c r="B18" s="927" t="s">
        <v>426</v>
      </c>
      <c r="C18" s="928">
        <v>422.38612108347502</v>
      </c>
      <c r="D18" s="928">
        <v>456.92158388379323</v>
      </c>
      <c r="E18" s="928">
        <v>466.6</v>
      </c>
      <c r="F18" s="1245">
        <v>480.1366490649205</v>
      </c>
      <c r="G18" s="1245">
        <v>509.32175419818452</v>
      </c>
      <c r="H18" s="1245">
        <v>534.68330304593439</v>
      </c>
      <c r="I18" s="1245">
        <v>567.04276473704454</v>
      </c>
      <c r="J18" s="1245">
        <v>579.94394818844012</v>
      </c>
    </row>
    <row r="19" spans="1:10" ht="27.6">
      <c r="A19" s="931" t="s">
        <v>427</v>
      </c>
      <c r="B19" s="930" t="s">
        <v>428</v>
      </c>
      <c r="C19" s="932">
        <v>625.02061796982969</v>
      </c>
      <c r="D19" s="932">
        <v>643.27347131668228</v>
      </c>
      <c r="E19" s="932">
        <v>667.2</v>
      </c>
      <c r="F19" s="1246">
        <v>678.89592564434042</v>
      </c>
      <c r="G19" s="1246">
        <v>694.17495339568279</v>
      </c>
      <c r="H19" s="1246">
        <v>684.78794460430788</v>
      </c>
      <c r="I19" s="1246">
        <v>374.24053408867707</v>
      </c>
      <c r="J19" s="1246">
        <v>547.19336100661678</v>
      </c>
    </row>
    <row r="20" spans="1:10">
      <c r="A20" s="933"/>
      <c r="B20" s="934" t="s">
        <v>429</v>
      </c>
      <c r="C20" s="928"/>
      <c r="D20" s="928"/>
      <c r="E20" s="935"/>
      <c r="F20" s="1245"/>
      <c r="G20" s="1248"/>
      <c r="H20" s="1245"/>
      <c r="I20" s="1245"/>
      <c r="J20" s="1245"/>
    </row>
    <row r="21" spans="1:10">
      <c r="A21" s="933" t="s">
        <v>412</v>
      </c>
      <c r="B21" s="936" t="s">
        <v>132</v>
      </c>
      <c r="C21" s="928">
        <v>410.46731181863419</v>
      </c>
      <c r="D21" s="928">
        <v>506.41037362563964</v>
      </c>
      <c r="E21" s="928">
        <v>546.70000000000005</v>
      </c>
      <c r="F21" s="1245">
        <v>591.8507842675981</v>
      </c>
      <c r="G21" s="1245">
        <v>612.09373714554351</v>
      </c>
      <c r="H21" s="1245">
        <v>612.52226287226472</v>
      </c>
      <c r="I21" s="1245">
        <v>293.21020962229665</v>
      </c>
      <c r="J21" s="1245">
        <v>384.66899999999998</v>
      </c>
    </row>
    <row r="22" spans="1:10">
      <c r="A22" s="933" t="s">
        <v>421</v>
      </c>
      <c r="B22" s="936" t="s">
        <v>430</v>
      </c>
      <c r="C22" s="928">
        <v>2136.4452176571726</v>
      </c>
      <c r="D22" s="928">
        <v>2208.794818152081</v>
      </c>
      <c r="E22" s="928">
        <v>2306.9</v>
      </c>
      <c r="F22" s="1245">
        <v>2370.7115177581823</v>
      </c>
      <c r="G22" s="1245">
        <v>2440.8011442221173</v>
      </c>
      <c r="H22" s="1245">
        <v>2521.5377124232946</v>
      </c>
      <c r="I22" s="1245">
        <v>2600.1738503844167</v>
      </c>
      <c r="J22" s="1245">
        <v>2678.0030000000002</v>
      </c>
    </row>
    <row r="23" spans="1:10">
      <c r="A23" s="937" t="s">
        <v>431</v>
      </c>
      <c r="B23" s="938" t="s">
        <v>432</v>
      </c>
      <c r="C23" s="932">
        <v>183.4857400553868</v>
      </c>
      <c r="D23" s="932">
        <v>178.2331630883788</v>
      </c>
      <c r="E23" s="932">
        <v>169.3</v>
      </c>
      <c r="F23" s="1246">
        <v>172.00337728495069</v>
      </c>
      <c r="G23" s="1246">
        <v>176.53150587978882</v>
      </c>
      <c r="H23" s="1246">
        <v>199.7817292491537</v>
      </c>
      <c r="I23" s="1246">
        <v>168.37170506990358</v>
      </c>
      <c r="J23" s="1246">
        <v>157.98099999999999</v>
      </c>
    </row>
    <row r="24" spans="1:10">
      <c r="A24" s="939"/>
      <c r="B24" s="940" t="s">
        <v>433</v>
      </c>
      <c r="C24" s="928"/>
      <c r="D24" s="928"/>
      <c r="E24" s="928"/>
      <c r="F24" s="1245"/>
      <c r="G24" s="1245"/>
      <c r="H24" s="1245"/>
      <c r="I24" s="1245"/>
      <c r="J24" s="1245"/>
    </row>
    <row r="25" spans="1:10" ht="27.6">
      <c r="A25" s="933" t="s">
        <v>434</v>
      </c>
      <c r="B25" s="941" t="s">
        <v>435</v>
      </c>
      <c r="C25" s="928">
        <v>1033.1485258674816</v>
      </c>
      <c r="D25" s="928">
        <v>1093.1573304929534</v>
      </c>
      <c r="E25" s="928">
        <v>1245</v>
      </c>
      <c r="F25" s="1245">
        <v>1393.5817741251992</v>
      </c>
      <c r="G25" s="1245">
        <v>1503.0591621186322</v>
      </c>
      <c r="H25" s="1245">
        <v>1594.4574740842525</v>
      </c>
      <c r="I25" s="1249">
        <v>1854.1439493138605</v>
      </c>
      <c r="J25" s="1249">
        <v>1966.2675420964799</v>
      </c>
    </row>
    <row r="26" spans="1:10">
      <c r="A26" s="933" t="s">
        <v>423</v>
      </c>
      <c r="B26" s="936" t="s">
        <v>436</v>
      </c>
      <c r="C26" s="928">
        <v>741.83215577938415</v>
      </c>
      <c r="D26" s="928">
        <v>754.4141717105166</v>
      </c>
      <c r="E26" s="942">
        <v>798.4</v>
      </c>
      <c r="F26" s="1245">
        <v>849.96381402285715</v>
      </c>
      <c r="G26" s="1250">
        <v>992.59753640278268</v>
      </c>
      <c r="H26" s="1245">
        <v>1050.0418785027211</v>
      </c>
      <c r="I26" s="1249">
        <v>1021.5127733715857</v>
      </c>
      <c r="J26" s="1249">
        <v>1061.3292894089843</v>
      </c>
    </row>
    <row r="27" spans="1:10">
      <c r="A27" s="933" t="s">
        <v>425</v>
      </c>
      <c r="B27" s="936" t="s">
        <v>437</v>
      </c>
      <c r="C27" s="928">
        <v>392.4106816423938</v>
      </c>
      <c r="D27" s="928">
        <v>424.62714793884629</v>
      </c>
      <c r="E27" s="942">
        <v>463.3</v>
      </c>
      <c r="F27" s="1245">
        <v>475.68884231375569</v>
      </c>
      <c r="G27" s="1250">
        <v>510.23212129649545</v>
      </c>
      <c r="H27" s="1245">
        <v>534.5322471645095</v>
      </c>
      <c r="I27" s="1249">
        <v>648.63642594488658</v>
      </c>
      <c r="J27" s="1249">
        <v>701.71259155437906</v>
      </c>
    </row>
    <row r="28" spans="1:10">
      <c r="A28" s="933" t="s">
        <v>427</v>
      </c>
      <c r="B28" s="941" t="s">
        <v>438</v>
      </c>
      <c r="C28" s="928">
        <v>70.688889036580107</v>
      </c>
      <c r="D28" s="928">
        <v>76.405926794589988</v>
      </c>
      <c r="E28" s="942">
        <v>79.2</v>
      </c>
      <c r="F28" s="1245">
        <v>84.044345632753917</v>
      </c>
      <c r="G28" s="1250">
        <v>84.528777129895005</v>
      </c>
      <c r="H28" s="1246">
        <v>85.809919002608609</v>
      </c>
      <c r="I28" s="1249">
        <v>81.085295954843545</v>
      </c>
      <c r="J28" s="1249">
        <v>87.233343320736566</v>
      </c>
    </row>
    <row r="29" spans="1:10">
      <c r="A29" s="943"/>
      <c r="B29" s="944" t="s">
        <v>439</v>
      </c>
      <c r="C29" s="945">
        <v>32865.4236984046</v>
      </c>
      <c r="D29" s="945">
        <v>34773.181173817284</v>
      </c>
      <c r="E29" s="946">
        <v>36481</v>
      </c>
      <c r="F29" s="1253">
        <v>38541.361843091159</v>
      </c>
      <c r="G29" s="1255">
        <v>40005.51876942502</v>
      </c>
      <c r="H29" s="1254">
        <v>41251.442271432898</v>
      </c>
      <c r="I29" s="1254">
        <v>33867.452961692652</v>
      </c>
      <c r="J29" s="1254">
        <v>39213.200117707282</v>
      </c>
    </row>
    <row r="30" spans="1:10">
      <c r="A30" s="947" t="s">
        <v>319</v>
      </c>
      <c r="B30" s="948" t="s">
        <v>440</v>
      </c>
      <c r="C30" s="949">
        <v>1535.2551991502833</v>
      </c>
      <c r="D30" s="949">
        <v>1596.3531145647412</v>
      </c>
      <c r="E30" s="949">
        <v>1692.3</v>
      </c>
      <c r="F30" s="1253">
        <v>1763.8845827454529</v>
      </c>
      <c r="G30" s="1253">
        <v>1776.2189926779395</v>
      </c>
      <c r="H30" s="1254">
        <v>1761.2899071076961</v>
      </c>
      <c r="I30" s="1254">
        <v>1249.0319991967408</v>
      </c>
      <c r="J30" s="1254">
        <v>1503.3947991729706</v>
      </c>
    </row>
    <row r="31" spans="1:10">
      <c r="A31" s="950"/>
      <c r="B31" s="951" t="s">
        <v>441</v>
      </c>
      <c r="C31" s="945">
        <v>34404.003736365172</v>
      </c>
      <c r="D31" s="945">
        <v>36376.278707699414</v>
      </c>
      <c r="E31" s="945">
        <v>38178.199999999997</v>
      </c>
      <c r="F31" s="1251">
        <v>40312.81992528525</v>
      </c>
      <c r="G31" s="1251">
        <v>41798.486156170038</v>
      </c>
      <c r="H31" s="1252">
        <v>43043.962110554479</v>
      </c>
      <c r="I31" s="1252">
        <v>35319.781649603945</v>
      </c>
      <c r="J31" s="1252">
        <v>40736.359437351603</v>
      </c>
    </row>
    <row r="32" spans="1:10">
      <c r="A32" s="1570" t="s">
        <v>442</v>
      </c>
      <c r="B32" s="1570"/>
      <c r="C32" s="1570"/>
      <c r="D32" s="1570"/>
      <c r="E32" s="1570"/>
      <c r="F32" s="952"/>
      <c r="G32" s="952"/>
    </row>
    <row r="33" spans="1:7">
      <c r="A33" s="952" t="s">
        <v>443</v>
      </c>
      <c r="B33" s="952"/>
      <c r="C33" s="952"/>
      <c r="D33" s="952"/>
      <c r="E33" s="952"/>
      <c r="F33" s="952"/>
      <c r="G33" s="952"/>
    </row>
    <row r="34" spans="1:7">
      <c r="A34" s="952" t="s">
        <v>444</v>
      </c>
      <c r="B34" s="952"/>
      <c r="C34" s="952"/>
      <c r="D34" s="952"/>
      <c r="E34" s="952"/>
      <c r="F34" s="952"/>
      <c r="G34" s="952"/>
    </row>
    <row r="35" spans="1:7">
      <c r="A35" s="952" t="s">
        <v>445</v>
      </c>
      <c r="B35" s="952"/>
      <c r="C35" s="952"/>
      <c r="D35" s="952"/>
      <c r="E35" s="952"/>
      <c r="F35" s="952"/>
      <c r="G35" s="952"/>
    </row>
    <row r="36" spans="1:7">
      <c r="A36" s="953" t="s">
        <v>374</v>
      </c>
      <c r="B36" s="952"/>
      <c r="C36" s="952"/>
      <c r="D36" s="952"/>
      <c r="E36" s="952"/>
      <c r="F36" s="952"/>
      <c r="G36" s="952"/>
    </row>
    <row r="37" spans="1:7">
      <c r="A37" s="952" t="s">
        <v>375</v>
      </c>
      <c r="B37" s="952"/>
      <c r="C37" s="952"/>
      <c r="D37" s="952"/>
      <c r="E37" s="952"/>
      <c r="F37" s="952"/>
      <c r="G37" s="952"/>
    </row>
  </sheetData>
  <mergeCells count="4">
    <mergeCell ref="A3:A4"/>
    <mergeCell ref="A32:E32"/>
    <mergeCell ref="A1:I1"/>
    <mergeCell ref="C3:J3"/>
  </mergeCells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J36"/>
  <sheetViews>
    <sheetView showGridLines="0" workbookViewId="0">
      <selection sqref="A1:I1"/>
    </sheetView>
  </sheetViews>
  <sheetFormatPr baseColWidth="10" defaultColWidth="11.44140625" defaultRowHeight="13.8"/>
  <cols>
    <col min="1" max="1" width="11" style="11" customWidth="1"/>
    <col min="2" max="2" width="55.44140625" style="11" customWidth="1"/>
    <col min="3" max="16384" width="11.44140625" style="11"/>
  </cols>
  <sheetData>
    <row r="1" spans="1:10" ht="28.5" customHeight="1">
      <c r="A1" s="1577" t="s">
        <v>622</v>
      </c>
      <c r="B1" s="1577"/>
      <c r="C1" s="1577"/>
      <c r="D1" s="1577"/>
      <c r="E1" s="1577"/>
      <c r="F1" s="1577"/>
      <c r="G1" s="1577"/>
      <c r="H1" s="1577"/>
      <c r="I1" s="1577"/>
    </row>
    <row r="2" spans="1:10">
      <c r="A2" s="1574"/>
      <c r="B2" s="1574"/>
      <c r="C2" s="1574"/>
      <c r="D2" s="1574"/>
      <c r="E2" s="1574"/>
    </row>
    <row r="3" spans="1:10" ht="21" customHeight="1">
      <c r="A3" s="1568" t="s">
        <v>398</v>
      </c>
      <c r="B3" s="1575" t="s">
        <v>399</v>
      </c>
      <c r="C3" s="1572" t="s">
        <v>446</v>
      </c>
      <c r="D3" s="1578"/>
      <c r="E3" s="1578"/>
      <c r="F3" s="1578"/>
      <c r="G3" s="1578"/>
      <c r="H3" s="1578"/>
      <c r="I3" s="1578"/>
      <c r="J3" s="1578"/>
    </row>
    <row r="4" spans="1:10">
      <c r="A4" s="1569"/>
      <c r="B4" s="1576"/>
      <c r="C4" s="954" t="s">
        <v>447</v>
      </c>
      <c r="D4" s="954" t="s">
        <v>448</v>
      </c>
      <c r="E4" s="954" t="s">
        <v>449</v>
      </c>
      <c r="F4" s="1068" t="s">
        <v>501</v>
      </c>
      <c r="G4" s="1265" t="s">
        <v>618</v>
      </c>
      <c r="H4" s="1265" t="s">
        <v>502</v>
      </c>
      <c r="I4" s="1266" t="s">
        <v>503</v>
      </c>
      <c r="J4" s="1266" t="s">
        <v>619</v>
      </c>
    </row>
    <row r="5" spans="1:10">
      <c r="A5" s="922"/>
      <c r="B5" s="923" t="s">
        <v>401</v>
      </c>
      <c r="C5" s="955"/>
      <c r="D5" s="955"/>
      <c r="E5" s="956"/>
      <c r="F5" s="1069"/>
      <c r="G5" s="1269"/>
      <c r="H5" s="1269"/>
      <c r="I5" s="1269"/>
      <c r="J5" s="1269"/>
    </row>
    <row r="6" spans="1:10">
      <c r="A6" s="929" t="s">
        <v>402</v>
      </c>
      <c r="B6" s="927" t="s">
        <v>403</v>
      </c>
      <c r="C6" s="957">
        <v>-0.82954426348685217</v>
      </c>
      <c r="D6" s="957">
        <v>0.84928368603173965</v>
      </c>
      <c r="E6" s="957">
        <v>3.5817468349362684</v>
      </c>
      <c r="F6" s="1066">
        <v>1.1846033530322302</v>
      </c>
      <c r="G6" s="1267">
        <v>4.0734723954198131</v>
      </c>
      <c r="H6" s="1267">
        <v>10.466984358821918</v>
      </c>
      <c r="I6" s="1268">
        <v>2.430153001797521</v>
      </c>
      <c r="J6" s="1268">
        <v>3.0954099918697722</v>
      </c>
    </row>
    <row r="7" spans="1:10">
      <c r="A7" s="929" t="s">
        <v>404</v>
      </c>
      <c r="B7" s="927" t="s">
        <v>405</v>
      </c>
      <c r="C7" s="957">
        <v>14.824246996192116</v>
      </c>
      <c r="D7" s="957">
        <v>-2.6617146652480983</v>
      </c>
      <c r="E7" s="928">
        <v>-10.904649774974089</v>
      </c>
      <c r="F7" s="1066">
        <v>0.64773960436288291</v>
      </c>
      <c r="G7" s="1268">
        <v>-2.1596582459234668</v>
      </c>
      <c r="H7" s="1270">
        <v>-16.930101012359628</v>
      </c>
      <c r="I7" s="1270">
        <v>10.329248755404635</v>
      </c>
      <c r="J7" s="1270">
        <v>1.7504542591881886</v>
      </c>
    </row>
    <row r="8" spans="1:10">
      <c r="A8" s="929" t="s">
        <v>406</v>
      </c>
      <c r="B8" s="927" t="s">
        <v>407</v>
      </c>
      <c r="C8" s="957">
        <v>8.9132600787750249</v>
      </c>
      <c r="D8" s="957">
        <v>9.9591096120957019</v>
      </c>
      <c r="E8" s="928">
        <v>8.1073296000112549</v>
      </c>
      <c r="F8" s="1066">
        <v>8.0830807571871048</v>
      </c>
      <c r="G8" s="1268">
        <v>2.760222998858211</v>
      </c>
      <c r="H8" s="1270">
        <v>38.901615952978688</v>
      </c>
      <c r="I8" s="1270">
        <v>31.198695889429928</v>
      </c>
      <c r="J8" s="1270">
        <v>115.66613145824266</v>
      </c>
    </row>
    <row r="9" spans="1:10">
      <c r="A9" s="929" t="s">
        <v>408</v>
      </c>
      <c r="B9" s="927" t="s">
        <v>409</v>
      </c>
      <c r="C9" s="957">
        <v>3.5447214716067634</v>
      </c>
      <c r="D9" s="957">
        <v>3.4417218075034555</v>
      </c>
      <c r="E9" s="928">
        <v>1.0880218990467796</v>
      </c>
      <c r="F9" s="1066">
        <v>2.6172971593937859</v>
      </c>
      <c r="G9" s="1268">
        <v>1.2835551465989425</v>
      </c>
      <c r="H9" s="1270">
        <v>-2.4684861279802846</v>
      </c>
      <c r="I9" s="1270">
        <v>-19.853165204056396</v>
      </c>
      <c r="J9" s="1270">
        <v>11.123006083166118</v>
      </c>
    </row>
    <row r="10" spans="1:10">
      <c r="A10" s="929" t="s">
        <v>410</v>
      </c>
      <c r="B10" s="927" t="s">
        <v>411</v>
      </c>
      <c r="C10" s="957">
        <v>11.516513792794811</v>
      </c>
      <c r="D10" s="957">
        <v>10.31594543054328</v>
      </c>
      <c r="E10" s="928">
        <v>10.169416440181678</v>
      </c>
      <c r="F10" s="1066">
        <v>7.3323762729101674</v>
      </c>
      <c r="G10" s="1268">
        <v>2.170118152499839</v>
      </c>
      <c r="H10" s="1270">
        <v>4.5343129143702328</v>
      </c>
      <c r="I10" s="1270">
        <v>-5.5475790493700714</v>
      </c>
      <c r="J10" s="1270">
        <v>5.7632478622286811</v>
      </c>
    </row>
    <row r="11" spans="1:10">
      <c r="A11" s="929" t="s">
        <v>412</v>
      </c>
      <c r="B11" s="927" t="s">
        <v>132</v>
      </c>
      <c r="C11" s="957">
        <v>13.203664910888378</v>
      </c>
      <c r="D11" s="957">
        <v>13.015050435717313</v>
      </c>
      <c r="E11" s="928">
        <v>8.0946636821457503</v>
      </c>
      <c r="F11" s="1066">
        <v>8.3118147148463635</v>
      </c>
      <c r="G11" s="1268">
        <v>3.1895291526191443</v>
      </c>
      <c r="H11" s="1270">
        <v>9.1333282978126817E-2</v>
      </c>
      <c r="I11" s="1270">
        <v>-51.518777760768039</v>
      </c>
      <c r="J11" s="1270">
        <v>31.683580686399068</v>
      </c>
    </row>
    <row r="12" spans="1:10">
      <c r="A12" s="929" t="s">
        <v>413</v>
      </c>
      <c r="B12" s="930" t="s">
        <v>414</v>
      </c>
      <c r="C12" s="957">
        <v>1.1255973420317957</v>
      </c>
      <c r="D12" s="957">
        <v>3.0230986581620556</v>
      </c>
      <c r="E12" s="928">
        <v>4.0752356453876075</v>
      </c>
      <c r="F12" s="1066">
        <v>3.5869463726347277</v>
      </c>
      <c r="G12" s="1268">
        <v>3.944749538843368</v>
      </c>
      <c r="H12" s="1270">
        <v>2.0775022588952083</v>
      </c>
      <c r="I12" s="1270">
        <v>-17.675210445989492</v>
      </c>
      <c r="J12" s="1270">
        <v>19.210698077655124</v>
      </c>
    </row>
    <row r="13" spans="1:10">
      <c r="A13" s="929" t="s">
        <v>415</v>
      </c>
      <c r="B13" s="927" t="s">
        <v>416</v>
      </c>
      <c r="C13" s="957">
        <v>0.8358728718993973</v>
      </c>
      <c r="D13" s="957">
        <v>4.7395454627109075</v>
      </c>
      <c r="E13" s="928">
        <v>2.2763012724824989</v>
      </c>
      <c r="F13" s="1066">
        <v>2.4085573324138494</v>
      </c>
      <c r="G13" s="1268">
        <v>-3.0493793992078082</v>
      </c>
      <c r="H13" s="1270">
        <v>-0.41258643085603808</v>
      </c>
      <c r="I13" s="1270">
        <v>-54.464515339967349</v>
      </c>
      <c r="J13" s="1270">
        <v>1.0948970064266916</v>
      </c>
    </row>
    <row r="14" spans="1:10">
      <c r="A14" s="929" t="s">
        <v>417</v>
      </c>
      <c r="B14" s="927" t="s">
        <v>418</v>
      </c>
      <c r="C14" s="957">
        <v>1.9048053637379212</v>
      </c>
      <c r="D14" s="957">
        <v>2.7055330831840934</v>
      </c>
      <c r="E14" s="928">
        <v>1.9248358789210442</v>
      </c>
      <c r="F14" s="1066">
        <v>11.364538995647024</v>
      </c>
      <c r="G14" s="1268">
        <v>5.7883056763140246</v>
      </c>
      <c r="H14" s="1270">
        <v>6.3439725640185713</v>
      </c>
      <c r="I14" s="1270">
        <v>-11.166634557211893</v>
      </c>
      <c r="J14" s="1270">
        <v>11.117739753503301</v>
      </c>
    </row>
    <row r="15" spans="1:10">
      <c r="A15" s="929" t="s">
        <v>419</v>
      </c>
      <c r="B15" s="927" t="s">
        <v>420</v>
      </c>
      <c r="C15" s="957">
        <v>4.0425895478913105</v>
      </c>
      <c r="D15" s="957">
        <v>7.5670812776063912</v>
      </c>
      <c r="E15" s="928">
        <v>7.4179572261455178</v>
      </c>
      <c r="F15" s="1066">
        <v>4.4870212984949802</v>
      </c>
      <c r="G15" s="1268">
        <v>3.1703172793189509</v>
      </c>
      <c r="H15" s="1270">
        <v>3.3084235420640482</v>
      </c>
      <c r="I15" s="1270">
        <v>-1.3740418476751159</v>
      </c>
      <c r="J15" s="1270">
        <v>-3.0146779525317271</v>
      </c>
    </row>
    <row r="16" spans="1:10" ht="27.6">
      <c r="A16" s="929" t="s">
        <v>421</v>
      </c>
      <c r="B16" s="958" t="s">
        <v>422</v>
      </c>
      <c r="C16" s="957">
        <v>6.0011065225996703</v>
      </c>
      <c r="D16" s="957">
        <v>4.9058558386273745</v>
      </c>
      <c r="E16" s="928">
        <v>2.8126149290880136</v>
      </c>
      <c r="F16" s="1066">
        <v>2.4315121242886732</v>
      </c>
      <c r="G16" s="1268">
        <v>2.5079744927117247</v>
      </c>
      <c r="H16" s="1270">
        <v>1.389440594495511</v>
      </c>
      <c r="I16" s="1270">
        <v>-26.058486963423078</v>
      </c>
      <c r="J16" s="1270">
        <v>11.931887399588462</v>
      </c>
    </row>
    <row r="17" spans="1:10">
      <c r="A17" s="929" t="s">
        <v>423</v>
      </c>
      <c r="B17" s="927" t="s">
        <v>424</v>
      </c>
      <c r="C17" s="957">
        <v>3.2934182974647257</v>
      </c>
      <c r="D17" s="957">
        <v>8.9070672946184715</v>
      </c>
      <c r="E17" s="928">
        <v>10.967836322777089</v>
      </c>
      <c r="F17" s="1066">
        <v>4.0559876429187511</v>
      </c>
      <c r="G17" s="1268">
        <v>6.6615296691207675</v>
      </c>
      <c r="H17" s="1270">
        <v>3.7721178417690453</v>
      </c>
      <c r="I17" s="1270">
        <v>-8.8385381816564461</v>
      </c>
      <c r="J17" s="1270">
        <v>-1.5432785340288859</v>
      </c>
    </row>
    <row r="18" spans="1:10">
      <c r="A18" s="929" t="s">
        <v>425</v>
      </c>
      <c r="B18" s="927" t="s">
        <v>426</v>
      </c>
      <c r="C18" s="957">
        <v>4.7482287680009847</v>
      </c>
      <c r="D18" s="957">
        <v>8.1762778359597377</v>
      </c>
      <c r="E18" s="928">
        <v>2.0599097047661701</v>
      </c>
      <c r="F18" s="1066">
        <v>2.89401096507072</v>
      </c>
      <c r="G18" s="1268">
        <v>6.0784997750333787</v>
      </c>
      <c r="H18" s="1270">
        <v>4.97947488767214</v>
      </c>
      <c r="I18" s="1270">
        <v>6.0520800830637</v>
      </c>
      <c r="J18" s="1270">
        <v>2.2754876963817736</v>
      </c>
    </row>
    <row r="19" spans="1:10" ht="27.6">
      <c r="A19" s="931" t="s">
        <v>427</v>
      </c>
      <c r="B19" s="930" t="s">
        <v>428</v>
      </c>
      <c r="C19" s="957">
        <v>3.2006373211656438</v>
      </c>
      <c r="D19" s="957">
        <v>2.9203601964589438</v>
      </c>
      <c r="E19" s="928">
        <v>3.512041814939181</v>
      </c>
      <c r="F19" s="1070">
        <v>1.7580290176337314</v>
      </c>
      <c r="G19" s="1268">
        <v>2.2505699583984011</v>
      </c>
      <c r="H19" s="1270">
        <v>-1.3522540312721816</v>
      </c>
      <c r="I19" s="1271">
        <v>-45.349427215030033</v>
      </c>
      <c r="J19" s="1271">
        <v>46.214557772182758</v>
      </c>
    </row>
    <row r="20" spans="1:10">
      <c r="A20" s="959"/>
      <c r="B20" s="934" t="s">
        <v>429</v>
      </c>
      <c r="C20" s="960"/>
      <c r="D20" s="960"/>
      <c r="E20" s="960"/>
      <c r="F20" s="1066"/>
      <c r="G20" s="1272"/>
      <c r="H20" s="1273"/>
      <c r="I20" s="1270"/>
      <c r="J20" s="1270"/>
    </row>
    <row r="21" spans="1:10">
      <c r="A21" s="959" t="s">
        <v>412</v>
      </c>
      <c r="B21" s="936" t="s">
        <v>132</v>
      </c>
      <c r="C21" s="928">
        <v>21.978039549060099</v>
      </c>
      <c r="D21" s="928">
        <v>23.374105329341816</v>
      </c>
      <c r="E21" s="928">
        <v>7.9519010596931707</v>
      </c>
      <c r="F21" s="1066">
        <v>8.2628209775590875</v>
      </c>
      <c r="G21" s="1268">
        <v>3.4202798097151543</v>
      </c>
      <c r="H21" s="1270">
        <v>7.0009820508801113E-2</v>
      </c>
      <c r="I21" s="1270">
        <v>-52.130685299932907</v>
      </c>
      <c r="J21" s="1270">
        <v>31.191424634735284</v>
      </c>
    </row>
    <row r="22" spans="1:10">
      <c r="A22" s="959" t="s">
        <v>421</v>
      </c>
      <c r="B22" s="936" t="s">
        <v>430</v>
      </c>
      <c r="C22" s="928">
        <v>6.4183647751560073</v>
      </c>
      <c r="D22" s="928">
        <v>3.3864477262022632</v>
      </c>
      <c r="E22" s="928">
        <v>4.4407278115938311</v>
      </c>
      <c r="F22" s="1066">
        <v>2.7669447705318788</v>
      </c>
      <c r="G22" s="1268">
        <v>2.9564806151620644</v>
      </c>
      <c r="H22" s="1270">
        <v>3.3077896735790091</v>
      </c>
      <c r="I22" s="1270">
        <v>3.1185786979782932</v>
      </c>
      <c r="J22" s="1270">
        <v>2.9931831511340761</v>
      </c>
    </row>
    <row r="23" spans="1:10">
      <c r="A23" s="937" t="s">
        <v>431</v>
      </c>
      <c r="B23" s="938" t="s">
        <v>432</v>
      </c>
      <c r="C23" s="961">
        <v>3.813022999999987</v>
      </c>
      <c r="D23" s="961">
        <v>-2.8626622240085027</v>
      </c>
      <c r="E23" s="961">
        <v>-5.0224897561496533</v>
      </c>
      <c r="F23" s="1070">
        <v>1.6079476076026964</v>
      </c>
      <c r="G23" s="1274">
        <v>2.6325812122494483</v>
      </c>
      <c r="H23" s="1275">
        <v>13.170580091917074</v>
      </c>
      <c r="I23" s="1271">
        <v>-15.722170539467967</v>
      </c>
      <c r="J23" s="1271">
        <v>-6.1725682112440126</v>
      </c>
    </row>
    <row r="24" spans="1:10">
      <c r="A24" s="962"/>
      <c r="B24" s="940" t="s">
        <v>433</v>
      </c>
      <c r="C24" s="928"/>
      <c r="D24" s="928"/>
      <c r="E24" s="928"/>
      <c r="F24" s="1066"/>
      <c r="G24" s="1268"/>
      <c r="H24" s="1270"/>
      <c r="I24" s="1270"/>
      <c r="J24" s="1270"/>
    </row>
    <row r="25" spans="1:10" ht="27.6">
      <c r="A25" s="959" t="s">
        <v>434</v>
      </c>
      <c r="B25" s="941" t="s">
        <v>435</v>
      </c>
      <c r="C25" s="928">
        <v>7.3282581574751759</v>
      </c>
      <c r="D25" s="928">
        <v>5.8083424718711569</v>
      </c>
      <c r="E25" s="928">
        <v>13.35162443999036</v>
      </c>
      <c r="F25" s="1066">
        <v>11.931240381117945</v>
      </c>
      <c r="G25" s="1268">
        <v>7.8558280558854108</v>
      </c>
      <c r="H25" s="1270">
        <v>6.0808193229593144</v>
      </c>
      <c r="I25" s="1276">
        <v>16.286823540323908</v>
      </c>
      <c r="J25" s="1276">
        <v>6.0471892068634503</v>
      </c>
    </row>
    <row r="26" spans="1:10">
      <c r="A26" s="959" t="s">
        <v>423</v>
      </c>
      <c r="B26" s="936" t="s">
        <v>436</v>
      </c>
      <c r="C26" s="928">
        <v>8.9849609025054491</v>
      </c>
      <c r="D26" s="928">
        <v>1.6960731390665416</v>
      </c>
      <c r="E26" s="928">
        <v>5.6670718021260598</v>
      </c>
      <c r="F26" s="1066">
        <v>6.456580911423444</v>
      </c>
      <c r="G26" s="1268">
        <v>16.781152329867282</v>
      </c>
      <c r="H26" s="1270">
        <v>5.7872742973067659</v>
      </c>
      <c r="I26" s="1270">
        <v>-2.7169492679487917</v>
      </c>
      <c r="J26" s="1270">
        <v>3.8977991343153775</v>
      </c>
    </row>
    <row r="27" spans="1:10">
      <c r="A27" s="959" t="s">
        <v>425</v>
      </c>
      <c r="B27" s="936" t="s">
        <v>437</v>
      </c>
      <c r="C27" s="928">
        <v>-7.5409264260580784</v>
      </c>
      <c r="D27" s="928">
        <v>8.2098851544035085</v>
      </c>
      <c r="E27" s="928">
        <v>9.2719664980257051</v>
      </c>
      <c r="F27" s="1066">
        <v>2.6833299258058929</v>
      </c>
      <c r="G27" s="1268">
        <v>7.2617383276683256</v>
      </c>
      <c r="H27" s="1270">
        <v>4.7625629304300929</v>
      </c>
      <c r="I27" s="1270">
        <v>21.346547263641511</v>
      </c>
      <c r="J27" s="1270">
        <v>8.1827297213804968</v>
      </c>
    </row>
    <row r="28" spans="1:10">
      <c r="A28" s="959" t="s">
        <v>427</v>
      </c>
      <c r="B28" s="941" t="s">
        <v>438</v>
      </c>
      <c r="C28" s="928">
        <v>20.125244849799785</v>
      </c>
      <c r="D28" s="928">
        <v>8.0876044820161468</v>
      </c>
      <c r="E28" s="928">
        <v>3.4757473424345591</v>
      </c>
      <c r="F28" s="1066">
        <v>6.1736264958482536</v>
      </c>
      <c r="G28" s="1268">
        <v>0.57639986782440644</v>
      </c>
      <c r="H28" s="1270">
        <v>1.5156280691779926</v>
      </c>
      <c r="I28" s="1271">
        <v>-5.5059171511645815</v>
      </c>
      <c r="J28" s="1271">
        <v>7.5821976025306554</v>
      </c>
    </row>
    <row r="29" spans="1:10">
      <c r="A29" s="963"/>
      <c r="B29" s="944" t="s">
        <v>439</v>
      </c>
      <c r="C29" s="964">
        <v>5.0090396801753627</v>
      </c>
      <c r="D29" s="964">
        <v>5.8047554564321473</v>
      </c>
      <c r="E29" s="965">
        <v>4.9239616871666385</v>
      </c>
      <c r="F29" s="1071">
        <v>5.647798555231077</v>
      </c>
      <c r="G29" s="1277">
        <v>3.7989236921484633</v>
      </c>
      <c r="H29" s="1278">
        <v>3.1143790665204278</v>
      </c>
      <c r="I29" s="1281">
        <v>-17.899954288031623</v>
      </c>
      <c r="J29" s="1281">
        <v>15.784319882889577</v>
      </c>
    </row>
    <row r="30" spans="1:10">
      <c r="A30" s="966" t="s">
        <v>319</v>
      </c>
      <c r="B30" s="967" t="s">
        <v>440</v>
      </c>
      <c r="C30" s="968">
        <v>6.5043161679375459</v>
      </c>
      <c r="D30" s="968">
        <v>3.9796585901987953</v>
      </c>
      <c r="E30" s="969">
        <v>6.0345345637281724</v>
      </c>
      <c r="F30" s="1072">
        <v>4.2275781603969875</v>
      </c>
      <c r="G30" s="1277">
        <v>0.69927534109336875</v>
      </c>
      <c r="H30" s="1278">
        <v>-0.84049802596331347</v>
      </c>
      <c r="I30" s="1278">
        <v>-29.084247053465489</v>
      </c>
      <c r="J30" s="1278">
        <v>20.364987163876805</v>
      </c>
    </row>
    <row r="31" spans="1:10">
      <c r="A31" s="931"/>
      <c r="B31" s="970" t="s">
        <v>441</v>
      </c>
      <c r="C31" s="964">
        <v>5.0666131300883848</v>
      </c>
      <c r="D31" s="964">
        <v>5.7326902602604406</v>
      </c>
      <c r="E31" s="965">
        <v>4.9664618406740857</v>
      </c>
      <c r="F31" s="1071">
        <v>5.5913282737829633</v>
      </c>
      <c r="G31" s="1279">
        <v>3.6853443486173632</v>
      </c>
      <c r="H31" s="1280">
        <v>2.9797154608208132</v>
      </c>
      <c r="I31" s="1280">
        <v>-17.94486400000001</v>
      </c>
      <c r="J31" s="1280">
        <v>15.335817863631206</v>
      </c>
    </row>
    <row r="32" spans="1:10">
      <c r="A32" s="971" t="s">
        <v>450</v>
      </c>
      <c r="B32" s="972"/>
      <c r="C32" s="973"/>
      <c r="D32" s="972"/>
      <c r="E32" s="972"/>
    </row>
    <row r="33" spans="1:5">
      <c r="A33" s="974" t="s">
        <v>451</v>
      </c>
      <c r="B33" s="972"/>
      <c r="C33" s="973"/>
      <c r="D33" s="972"/>
      <c r="E33" s="972"/>
    </row>
    <row r="34" spans="1:5">
      <c r="A34" s="972" t="s">
        <v>452</v>
      </c>
      <c r="B34" s="972"/>
      <c r="C34" s="973"/>
      <c r="D34" s="972"/>
      <c r="E34" s="972"/>
    </row>
    <row r="35" spans="1:5">
      <c r="A35" s="975" t="s">
        <v>374</v>
      </c>
      <c r="B35" s="972"/>
      <c r="C35" s="972"/>
      <c r="D35" s="972"/>
      <c r="E35" s="972"/>
    </row>
    <row r="36" spans="1:5">
      <c r="A36" s="976" t="s">
        <v>375</v>
      </c>
      <c r="B36" s="972"/>
      <c r="C36" s="972"/>
      <c r="D36" s="972"/>
      <c r="E36" s="972"/>
    </row>
  </sheetData>
  <mergeCells count="5">
    <mergeCell ref="A2:E2"/>
    <mergeCell ref="A3:A4"/>
    <mergeCell ref="B3:B4"/>
    <mergeCell ref="A1:I1"/>
    <mergeCell ref="C3:J3"/>
  </mergeCells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I19"/>
  <sheetViews>
    <sheetView showGridLines="0" workbookViewId="0">
      <selection sqref="A1:D1"/>
    </sheetView>
  </sheetViews>
  <sheetFormatPr baseColWidth="10" defaultColWidth="11.44140625" defaultRowHeight="13.8"/>
  <cols>
    <col min="1" max="1" width="27.44140625" style="11" customWidth="1"/>
    <col min="2" max="2" width="13.5546875" style="11" customWidth="1"/>
    <col min="3" max="3" width="11.6640625" style="11" bestFit="1" customWidth="1"/>
    <col min="4" max="4" width="13" style="11" customWidth="1"/>
    <col min="5" max="5" width="11.44140625" style="11"/>
    <col min="6" max="6" width="13.33203125" style="11" bestFit="1" customWidth="1"/>
    <col min="7" max="16384" width="11.44140625" style="11"/>
  </cols>
  <sheetData>
    <row r="1" spans="1:9" ht="39" customHeight="1">
      <c r="A1" s="1579" t="s">
        <v>621</v>
      </c>
      <c r="B1" s="1571"/>
      <c r="C1" s="1571"/>
      <c r="D1" s="1571"/>
    </row>
    <row r="2" spans="1:9" ht="27.6">
      <c r="A2" s="1207" t="s">
        <v>453</v>
      </c>
      <c r="B2" s="1208" t="s">
        <v>454</v>
      </c>
      <c r="C2" s="1023" t="s">
        <v>455</v>
      </c>
      <c r="D2" s="1209" t="s">
        <v>456</v>
      </c>
    </row>
    <row r="3" spans="1:9">
      <c r="A3" s="977">
        <v>2007</v>
      </c>
      <c r="B3" s="686">
        <v>21295.984230256388</v>
      </c>
      <c r="C3" s="686">
        <v>1356973</v>
      </c>
      <c r="D3" s="1077">
        <f>+B3/C3*1000000</f>
        <v>15693.742049588598</v>
      </c>
      <c r="E3" s="979"/>
    </row>
    <row r="4" spans="1:9">
      <c r="A4" s="980">
        <v>2008</v>
      </c>
      <c r="B4" s="686">
        <v>23394.842891008488</v>
      </c>
      <c r="C4" s="686">
        <v>1421921</v>
      </c>
      <c r="D4" s="1074">
        <f t="shared" ref="D4:D16" si="0">+B4/C4*1000000</f>
        <v>16452.983598250881</v>
      </c>
      <c r="E4" s="889"/>
      <c r="G4" s="34"/>
    </row>
    <row r="5" spans="1:9">
      <c r="A5" s="980">
        <v>2009</v>
      </c>
      <c r="B5" s="686">
        <v>23685.639048663725</v>
      </c>
      <c r="C5" s="686">
        <v>1440801</v>
      </c>
      <c r="D5" s="1074">
        <f t="shared" si="0"/>
        <v>16439.216136485</v>
      </c>
      <c r="E5" s="889"/>
      <c r="G5" s="1113"/>
      <c r="H5" s="1113"/>
      <c r="I5" s="1113"/>
    </row>
    <row r="6" spans="1:9">
      <c r="A6" s="980">
        <v>2010</v>
      </c>
      <c r="B6" s="686">
        <v>25066.036464509369</v>
      </c>
      <c r="C6" s="686">
        <v>1455592</v>
      </c>
      <c r="D6" s="1074">
        <f t="shared" si="0"/>
        <v>17220.509912468169</v>
      </c>
      <c r="E6" s="889"/>
      <c r="G6" s="1113"/>
      <c r="H6" s="1113"/>
      <c r="I6" s="1113"/>
    </row>
    <row r="7" spans="1:9">
      <c r="A7" s="980">
        <v>2011</v>
      </c>
      <c r="B7" s="686">
        <v>27901.914146135445</v>
      </c>
      <c r="C7" s="686">
        <v>1538082</v>
      </c>
      <c r="D7" s="1074">
        <f t="shared" si="0"/>
        <v>18140.719510491279</v>
      </c>
      <c r="E7" s="889"/>
    </row>
    <row r="8" spans="1:9">
      <c r="A8" s="980">
        <v>2012</v>
      </c>
      <c r="B8" s="686">
        <v>30630.394203220159</v>
      </c>
      <c r="C8" s="686">
        <v>1617171</v>
      </c>
      <c r="D8" s="1074">
        <f t="shared" si="0"/>
        <v>18940.726863900083</v>
      </c>
      <c r="E8" s="889"/>
      <c r="F8" s="1079"/>
    </row>
    <row r="9" spans="1:9">
      <c r="A9" s="980">
        <v>2013</v>
      </c>
      <c r="B9" s="686">
        <v>32744.944099195247</v>
      </c>
      <c r="C9" s="686">
        <v>1672352</v>
      </c>
      <c r="D9" s="1074">
        <f t="shared" si="0"/>
        <v>19580.174568030681</v>
      </c>
      <c r="E9" s="889"/>
      <c r="F9" s="1079"/>
    </row>
    <row r="10" spans="1:9">
      <c r="A10" s="980">
        <v>2014</v>
      </c>
      <c r="B10" s="686">
        <v>34404.003736365172</v>
      </c>
      <c r="C10" s="686">
        <v>1695361</v>
      </c>
      <c r="D10" s="1074">
        <f t="shared" si="0"/>
        <v>20293.025341720833</v>
      </c>
      <c r="E10" s="889"/>
      <c r="F10" s="1079"/>
    </row>
    <row r="11" spans="1:9">
      <c r="A11" s="980">
        <v>2015</v>
      </c>
      <c r="B11" s="686">
        <v>36376.278707699414</v>
      </c>
      <c r="C11" s="686">
        <v>1733851</v>
      </c>
      <c r="D11" s="1074">
        <f t="shared" si="0"/>
        <v>20980.048866770798</v>
      </c>
      <c r="E11" s="889"/>
      <c r="F11" s="1079"/>
    </row>
    <row r="12" spans="1:9">
      <c r="A12" s="977">
        <v>2016</v>
      </c>
      <c r="B12" s="1073">
        <v>38178.154005942575</v>
      </c>
      <c r="C12" s="1073">
        <v>1770711</v>
      </c>
      <c r="D12" s="1074">
        <f t="shared" si="0"/>
        <v>21560.917623453279</v>
      </c>
      <c r="E12" s="889"/>
      <c r="F12" s="1079"/>
    </row>
    <row r="13" spans="1:9">
      <c r="A13" s="977">
        <v>2017</v>
      </c>
      <c r="B13" s="1073">
        <v>40312.81992528525</v>
      </c>
      <c r="C13" s="1073">
        <v>1785849</v>
      </c>
      <c r="D13" s="1074">
        <f t="shared" si="0"/>
        <v>22573.476215114071</v>
      </c>
      <c r="E13" s="889"/>
      <c r="F13" s="1079"/>
    </row>
    <row r="14" spans="1:9">
      <c r="A14" s="977">
        <v>2018</v>
      </c>
      <c r="B14" s="1073">
        <v>41798.482999999993</v>
      </c>
      <c r="C14" s="1073">
        <v>1868602</v>
      </c>
      <c r="D14" s="1074">
        <f t="shared" si="0"/>
        <v>22368.852757301978</v>
      </c>
      <c r="E14" s="889"/>
      <c r="F14" s="1239"/>
    </row>
    <row r="15" spans="1:9">
      <c r="A15" s="977">
        <v>2019</v>
      </c>
      <c r="B15" s="1073">
        <v>43043.962110554479</v>
      </c>
      <c r="C15" s="1073">
        <v>1920642</v>
      </c>
      <c r="D15" s="1074">
        <f t="shared" si="0"/>
        <v>22411.236508706192</v>
      </c>
      <c r="E15" s="889"/>
      <c r="F15" s="1239"/>
    </row>
    <row r="16" spans="1:9">
      <c r="A16" s="980">
        <v>2020</v>
      </c>
      <c r="B16" s="686">
        <v>35319.781649603945</v>
      </c>
      <c r="C16" s="686">
        <v>1631691</v>
      </c>
      <c r="D16" s="978">
        <f t="shared" si="0"/>
        <v>21646.12150805756</v>
      </c>
      <c r="E16" s="889"/>
      <c r="F16" s="1239"/>
    </row>
    <row r="17" spans="1:6">
      <c r="A17" s="1262">
        <v>2021</v>
      </c>
      <c r="B17" s="694">
        <v>40736.359437351603</v>
      </c>
      <c r="C17" s="694">
        <v>1744387</v>
      </c>
      <c r="D17" s="1259">
        <f t="shared" ref="D17" si="1">+B17/C17*1000000</f>
        <v>23352.822187594611</v>
      </c>
      <c r="E17" s="889"/>
      <c r="F17" s="1239"/>
    </row>
    <row r="18" spans="1:6">
      <c r="A18" s="1113" t="s">
        <v>457</v>
      </c>
      <c r="B18" s="124"/>
      <c r="C18" s="124"/>
      <c r="D18" s="124"/>
      <c r="E18" s="889"/>
      <c r="F18" s="1079"/>
    </row>
    <row r="19" spans="1:6">
      <c r="F19" s="44"/>
    </row>
  </sheetData>
  <mergeCells count="1">
    <mergeCell ref="A1:D1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H19"/>
  <sheetViews>
    <sheetView showGridLines="0" workbookViewId="0">
      <selection activeCell="A2" sqref="A2"/>
    </sheetView>
  </sheetViews>
  <sheetFormatPr baseColWidth="10" defaultColWidth="11.44140625" defaultRowHeight="13.8"/>
  <cols>
    <col min="1" max="1" width="27.44140625" style="11" customWidth="1"/>
    <col min="2" max="2" width="13.5546875" style="11" customWidth="1"/>
    <col min="3" max="3" width="11.6640625" style="11" bestFit="1" customWidth="1"/>
    <col min="4" max="4" width="13" style="11" customWidth="1"/>
    <col min="5" max="16384" width="11.44140625" style="11"/>
  </cols>
  <sheetData>
    <row r="1" spans="1:8" ht="33" customHeight="1">
      <c r="A1" s="1580" t="s">
        <v>620</v>
      </c>
      <c r="B1" s="1580"/>
      <c r="C1" s="1580"/>
      <c r="D1" s="1580"/>
    </row>
    <row r="2" spans="1:8" ht="27.6">
      <c r="A2" s="1207" t="s">
        <v>453</v>
      </c>
      <c r="B2" s="1208" t="s">
        <v>454</v>
      </c>
      <c r="C2" s="1023" t="s">
        <v>455</v>
      </c>
      <c r="D2" s="1209" t="s">
        <v>456</v>
      </c>
    </row>
    <row r="3" spans="1:8">
      <c r="A3" s="980">
        <v>2007</v>
      </c>
      <c r="B3" s="981"/>
      <c r="C3" s="981"/>
      <c r="D3" s="982"/>
      <c r="E3" s="44"/>
    </row>
    <row r="4" spans="1:8">
      <c r="A4" s="980">
        <v>2008</v>
      </c>
      <c r="B4" s="983">
        <v>9.8556546532849723</v>
      </c>
      <c r="C4" s="983">
        <v>4.7862411411280892</v>
      </c>
      <c r="D4" s="984">
        <v>4.8378617812326468</v>
      </c>
      <c r="E4" s="1084"/>
      <c r="F4" s="44"/>
      <c r="G4" s="1082"/>
      <c r="H4" s="889"/>
    </row>
    <row r="5" spans="1:8">
      <c r="A5" s="980">
        <v>2009</v>
      </c>
      <c r="B5" s="983">
        <v>1.2429925646861184</v>
      </c>
      <c r="C5" s="983">
        <v>1.3277812199130601</v>
      </c>
      <c r="D5" s="984">
        <v>-8.3677599771903033E-2</v>
      </c>
      <c r="E5" s="1084"/>
      <c r="F5" s="1078"/>
      <c r="G5" s="1082"/>
    </row>
    <row r="6" spans="1:8">
      <c r="A6" s="980">
        <v>2010</v>
      </c>
      <c r="B6" s="983">
        <v>5.8279931270147411</v>
      </c>
      <c r="C6" s="983">
        <v>1.026581741683974</v>
      </c>
      <c r="D6" s="984">
        <v>4.7526218372977951</v>
      </c>
      <c r="E6" s="1084"/>
      <c r="F6" s="1078"/>
      <c r="G6" s="1082"/>
    </row>
    <row r="7" spans="1:8">
      <c r="A7" s="980">
        <v>2011</v>
      </c>
      <c r="B7" s="983">
        <v>11.31362625136747</v>
      </c>
      <c r="C7" s="983">
        <v>5.6671100143446784</v>
      </c>
      <c r="D7" s="984">
        <v>5.3436837974051485</v>
      </c>
      <c r="E7" s="1084"/>
      <c r="F7" s="1078"/>
      <c r="G7" s="1082"/>
    </row>
    <row r="8" spans="1:8">
      <c r="A8" s="980">
        <v>2012</v>
      </c>
      <c r="B8" s="983">
        <v>9.7788275126730717</v>
      </c>
      <c r="C8" s="983">
        <v>5.1420535446094595</v>
      </c>
      <c r="D8" s="984">
        <v>4.4100089467021348</v>
      </c>
      <c r="E8" s="1084"/>
      <c r="F8" s="1078"/>
      <c r="G8" s="1082"/>
    </row>
    <row r="9" spans="1:8">
      <c r="A9" s="980">
        <v>2013</v>
      </c>
      <c r="B9" s="983">
        <v>6.9034367691970022</v>
      </c>
      <c r="C9" s="983">
        <v>3.4121932683680356</v>
      </c>
      <c r="D9" s="984">
        <v>3.3760462770272568</v>
      </c>
      <c r="E9" s="1084"/>
      <c r="F9" s="1078"/>
      <c r="G9" s="1082"/>
    </row>
    <row r="10" spans="1:8">
      <c r="A10" s="980">
        <v>2014</v>
      </c>
      <c r="B10" s="983">
        <v>5.0666131300883848</v>
      </c>
      <c r="C10" s="983">
        <v>1.3758467116970596</v>
      </c>
      <c r="D10" s="984">
        <v>3.6406762933260666</v>
      </c>
      <c r="E10" s="1084"/>
      <c r="F10" s="1078"/>
      <c r="G10" s="1082"/>
    </row>
    <row r="11" spans="1:8">
      <c r="A11" s="980">
        <v>2015</v>
      </c>
      <c r="B11" s="983">
        <v>5.7326902602604406</v>
      </c>
      <c r="C11" s="983">
        <v>2.2703129304024294</v>
      </c>
      <c r="D11" s="984">
        <v>3.3855155329525815</v>
      </c>
      <c r="E11" s="1084"/>
      <c r="F11" s="1078"/>
      <c r="G11" s="1082"/>
    </row>
    <row r="12" spans="1:8">
      <c r="A12" s="980">
        <v>2016</v>
      </c>
      <c r="B12" s="983">
        <v>4.9664618406740857</v>
      </c>
      <c r="C12" s="983">
        <v>2.1259035522660286</v>
      </c>
      <c r="D12" s="984">
        <v>2.7686720863767249</v>
      </c>
      <c r="E12" s="1084"/>
      <c r="F12" s="1078"/>
      <c r="G12" s="1082"/>
    </row>
    <row r="13" spans="1:8">
      <c r="A13" s="980">
        <v>2017</v>
      </c>
      <c r="B13" s="983">
        <v>5.5913282737829633</v>
      </c>
      <c r="C13" s="983">
        <v>0.85491082395716678</v>
      </c>
      <c r="D13" s="984">
        <v>4.6962685417403662</v>
      </c>
      <c r="E13" s="1084"/>
      <c r="F13" s="1078"/>
      <c r="G13" s="1082"/>
    </row>
    <row r="14" spans="1:8">
      <c r="A14" s="980">
        <v>2018</v>
      </c>
      <c r="B14" s="1081">
        <f>+(('ODS-06'!B14/'ODS-06'!B13)-1)*100</f>
        <v>3.6853365194204457</v>
      </c>
      <c r="C14" s="1081">
        <f>+(('ODS-06'!C14/'ODS-06'!C13)-1)*100</f>
        <v>4.6338184247380454</v>
      </c>
      <c r="D14" s="984">
        <f>+(('ODS-06'!D14/'ODS-06'!D13)-1)*100</f>
        <v>-0.90647738904779951</v>
      </c>
      <c r="E14" s="1084"/>
      <c r="F14" s="1082"/>
      <c r="G14" s="1082"/>
      <c r="H14" s="1082"/>
    </row>
    <row r="15" spans="1:8">
      <c r="A15" s="980">
        <v>2019</v>
      </c>
      <c r="B15" s="1081">
        <f>+(('ODS-06'!B15/'ODS-06'!B14)-1)*100</f>
        <v>2.9797232367368087</v>
      </c>
      <c r="C15" s="1081">
        <f>+(('ODS-06'!C15/'ODS-06'!C14)-1)*100</f>
        <v>2.784969726030484</v>
      </c>
      <c r="D15" s="984">
        <f>+(('ODS-06'!D15/'ODS-06'!D14)-1)*100</f>
        <v>0.18947664354569405</v>
      </c>
      <c r="E15" s="1084"/>
      <c r="F15" s="1082"/>
      <c r="G15" s="1082"/>
      <c r="H15" s="1082"/>
    </row>
    <row r="16" spans="1:8">
      <c r="A16" s="980">
        <v>2020</v>
      </c>
      <c r="B16" s="1081">
        <f>+(('ODS-06'!B16/'ODS-06'!B15)-1)*100</f>
        <v>-17.944864000000006</v>
      </c>
      <c r="C16" s="1081">
        <f>+(('ODS-06'!C16/'ODS-06'!C15)-1)*100</f>
        <v>-15.044500745063372</v>
      </c>
      <c r="D16" s="984">
        <f>+(('ODS-06'!D16/'ODS-06'!D15)-1)*100</f>
        <v>-3.41397941319036</v>
      </c>
      <c r="E16" s="1084"/>
      <c r="F16" s="1082"/>
      <c r="G16" s="1082"/>
      <c r="H16" s="1082"/>
    </row>
    <row r="17" spans="1:8">
      <c r="A17" s="980">
        <v>2021</v>
      </c>
      <c r="B17" s="1081">
        <f>+(('ODS-06'!B17/'ODS-06'!B16)-1)*100</f>
        <v>15.335819007840312</v>
      </c>
      <c r="C17" s="1081">
        <f>+(('ODS-06'!C17/'ODS-06'!C16)-1)*100</f>
        <v>6.9066998592258066</v>
      </c>
      <c r="D17" s="984">
        <f>+(('ODS-06'!D17/'ODS-06'!D16)-1)*100</f>
        <v>7.8845564961914638</v>
      </c>
      <c r="E17" s="1084"/>
      <c r="F17" s="1078"/>
      <c r="G17" s="1082"/>
      <c r="H17" s="44"/>
    </row>
    <row r="18" spans="1:8">
      <c r="A18" s="985" t="s">
        <v>458</v>
      </c>
      <c r="B18" s="1083">
        <f>AVERAGE(B4:B17)</f>
        <v>5.0239742247876285</v>
      </c>
      <c r="C18" s="1083">
        <f t="shared" ref="C18:D18" si="0">AVERAGE(C4:C17)</f>
        <v>1.9478515866643529</v>
      </c>
      <c r="D18" s="1264">
        <f t="shared" si="0"/>
        <v>2.9200895594134155</v>
      </c>
      <c r="E18" s="44"/>
      <c r="F18" s="889"/>
    </row>
    <row r="19" spans="1:8">
      <c r="A19" s="161" t="s">
        <v>457</v>
      </c>
      <c r="F19" s="889"/>
    </row>
  </sheetData>
  <mergeCells count="1">
    <mergeCell ref="A1:D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2:Q29"/>
  <sheetViews>
    <sheetView showGridLines="0" workbookViewId="0">
      <selection activeCell="A3" sqref="A3:A29"/>
    </sheetView>
  </sheetViews>
  <sheetFormatPr baseColWidth="10" defaultColWidth="11.44140625" defaultRowHeight="13.8"/>
  <cols>
    <col min="1" max="1" width="8.44140625" style="45" customWidth="1"/>
    <col min="2" max="2" width="41.6640625" style="45" customWidth="1"/>
    <col min="3" max="8" width="7.44140625" style="45" bestFit="1" customWidth="1"/>
    <col min="9" max="11" width="8.88671875" style="45" bestFit="1" customWidth="1"/>
    <col min="12" max="14" width="8.88671875" style="72" bestFit="1" customWidth="1"/>
    <col min="15" max="15" width="8.88671875" style="45" bestFit="1" customWidth="1"/>
    <col min="16" max="16" width="7.44140625" style="45" bestFit="1" customWidth="1"/>
    <col min="17" max="17" width="8.88671875" style="45" bestFit="1" customWidth="1"/>
    <col min="18" max="16384" width="11.44140625" style="45"/>
  </cols>
  <sheetData>
    <row r="2" spans="1:17" ht="25.5" customHeight="1">
      <c r="A2" s="1341" t="s">
        <v>322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</row>
    <row r="3" spans="1:17" ht="29.25" customHeight="1">
      <c r="A3" s="1338" t="s">
        <v>150</v>
      </c>
      <c r="B3" s="1345" t="s">
        <v>120</v>
      </c>
      <c r="C3" s="1343" t="s">
        <v>121</v>
      </c>
      <c r="D3" s="1343"/>
      <c r="E3" s="1343"/>
      <c r="F3" s="1343"/>
      <c r="G3" s="1347" t="s">
        <v>122</v>
      </c>
      <c r="H3" s="1347"/>
      <c r="I3" s="1347"/>
      <c r="J3" s="1347"/>
      <c r="K3" s="1347"/>
      <c r="L3" s="1347"/>
      <c r="M3" s="1347"/>
      <c r="N3" s="1347"/>
      <c r="O3" s="1347"/>
      <c r="P3" s="1347"/>
      <c r="Q3" s="1347"/>
    </row>
    <row r="4" spans="1:17" ht="18.75" customHeight="1">
      <c r="A4" s="1339"/>
      <c r="B4" s="1346"/>
      <c r="C4" s="73">
        <v>2007</v>
      </c>
      <c r="D4" s="73">
        <v>2008</v>
      </c>
      <c r="E4" s="73">
        <v>2009</v>
      </c>
      <c r="F4" s="73">
        <v>2010</v>
      </c>
      <c r="G4" s="73">
        <v>2011</v>
      </c>
      <c r="H4" s="73">
        <v>2012</v>
      </c>
      <c r="I4" s="73">
        <v>2013</v>
      </c>
      <c r="J4" s="73">
        <v>2014</v>
      </c>
      <c r="K4" s="73">
        <v>2015</v>
      </c>
      <c r="L4" s="73">
        <v>2016</v>
      </c>
      <c r="M4" s="73">
        <v>2017</v>
      </c>
      <c r="N4" s="73">
        <v>2018</v>
      </c>
      <c r="O4" s="73">
        <v>2019</v>
      </c>
      <c r="P4" s="73">
        <v>2020</v>
      </c>
      <c r="Q4" s="73">
        <v>2021</v>
      </c>
    </row>
    <row r="5" spans="1:17" ht="22.5" customHeight="1">
      <c r="A5" s="1339"/>
      <c r="B5" s="436" t="s">
        <v>150</v>
      </c>
      <c r="C5" s="437">
        <v>853352</v>
      </c>
      <c r="D5" s="437">
        <v>893720</v>
      </c>
      <c r="E5" s="437">
        <v>897830</v>
      </c>
      <c r="F5" s="437">
        <v>908863</v>
      </c>
      <c r="G5" s="437">
        <v>950388</v>
      </c>
      <c r="H5" s="437">
        <v>984530</v>
      </c>
      <c r="I5" s="437">
        <v>1017103</v>
      </c>
      <c r="J5" s="438">
        <v>1018777</v>
      </c>
      <c r="K5" s="437">
        <v>1035031</v>
      </c>
      <c r="L5" s="437">
        <f t="shared" ref="L5:Q5" si="0">+L6+L9+L14</f>
        <v>1055082</v>
      </c>
      <c r="M5" s="437">
        <f t="shared" si="0"/>
        <v>1063249</v>
      </c>
      <c r="N5" s="607">
        <f t="shared" si="0"/>
        <v>1103601</v>
      </c>
      <c r="O5" s="607">
        <f t="shared" si="0"/>
        <v>1118961</v>
      </c>
      <c r="P5" s="607">
        <f t="shared" si="0"/>
        <v>955961</v>
      </c>
      <c r="Q5" s="607">
        <f t="shared" si="0"/>
        <v>1039085</v>
      </c>
    </row>
    <row r="6" spans="1:17" ht="26.25" customHeight="1">
      <c r="A6" s="1339"/>
      <c r="B6" s="439" t="s">
        <v>123</v>
      </c>
      <c r="C6" s="440">
        <v>217576</v>
      </c>
      <c r="D6" s="440">
        <v>215793</v>
      </c>
      <c r="E6" s="440">
        <v>217427</v>
      </c>
      <c r="F6" s="440">
        <v>211969</v>
      </c>
      <c r="G6" s="440">
        <v>216230</v>
      </c>
      <c r="H6" s="440">
        <v>219601</v>
      </c>
      <c r="I6" s="440">
        <v>218042</v>
      </c>
      <c r="J6" s="441">
        <v>212210</v>
      </c>
      <c r="K6" s="440">
        <v>201046</v>
      </c>
      <c r="L6" s="440">
        <f>+L7+L8</f>
        <v>211427</v>
      </c>
      <c r="M6" s="440">
        <f>SUM(M7:M8)</f>
        <v>199263</v>
      </c>
      <c r="N6" s="608">
        <f>SUM(N7:N8)</f>
        <v>210007</v>
      </c>
      <c r="O6" s="608">
        <f>+O7+O8</f>
        <v>215789</v>
      </c>
      <c r="P6" s="608">
        <f>+P7+P8</f>
        <v>177246</v>
      </c>
      <c r="Q6" s="608">
        <f>+Q7+Q8</f>
        <v>215784</v>
      </c>
    </row>
    <row r="7" spans="1:17" ht="27.6">
      <c r="A7" s="1339"/>
      <c r="B7" s="442" t="s">
        <v>125</v>
      </c>
      <c r="C7" s="54">
        <v>214044</v>
      </c>
      <c r="D7" s="54">
        <v>212870</v>
      </c>
      <c r="E7" s="54">
        <v>214402</v>
      </c>
      <c r="F7" s="54">
        <v>209647</v>
      </c>
      <c r="G7" s="54">
        <v>213536</v>
      </c>
      <c r="H7" s="54">
        <v>216467</v>
      </c>
      <c r="I7" s="54">
        <v>213733</v>
      </c>
      <c r="J7" s="443">
        <v>209679</v>
      </c>
      <c r="K7" s="54">
        <v>198599</v>
      </c>
      <c r="L7" s="54">
        <v>207686</v>
      </c>
      <c r="M7" s="54">
        <v>195270</v>
      </c>
      <c r="N7" s="609">
        <v>203545</v>
      </c>
      <c r="O7" s="609">
        <v>209092</v>
      </c>
      <c r="P7" s="609">
        <v>174779</v>
      </c>
      <c r="Q7" s="609">
        <v>212002</v>
      </c>
    </row>
    <row r="8" spans="1:17">
      <c r="A8" s="1339"/>
      <c r="B8" s="444" t="s">
        <v>126</v>
      </c>
      <c r="C8" s="57">
        <v>3532</v>
      </c>
      <c r="D8" s="57">
        <v>2923</v>
      </c>
      <c r="E8" s="58">
        <v>3025</v>
      </c>
      <c r="F8" s="57">
        <v>2322</v>
      </c>
      <c r="G8" s="57">
        <v>2694</v>
      </c>
      <c r="H8" s="57">
        <v>3134</v>
      </c>
      <c r="I8" s="57">
        <v>4309</v>
      </c>
      <c r="J8" s="59">
        <v>2531</v>
      </c>
      <c r="K8" s="57">
        <v>2447</v>
      </c>
      <c r="L8" s="57">
        <v>3741</v>
      </c>
      <c r="M8" s="57">
        <v>3993</v>
      </c>
      <c r="N8" s="57">
        <v>6462</v>
      </c>
      <c r="O8" s="57">
        <v>6697</v>
      </c>
      <c r="P8" s="57">
        <v>2467</v>
      </c>
      <c r="Q8" s="57">
        <v>3782</v>
      </c>
    </row>
    <row r="9" spans="1:17" ht="26.25" customHeight="1">
      <c r="A9" s="1339"/>
      <c r="B9" s="439" t="s">
        <v>127</v>
      </c>
      <c r="C9" s="440">
        <v>188571</v>
      </c>
      <c r="D9" s="440">
        <v>203628</v>
      </c>
      <c r="E9" s="440">
        <v>203681</v>
      </c>
      <c r="F9" s="440">
        <v>204197</v>
      </c>
      <c r="G9" s="440">
        <v>229209</v>
      </c>
      <c r="H9" s="440">
        <v>236343</v>
      </c>
      <c r="I9" s="440">
        <v>264267</v>
      </c>
      <c r="J9" s="441">
        <v>267660</v>
      </c>
      <c r="K9" s="440">
        <v>254767</v>
      </c>
      <c r="L9" s="440">
        <f>+L10+L11+L12+L13</f>
        <v>248959</v>
      </c>
      <c r="M9" s="440">
        <f>SUM(M10:M13)</f>
        <v>256529</v>
      </c>
      <c r="N9" s="608">
        <f>SUM(N10:N13)</f>
        <v>268575</v>
      </c>
      <c r="O9" s="608">
        <f>SUM(O10:O13)</f>
        <v>256638</v>
      </c>
      <c r="P9" s="608">
        <f>SUM(P10:P13)</f>
        <v>220954</v>
      </c>
      <c r="Q9" s="608">
        <f>SUM(Q10:Q13)</f>
        <v>222796</v>
      </c>
    </row>
    <row r="10" spans="1:17">
      <c r="A10" s="1339"/>
      <c r="B10" s="442" t="s">
        <v>129</v>
      </c>
      <c r="C10" s="54">
        <v>71979</v>
      </c>
      <c r="D10" s="54">
        <v>72967</v>
      </c>
      <c r="E10" s="54">
        <v>76130</v>
      </c>
      <c r="F10" s="54">
        <v>74011</v>
      </c>
      <c r="G10" s="54">
        <v>65417</v>
      </c>
      <c r="H10" s="54">
        <v>69059</v>
      </c>
      <c r="I10" s="54">
        <v>76835</v>
      </c>
      <c r="J10" s="443">
        <v>72311</v>
      </c>
      <c r="K10" s="54">
        <v>78772</v>
      </c>
      <c r="L10" s="54">
        <v>70867</v>
      </c>
      <c r="M10" s="54">
        <v>74509</v>
      </c>
      <c r="N10" s="609">
        <v>80821</v>
      </c>
      <c r="O10" s="609">
        <v>83059</v>
      </c>
      <c r="P10" s="609">
        <v>77573</v>
      </c>
      <c r="Q10" s="609">
        <v>77098</v>
      </c>
    </row>
    <row r="11" spans="1:17" ht="27.6">
      <c r="A11" s="1339"/>
      <c r="B11" s="445" t="s">
        <v>130</v>
      </c>
      <c r="C11" s="61">
        <v>3068</v>
      </c>
      <c r="D11" s="61">
        <v>3122</v>
      </c>
      <c r="E11" s="61">
        <v>4281</v>
      </c>
      <c r="F11" s="61">
        <v>3385</v>
      </c>
      <c r="G11" s="61">
        <v>4263</v>
      </c>
      <c r="H11" s="61">
        <v>2876</v>
      </c>
      <c r="I11" s="61">
        <v>3372</v>
      </c>
      <c r="J11" s="446">
        <v>4836</v>
      </c>
      <c r="K11" s="61">
        <v>4327</v>
      </c>
      <c r="L11" s="61">
        <v>3626</v>
      </c>
      <c r="M11" s="61">
        <v>4036</v>
      </c>
      <c r="N11" s="61">
        <v>3816</v>
      </c>
      <c r="O11" s="61">
        <v>4291</v>
      </c>
      <c r="P11" s="61">
        <v>2308</v>
      </c>
      <c r="Q11" s="61">
        <v>5242</v>
      </c>
    </row>
    <row r="12" spans="1:17" ht="27.6">
      <c r="A12" s="1339"/>
      <c r="B12" s="445" t="s">
        <v>131</v>
      </c>
      <c r="C12" s="61">
        <v>6136</v>
      </c>
      <c r="D12" s="61">
        <v>6491</v>
      </c>
      <c r="E12" s="61">
        <v>7150</v>
      </c>
      <c r="F12" s="61">
        <v>5722</v>
      </c>
      <c r="G12" s="61">
        <v>7378</v>
      </c>
      <c r="H12" s="61">
        <v>6561</v>
      </c>
      <c r="I12" s="61">
        <v>8981</v>
      </c>
      <c r="J12" s="446">
        <v>6851</v>
      </c>
      <c r="K12" s="61">
        <v>7173</v>
      </c>
      <c r="L12" s="61">
        <v>8086</v>
      </c>
      <c r="M12" s="61">
        <v>8824</v>
      </c>
      <c r="N12" s="61">
        <v>6754</v>
      </c>
      <c r="O12" s="61">
        <v>7189</v>
      </c>
      <c r="P12" s="61">
        <v>6235</v>
      </c>
      <c r="Q12" s="61">
        <v>5789</v>
      </c>
    </row>
    <row r="13" spans="1:17">
      <c r="A13" s="1339"/>
      <c r="B13" s="444" t="s">
        <v>132</v>
      </c>
      <c r="C13" s="57">
        <v>107388</v>
      </c>
      <c r="D13" s="57">
        <v>121048</v>
      </c>
      <c r="E13" s="57">
        <v>116120</v>
      </c>
      <c r="F13" s="57">
        <v>121079</v>
      </c>
      <c r="G13" s="57">
        <v>152151</v>
      </c>
      <c r="H13" s="57">
        <v>157847</v>
      </c>
      <c r="I13" s="57">
        <v>175079</v>
      </c>
      <c r="J13" s="59">
        <v>183662</v>
      </c>
      <c r="K13" s="57">
        <v>164495</v>
      </c>
      <c r="L13" s="57">
        <v>166380</v>
      </c>
      <c r="M13" s="57">
        <v>169160</v>
      </c>
      <c r="N13" s="57">
        <v>177184</v>
      </c>
      <c r="O13" s="57">
        <v>162099</v>
      </c>
      <c r="P13" s="57">
        <v>134838</v>
      </c>
      <c r="Q13" s="57">
        <v>134667</v>
      </c>
    </row>
    <row r="14" spans="1:17" ht="26.25" customHeight="1">
      <c r="A14" s="1339"/>
      <c r="B14" s="439" t="s">
        <v>133</v>
      </c>
      <c r="C14" s="440">
        <v>447205</v>
      </c>
      <c r="D14" s="440">
        <v>474299</v>
      </c>
      <c r="E14" s="440">
        <v>476722</v>
      </c>
      <c r="F14" s="440">
        <v>492697</v>
      </c>
      <c r="G14" s="440">
        <v>504949</v>
      </c>
      <c r="H14" s="440">
        <v>528586</v>
      </c>
      <c r="I14" s="440">
        <v>534794</v>
      </c>
      <c r="J14" s="441">
        <v>538907</v>
      </c>
      <c r="K14" s="440">
        <v>579218</v>
      </c>
      <c r="L14" s="440">
        <f t="shared" ref="L14:Q14" si="1">SUM(L15:L29)</f>
        <v>594696</v>
      </c>
      <c r="M14" s="440">
        <f t="shared" si="1"/>
        <v>607457</v>
      </c>
      <c r="N14" s="608">
        <f t="shared" si="1"/>
        <v>625019</v>
      </c>
      <c r="O14" s="608">
        <f t="shared" si="1"/>
        <v>646534</v>
      </c>
      <c r="P14" s="608">
        <f t="shared" si="1"/>
        <v>557761</v>
      </c>
      <c r="Q14" s="608">
        <f t="shared" si="1"/>
        <v>600505</v>
      </c>
    </row>
    <row r="15" spans="1:17" ht="41.4">
      <c r="A15" s="1339"/>
      <c r="B15" s="273" t="s">
        <v>135</v>
      </c>
      <c r="C15" s="64">
        <v>135904</v>
      </c>
      <c r="D15" s="64">
        <v>145988</v>
      </c>
      <c r="E15" s="64">
        <v>136983</v>
      </c>
      <c r="F15" s="64">
        <v>141454</v>
      </c>
      <c r="G15" s="64">
        <v>157180</v>
      </c>
      <c r="H15" s="64">
        <v>160953</v>
      </c>
      <c r="I15" s="64">
        <v>162067</v>
      </c>
      <c r="J15" s="447">
        <v>160739</v>
      </c>
      <c r="K15" s="64">
        <v>170566</v>
      </c>
      <c r="L15" s="64">
        <v>168454</v>
      </c>
      <c r="M15" s="64">
        <v>167623</v>
      </c>
      <c r="N15" s="610">
        <v>179313</v>
      </c>
      <c r="O15" s="610">
        <v>179876</v>
      </c>
      <c r="P15" s="610">
        <v>145192</v>
      </c>
      <c r="Q15" s="610">
        <v>169120</v>
      </c>
    </row>
    <row r="16" spans="1:17">
      <c r="A16" s="1339"/>
      <c r="B16" s="387" t="s">
        <v>136</v>
      </c>
      <c r="C16" s="67">
        <v>79142</v>
      </c>
      <c r="D16" s="67">
        <v>89038</v>
      </c>
      <c r="E16" s="67">
        <v>92220</v>
      </c>
      <c r="F16" s="67">
        <v>96101</v>
      </c>
      <c r="G16" s="67">
        <v>92696</v>
      </c>
      <c r="H16" s="67">
        <v>98056</v>
      </c>
      <c r="I16" s="67">
        <v>106535</v>
      </c>
      <c r="J16" s="448">
        <v>103812</v>
      </c>
      <c r="K16" s="67">
        <v>110758</v>
      </c>
      <c r="L16" s="67">
        <v>114650</v>
      </c>
      <c r="M16" s="67">
        <v>124068</v>
      </c>
      <c r="N16" s="67">
        <v>120167</v>
      </c>
      <c r="O16" s="67">
        <v>128000</v>
      </c>
      <c r="P16" s="67">
        <v>104845</v>
      </c>
      <c r="Q16" s="67">
        <v>110606</v>
      </c>
    </row>
    <row r="17" spans="1:17">
      <c r="A17" s="1339"/>
      <c r="B17" s="387" t="s">
        <v>137</v>
      </c>
      <c r="C17" s="67">
        <v>27177</v>
      </c>
      <c r="D17" s="67">
        <v>27801</v>
      </c>
      <c r="E17" s="67">
        <v>28592</v>
      </c>
      <c r="F17" s="67">
        <v>26260</v>
      </c>
      <c r="G17" s="67">
        <v>29460</v>
      </c>
      <c r="H17" s="67">
        <v>32078</v>
      </c>
      <c r="I17" s="67">
        <v>34829</v>
      </c>
      <c r="J17" s="448">
        <v>34062</v>
      </c>
      <c r="K17" s="67">
        <v>38111</v>
      </c>
      <c r="L17" s="67">
        <v>38628</v>
      </c>
      <c r="M17" s="67">
        <v>41598</v>
      </c>
      <c r="N17" s="67">
        <v>39504</v>
      </c>
      <c r="O17" s="67">
        <v>36648</v>
      </c>
      <c r="P17" s="67">
        <v>21670</v>
      </c>
      <c r="Q17" s="67">
        <v>34115</v>
      </c>
    </row>
    <row r="18" spans="1:17">
      <c r="A18" s="1339"/>
      <c r="B18" s="387" t="s">
        <v>138</v>
      </c>
      <c r="C18" s="67">
        <v>4447</v>
      </c>
      <c r="D18" s="67">
        <v>5857</v>
      </c>
      <c r="E18" s="67">
        <v>5560</v>
      </c>
      <c r="F18" s="67">
        <v>6210</v>
      </c>
      <c r="G18" s="67">
        <v>10165</v>
      </c>
      <c r="H18" s="67">
        <v>14785</v>
      </c>
      <c r="I18" s="67">
        <v>12397</v>
      </c>
      <c r="J18" s="448">
        <v>8833</v>
      </c>
      <c r="K18" s="67">
        <v>11346</v>
      </c>
      <c r="L18" s="67">
        <v>14968</v>
      </c>
      <c r="M18" s="67">
        <v>15905</v>
      </c>
      <c r="N18" s="67">
        <v>18711</v>
      </c>
      <c r="O18" s="67">
        <v>17523</v>
      </c>
      <c r="P18" s="67">
        <v>15584</v>
      </c>
      <c r="Q18" s="67">
        <v>14583</v>
      </c>
    </row>
    <row r="19" spans="1:17">
      <c r="A19" s="1339"/>
      <c r="B19" s="387" t="s">
        <v>139</v>
      </c>
      <c r="C19" s="67">
        <v>11316</v>
      </c>
      <c r="D19" s="67">
        <v>10944</v>
      </c>
      <c r="E19" s="67">
        <v>10179</v>
      </c>
      <c r="F19" s="67">
        <v>10044</v>
      </c>
      <c r="G19" s="67">
        <v>14164</v>
      </c>
      <c r="H19" s="67">
        <v>14799</v>
      </c>
      <c r="I19" s="67">
        <v>14889</v>
      </c>
      <c r="J19" s="448">
        <v>14548</v>
      </c>
      <c r="K19" s="67">
        <v>16232</v>
      </c>
      <c r="L19" s="67">
        <v>16486</v>
      </c>
      <c r="M19" s="67">
        <v>18657</v>
      </c>
      <c r="N19" s="67">
        <v>16608</v>
      </c>
      <c r="O19" s="67">
        <v>18830</v>
      </c>
      <c r="P19" s="67">
        <v>16022</v>
      </c>
      <c r="Q19" s="67">
        <v>14952</v>
      </c>
    </row>
    <row r="20" spans="1:17">
      <c r="A20" s="1339"/>
      <c r="B20" s="387" t="s">
        <v>140</v>
      </c>
      <c r="C20" s="67">
        <v>5955</v>
      </c>
      <c r="D20" s="67">
        <v>4995</v>
      </c>
      <c r="E20" s="67">
        <v>6101</v>
      </c>
      <c r="F20" s="67">
        <v>6365</v>
      </c>
      <c r="G20" s="67">
        <v>6566</v>
      </c>
      <c r="H20" s="67">
        <v>7078</v>
      </c>
      <c r="I20" s="67">
        <v>5392</v>
      </c>
      <c r="J20" s="448">
        <v>7922</v>
      </c>
      <c r="K20" s="67">
        <v>5648</v>
      </c>
      <c r="L20" s="67">
        <v>11359</v>
      </c>
      <c r="M20" s="67">
        <v>10638</v>
      </c>
      <c r="N20" s="67">
        <v>9041</v>
      </c>
      <c r="O20" s="67">
        <v>8889</v>
      </c>
      <c r="P20" s="67">
        <v>9802</v>
      </c>
      <c r="Q20" s="67">
        <v>7007</v>
      </c>
    </row>
    <row r="21" spans="1:17">
      <c r="A21" s="1339"/>
      <c r="B21" s="387" t="s">
        <v>141</v>
      </c>
      <c r="C21" s="67">
        <v>25408</v>
      </c>
      <c r="D21" s="67">
        <v>25837</v>
      </c>
      <c r="E21" s="67">
        <v>27418</v>
      </c>
      <c r="F21" s="67">
        <v>32488</v>
      </c>
      <c r="G21" s="67">
        <v>19084</v>
      </c>
      <c r="H21" s="67">
        <v>19536</v>
      </c>
      <c r="I21" s="67">
        <v>17340</v>
      </c>
      <c r="J21" s="448">
        <v>26878</v>
      </c>
      <c r="K21" s="67">
        <v>23769</v>
      </c>
      <c r="L21" s="67">
        <v>22853</v>
      </c>
      <c r="M21" s="67">
        <v>20623</v>
      </c>
      <c r="N21" s="67">
        <v>20365</v>
      </c>
      <c r="O21" s="67">
        <v>22496</v>
      </c>
      <c r="P21" s="67">
        <v>22418</v>
      </c>
      <c r="Q21" s="67">
        <v>25891</v>
      </c>
    </row>
    <row r="22" spans="1:17">
      <c r="A22" s="1339"/>
      <c r="B22" s="387" t="s">
        <v>142</v>
      </c>
      <c r="C22" s="67">
        <v>23918</v>
      </c>
      <c r="D22" s="67">
        <v>24963</v>
      </c>
      <c r="E22" s="67">
        <v>29911</v>
      </c>
      <c r="F22" s="67">
        <v>27424</v>
      </c>
      <c r="G22" s="67">
        <v>39187</v>
      </c>
      <c r="H22" s="67">
        <v>41697</v>
      </c>
      <c r="I22" s="67">
        <v>39493</v>
      </c>
      <c r="J22" s="448">
        <v>39523</v>
      </c>
      <c r="K22" s="67">
        <v>42694</v>
      </c>
      <c r="L22" s="67">
        <v>41975</v>
      </c>
      <c r="M22" s="67">
        <v>44056</v>
      </c>
      <c r="N22" s="67">
        <v>47370</v>
      </c>
      <c r="O22" s="67">
        <v>51438</v>
      </c>
      <c r="P22" s="67">
        <v>55170</v>
      </c>
      <c r="Q22" s="67">
        <v>52314</v>
      </c>
    </row>
    <row r="23" spans="1:17" ht="27.6">
      <c r="A23" s="1339"/>
      <c r="B23" s="387" t="s">
        <v>143</v>
      </c>
      <c r="C23" s="67">
        <v>47763</v>
      </c>
      <c r="D23" s="67">
        <v>46833</v>
      </c>
      <c r="E23" s="67">
        <v>45618</v>
      </c>
      <c r="F23" s="67">
        <v>48219</v>
      </c>
      <c r="G23" s="67">
        <v>58671</v>
      </c>
      <c r="H23" s="67">
        <v>57794</v>
      </c>
      <c r="I23" s="67">
        <v>57964</v>
      </c>
      <c r="J23" s="448">
        <v>55114</v>
      </c>
      <c r="K23" s="67">
        <v>63048</v>
      </c>
      <c r="L23" s="67">
        <v>63224</v>
      </c>
      <c r="M23" s="67">
        <v>65105</v>
      </c>
      <c r="N23" s="67">
        <v>66253</v>
      </c>
      <c r="O23" s="67">
        <v>67677</v>
      </c>
      <c r="P23" s="67">
        <v>60323</v>
      </c>
      <c r="Q23" s="67">
        <v>64831</v>
      </c>
    </row>
    <row r="24" spans="1:17">
      <c r="A24" s="1339"/>
      <c r="B24" s="387" t="s">
        <v>144</v>
      </c>
      <c r="C24" s="67">
        <v>23872</v>
      </c>
      <c r="D24" s="67">
        <v>26159</v>
      </c>
      <c r="E24" s="67">
        <v>23710</v>
      </c>
      <c r="F24" s="67">
        <v>26955</v>
      </c>
      <c r="G24" s="67">
        <v>25060</v>
      </c>
      <c r="H24" s="67">
        <v>26054</v>
      </c>
      <c r="I24" s="67">
        <v>28565</v>
      </c>
      <c r="J24" s="448">
        <v>26882</v>
      </c>
      <c r="K24" s="67">
        <v>28458</v>
      </c>
      <c r="L24" s="67">
        <v>31309</v>
      </c>
      <c r="M24" s="67">
        <v>29322</v>
      </c>
      <c r="N24" s="67">
        <v>32376</v>
      </c>
      <c r="O24" s="67">
        <v>35696</v>
      </c>
      <c r="P24" s="67">
        <v>40378</v>
      </c>
      <c r="Q24" s="67">
        <v>36276</v>
      </c>
    </row>
    <row r="25" spans="1:17" ht="27.6">
      <c r="A25" s="1339"/>
      <c r="B25" s="387" t="s">
        <v>145</v>
      </c>
      <c r="C25" s="67">
        <v>16049</v>
      </c>
      <c r="D25" s="67">
        <v>16873</v>
      </c>
      <c r="E25" s="67">
        <v>19328</v>
      </c>
      <c r="F25" s="67">
        <v>20447</v>
      </c>
      <c r="G25" s="67">
        <v>13833</v>
      </c>
      <c r="H25" s="67">
        <v>13389</v>
      </c>
      <c r="I25" s="67">
        <v>13032</v>
      </c>
      <c r="J25" s="448">
        <v>16420</v>
      </c>
      <c r="K25" s="67">
        <v>20578</v>
      </c>
      <c r="L25" s="67">
        <v>22694</v>
      </c>
      <c r="M25" s="67">
        <v>20054</v>
      </c>
      <c r="N25" s="67">
        <v>23845</v>
      </c>
      <c r="O25" s="67">
        <v>21911</v>
      </c>
      <c r="P25" s="67">
        <v>17780</v>
      </c>
      <c r="Q25" s="67">
        <v>23487</v>
      </c>
    </row>
    <row r="26" spans="1:17">
      <c r="A26" s="1339"/>
      <c r="B26" s="387" t="s">
        <v>146</v>
      </c>
      <c r="C26" s="67">
        <v>7026</v>
      </c>
      <c r="D26" s="67">
        <v>9086</v>
      </c>
      <c r="E26" s="67">
        <v>10356</v>
      </c>
      <c r="F26" s="67">
        <v>8731</v>
      </c>
      <c r="G26" s="67">
        <v>9558</v>
      </c>
      <c r="H26" s="67">
        <v>10989</v>
      </c>
      <c r="I26" s="67">
        <v>8971</v>
      </c>
      <c r="J26" s="448">
        <v>9809</v>
      </c>
      <c r="K26" s="67">
        <v>11149</v>
      </c>
      <c r="L26" s="67">
        <v>10137</v>
      </c>
      <c r="M26" s="67">
        <v>9174</v>
      </c>
      <c r="N26" s="67">
        <v>7843</v>
      </c>
      <c r="O26" s="67">
        <v>10219</v>
      </c>
      <c r="P26" s="67">
        <v>4171</v>
      </c>
      <c r="Q26" s="67">
        <v>7390</v>
      </c>
    </row>
    <row r="27" spans="1:17">
      <c r="A27" s="1339"/>
      <c r="B27" s="387" t="s">
        <v>147</v>
      </c>
      <c r="C27" s="67">
        <v>30341</v>
      </c>
      <c r="D27" s="67">
        <v>31049</v>
      </c>
      <c r="E27" s="67">
        <v>32262</v>
      </c>
      <c r="F27" s="67">
        <v>33153</v>
      </c>
      <c r="G27" s="67">
        <v>18592</v>
      </c>
      <c r="H27" s="67">
        <v>22105</v>
      </c>
      <c r="I27" s="67">
        <v>22122</v>
      </c>
      <c r="J27" s="448">
        <v>23590</v>
      </c>
      <c r="K27" s="67">
        <v>26356</v>
      </c>
      <c r="L27" s="67">
        <v>26799</v>
      </c>
      <c r="M27" s="67">
        <v>30984</v>
      </c>
      <c r="N27" s="67">
        <v>34280</v>
      </c>
      <c r="O27" s="67">
        <v>36447</v>
      </c>
      <c r="P27" s="67">
        <v>32256</v>
      </c>
      <c r="Q27" s="67">
        <v>30704</v>
      </c>
    </row>
    <row r="28" spans="1:17" ht="55.2">
      <c r="A28" s="1339"/>
      <c r="B28" s="387" t="s">
        <v>148</v>
      </c>
      <c r="C28" s="67">
        <v>8490</v>
      </c>
      <c r="D28" s="67">
        <v>8567</v>
      </c>
      <c r="E28" s="67">
        <v>8323</v>
      </c>
      <c r="F28" s="67">
        <v>8349</v>
      </c>
      <c r="G28" s="67">
        <v>10061</v>
      </c>
      <c r="H28" s="67">
        <v>8277</v>
      </c>
      <c r="I28" s="67">
        <v>10650</v>
      </c>
      <c r="J28" s="448">
        <v>10645</v>
      </c>
      <c r="K28" s="67">
        <v>10505</v>
      </c>
      <c r="L28" s="67">
        <v>9903</v>
      </c>
      <c r="M28" s="67">
        <v>9278</v>
      </c>
      <c r="N28" s="67">
        <v>8935</v>
      </c>
      <c r="O28" s="67">
        <v>9533</v>
      </c>
      <c r="P28" s="67">
        <v>11372</v>
      </c>
      <c r="Q28" s="67">
        <v>8673</v>
      </c>
    </row>
    <row r="29" spans="1:17" ht="27.6">
      <c r="A29" s="1340"/>
      <c r="B29" s="275" t="s">
        <v>149</v>
      </c>
      <c r="C29" s="449">
        <v>397</v>
      </c>
      <c r="D29" s="449">
        <v>309</v>
      </c>
      <c r="E29" s="449">
        <v>161</v>
      </c>
      <c r="F29" s="449">
        <v>497</v>
      </c>
      <c r="G29" s="449">
        <v>672</v>
      </c>
      <c r="H29" s="449">
        <v>996</v>
      </c>
      <c r="I29" s="449">
        <v>548</v>
      </c>
      <c r="J29" s="450">
        <v>130</v>
      </c>
      <c r="K29" s="449">
        <v>0</v>
      </c>
      <c r="L29" s="449">
        <v>1257</v>
      </c>
      <c r="M29" s="449">
        <v>372</v>
      </c>
      <c r="N29" s="449">
        <v>408</v>
      </c>
      <c r="O29" s="449">
        <v>1351</v>
      </c>
      <c r="P29" s="449">
        <v>778</v>
      </c>
      <c r="Q29" s="449">
        <v>556</v>
      </c>
    </row>
  </sheetData>
  <mergeCells count="5">
    <mergeCell ref="A2:Q2"/>
    <mergeCell ref="A3:A29"/>
    <mergeCell ref="B3:B4"/>
    <mergeCell ref="C3:F3"/>
    <mergeCell ref="G3:Q3"/>
  </mergeCells>
  <pageMargins left="0.7" right="0.7" top="0.75" bottom="0.75" header="0.3" footer="0.3"/>
  <pageSetup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92D050"/>
  </sheetPr>
  <dimension ref="A2:K21"/>
  <sheetViews>
    <sheetView showGridLines="0" workbookViewId="0">
      <selection activeCell="C6" sqref="C6"/>
    </sheetView>
  </sheetViews>
  <sheetFormatPr baseColWidth="10" defaultColWidth="11.44140625" defaultRowHeight="13.8"/>
  <cols>
    <col min="1" max="1" width="20.109375" style="11" customWidth="1"/>
    <col min="2" max="2" width="11.6640625" style="11" customWidth="1"/>
    <col min="3" max="16384" width="11.44140625" style="11"/>
  </cols>
  <sheetData>
    <row r="2" spans="1:11">
      <c r="A2" s="1535" t="s">
        <v>504</v>
      </c>
      <c r="B2" s="1535"/>
      <c r="C2" s="1535"/>
      <c r="D2" s="1535"/>
      <c r="E2" s="1535"/>
      <c r="F2" s="1535"/>
      <c r="G2" s="1535"/>
      <c r="H2" s="1535"/>
      <c r="I2" s="1535"/>
      <c r="J2" s="1535"/>
      <c r="K2" s="1535"/>
    </row>
    <row r="4" spans="1:11" ht="21.75" customHeight="1">
      <c r="A4" s="1581" t="s">
        <v>453</v>
      </c>
      <c r="B4" s="1583" t="s">
        <v>459</v>
      </c>
      <c r="C4" s="1585" t="s">
        <v>460</v>
      </c>
      <c r="D4" s="1587" t="s">
        <v>461</v>
      </c>
      <c r="E4" s="1587"/>
      <c r="F4" s="1587"/>
      <c r="G4" s="1588"/>
      <c r="H4" s="1587" t="s">
        <v>462</v>
      </c>
      <c r="I4" s="1587"/>
      <c r="J4" s="1587"/>
      <c r="K4" s="1588"/>
    </row>
    <row r="5" spans="1:11" ht="57" customHeight="1">
      <c r="A5" s="1582"/>
      <c r="B5" s="1584"/>
      <c r="C5" s="1586"/>
      <c r="D5" s="1205" t="s">
        <v>463</v>
      </c>
      <c r="E5" s="1205" t="s">
        <v>464</v>
      </c>
      <c r="F5" s="1205" t="s">
        <v>465</v>
      </c>
      <c r="G5" s="1206" t="s">
        <v>466</v>
      </c>
      <c r="H5" s="1205" t="s">
        <v>463</v>
      </c>
      <c r="I5" s="1205" t="s">
        <v>464</v>
      </c>
      <c r="J5" s="1205" t="s">
        <v>465</v>
      </c>
      <c r="K5" s="1206" t="s">
        <v>466</v>
      </c>
    </row>
    <row r="6" spans="1:11">
      <c r="A6" s="986">
        <v>2007</v>
      </c>
      <c r="B6" s="1086">
        <f t="shared" ref="B6:B17" si="0">+C6+D6</f>
        <v>1100584</v>
      </c>
      <c r="C6" s="1087">
        <v>601874</v>
      </c>
      <c r="D6" s="1087">
        <f t="shared" ref="D6:D17" si="1">SUM(E6:G6)</f>
        <v>498710</v>
      </c>
      <c r="E6" s="1087">
        <v>94763</v>
      </c>
      <c r="F6" s="1087">
        <v>341331</v>
      </c>
      <c r="G6" s="1092">
        <v>62616</v>
      </c>
      <c r="H6" s="1088">
        <f t="shared" ref="H6:H17" si="2">+D6/$B$18*100</f>
        <v>29.875844303664767</v>
      </c>
      <c r="I6" s="1088">
        <f t="shared" ref="I6:I17" si="3">+E6/B6*100</f>
        <v>8.61024692345155</v>
      </c>
      <c r="J6" s="1088">
        <f t="shared" ref="J6:J17" si="4">+F6/B6*100</f>
        <v>31.013625493374423</v>
      </c>
      <c r="K6" s="1089">
        <f t="shared" ref="K6:K17" si="5">+G6/B6*100</f>
        <v>5.6893431123839706</v>
      </c>
    </row>
    <row r="7" spans="1:11">
      <c r="A7" s="986">
        <v>2008</v>
      </c>
      <c r="B7" s="1086">
        <f t="shared" si="0"/>
        <v>1167333</v>
      </c>
      <c r="C7" s="1087">
        <v>647731</v>
      </c>
      <c r="D7" s="1087">
        <f t="shared" si="1"/>
        <v>519602</v>
      </c>
      <c r="E7" s="1087">
        <v>97874</v>
      </c>
      <c r="F7" s="1087">
        <v>358819</v>
      </c>
      <c r="G7" s="1092">
        <v>62909</v>
      </c>
      <c r="H7" s="1088">
        <f t="shared" si="2"/>
        <v>31.127405610220006</v>
      </c>
      <c r="I7" s="1088">
        <f t="shared" si="3"/>
        <v>8.3844113033727314</v>
      </c>
      <c r="J7" s="1088">
        <f t="shared" si="4"/>
        <v>30.738358291935548</v>
      </c>
      <c r="K7" s="1089">
        <f t="shared" si="5"/>
        <v>5.3891220414397605</v>
      </c>
    </row>
    <row r="8" spans="1:11">
      <c r="A8" s="986">
        <v>2009</v>
      </c>
      <c r="B8" s="1086">
        <f t="shared" si="0"/>
        <v>1180886</v>
      </c>
      <c r="C8" s="1087">
        <v>663227</v>
      </c>
      <c r="D8" s="1087">
        <f t="shared" si="1"/>
        <v>517659</v>
      </c>
      <c r="E8" s="1087">
        <v>78879</v>
      </c>
      <c r="F8" s="1087">
        <v>381203</v>
      </c>
      <c r="G8" s="1092">
        <v>57577</v>
      </c>
      <c r="H8" s="1088">
        <f t="shared" si="2"/>
        <v>31.011007772835512</v>
      </c>
      <c r="I8" s="1088">
        <f t="shared" si="3"/>
        <v>6.6796456220160119</v>
      </c>
      <c r="J8" s="1088">
        <f t="shared" si="4"/>
        <v>32.281100800585321</v>
      </c>
      <c r="K8" s="1089">
        <f t="shared" si="5"/>
        <v>4.8757458382942982</v>
      </c>
    </row>
    <row r="9" spans="1:11">
      <c r="A9" s="986">
        <v>2010</v>
      </c>
      <c r="B9" s="1086">
        <f t="shared" si="0"/>
        <v>1224567</v>
      </c>
      <c r="C9" s="1087">
        <v>711750</v>
      </c>
      <c r="D9" s="1087">
        <f t="shared" si="1"/>
        <v>512817</v>
      </c>
      <c r="E9" s="1087">
        <v>86075</v>
      </c>
      <c r="F9" s="1087">
        <v>371038</v>
      </c>
      <c r="G9" s="1092">
        <v>55704</v>
      </c>
      <c r="H9" s="1088">
        <f t="shared" si="2"/>
        <v>30.720941726198497</v>
      </c>
      <c r="I9" s="1088">
        <f t="shared" si="3"/>
        <v>7.0290151539278787</v>
      </c>
      <c r="J9" s="1088">
        <f t="shared" si="4"/>
        <v>30.299526281534618</v>
      </c>
      <c r="K9" s="1089">
        <f t="shared" si="5"/>
        <v>4.5488731935451474</v>
      </c>
    </row>
    <row r="10" spans="1:11">
      <c r="A10" s="986">
        <v>2011</v>
      </c>
      <c r="B10" s="1086">
        <f t="shared" si="0"/>
        <v>1283606</v>
      </c>
      <c r="C10" s="1087">
        <v>807475</v>
      </c>
      <c r="D10" s="1087">
        <f t="shared" si="1"/>
        <v>476131</v>
      </c>
      <c r="E10" s="1087">
        <v>92853</v>
      </c>
      <c r="F10" s="1087">
        <v>331971</v>
      </c>
      <c r="G10" s="1092">
        <v>51307</v>
      </c>
      <c r="H10" s="1088">
        <f t="shared" si="2"/>
        <v>28.52322115888634</v>
      </c>
      <c r="I10" s="1088">
        <f t="shared" si="3"/>
        <v>7.2337617617867167</v>
      </c>
      <c r="J10" s="1088">
        <f t="shared" si="4"/>
        <v>25.862375214824485</v>
      </c>
      <c r="K10" s="1089">
        <f t="shared" si="5"/>
        <v>3.9970987982293633</v>
      </c>
    </row>
    <row r="11" spans="1:11">
      <c r="A11" s="986">
        <v>2012</v>
      </c>
      <c r="B11" s="1086">
        <f t="shared" si="0"/>
        <v>1366301</v>
      </c>
      <c r="C11" s="686">
        <v>838635</v>
      </c>
      <c r="D11" s="1087">
        <f t="shared" si="1"/>
        <v>527666</v>
      </c>
      <c r="E11" s="686">
        <v>86599</v>
      </c>
      <c r="F11" s="686">
        <v>385044</v>
      </c>
      <c r="G11" s="978">
        <v>56023</v>
      </c>
      <c r="H11" s="1088">
        <f t="shared" si="2"/>
        <v>31.61048958380135</v>
      </c>
      <c r="I11" s="1088">
        <f t="shared" si="3"/>
        <v>6.3382080522520301</v>
      </c>
      <c r="J11" s="1088">
        <f t="shared" si="4"/>
        <v>28.181491486868559</v>
      </c>
      <c r="K11" s="1089">
        <f t="shared" si="5"/>
        <v>4.1003409936756245</v>
      </c>
    </row>
    <row r="12" spans="1:11">
      <c r="A12" s="986">
        <v>2013</v>
      </c>
      <c r="B12" s="1086">
        <f t="shared" si="0"/>
        <v>1398819</v>
      </c>
      <c r="C12" s="686">
        <v>860670</v>
      </c>
      <c r="D12" s="1087">
        <f t="shared" si="1"/>
        <v>538149</v>
      </c>
      <c r="E12" s="686">
        <v>103166</v>
      </c>
      <c r="F12" s="686">
        <v>381472</v>
      </c>
      <c r="G12" s="978">
        <v>53511</v>
      </c>
      <c r="H12" s="1088">
        <f t="shared" si="2"/>
        <v>32.23848676820775</v>
      </c>
      <c r="I12" s="1088">
        <f t="shared" si="3"/>
        <v>7.3752215261588523</v>
      </c>
      <c r="J12" s="1088">
        <f t="shared" si="4"/>
        <v>27.271005040680745</v>
      </c>
      <c r="K12" s="1089">
        <f t="shared" si="5"/>
        <v>3.8254413187124281</v>
      </c>
    </row>
    <row r="13" spans="1:11">
      <c r="A13" s="987">
        <v>2014</v>
      </c>
      <c r="B13" s="1086">
        <f t="shared" si="0"/>
        <v>1451363</v>
      </c>
      <c r="C13" s="686">
        <v>863224</v>
      </c>
      <c r="D13" s="1087">
        <f t="shared" si="1"/>
        <v>588139</v>
      </c>
      <c r="E13" s="686">
        <v>103708</v>
      </c>
      <c r="F13" s="686">
        <v>426285</v>
      </c>
      <c r="G13" s="978">
        <v>58146</v>
      </c>
      <c r="H13" s="1088">
        <f t="shared" si="2"/>
        <v>35.233200041934367</v>
      </c>
      <c r="I13" s="1088">
        <f t="shared" si="3"/>
        <v>7.1455590365745847</v>
      </c>
      <c r="J13" s="1088">
        <f t="shared" si="4"/>
        <v>29.371356442185725</v>
      </c>
      <c r="K13" s="1089">
        <f t="shared" si="5"/>
        <v>4.0063030406590219</v>
      </c>
    </row>
    <row r="14" spans="1:11">
      <c r="A14" s="987">
        <v>2015</v>
      </c>
      <c r="B14" s="1086">
        <f t="shared" si="0"/>
        <v>1479417</v>
      </c>
      <c r="C14" s="988">
        <v>886537</v>
      </c>
      <c r="D14" s="1087">
        <f t="shared" si="1"/>
        <v>592880</v>
      </c>
      <c r="E14" s="988">
        <v>102715</v>
      </c>
      <c r="F14" s="988">
        <v>432921</v>
      </c>
      <c r="G14" s="989">
        <v>57244</v>
      </c>
      <c r="H14" s="1088">
        <f t="shared" si="2"/>
        <v>35.517215557652278</v>
      </c>
      <c r="I14" s="1088">
        <f t="shared" si="3"/>
        <v>6.9429376571987476</v>
      </c>
      <c r="J14" s="1088">
        <f t="shared" si="4"/>
        <v>29.262946147029538</v>
      </c>
      <c r="K14" s="1089">
        <f t="shared" si="5"/>
        <v>3.8693620527545649</v>
      </c>
    </row>
    <row r="15" spans="1:11">
      <c r="A15" s="986">
        <v>2016</v>
      </c>
      <c r="B15" s="1086">
        <f t="shared" si="0"/>
        <v>1526711</v>
      </c>
      <c r="C15" s="988">
        <v>896640</v>
      </c>
      <c r="D15" s="1087">
        <f t="shared" si="1"/>
        <v>630071</v>
      </c>
      <c r="E15" s="988">
        <v>93511</v>
      </c>
      <c r="F15" s="988">
        <v>483129</v>
      </c>
      <c r="G15" s="989">
        <v>53431</v>
      </c>
      <c r="H15" s="1088">
        <f t="shared" si="2"/>
        <v>37.745188779559989</v>
      </c>
      <c r="I15" s="1088">
        <f t="shared" si="3"/>
        <v>6.1249968068612857</v>
      </c>
      <c r="J15" s="1088">
        <f t="shared" si="4"/>
        <v>31.645085415641859</v>
      </c>
      <c r="K15" s="1089">
        <f t="shared" si="5"/>
        <v>3.4997455314070574</v>
      </c>
    </row>
    <row r="16" spans="1:11">
      <c r="A16" s="986">
        <v>2017</v>
      </c>
      <c r="B16" s="1086">
        <f t="shared" si="0"/>
        <v>1527018</v>
      </c>
      <c r="C16" s="988">
        <v>896066</v>
      </c>
      <c r="D16" s="1087">
        <f t="shared" si="1"/>
        <v>630952</v>
      </c>
      <c r="E16" s="988">
        <v>106235</v>
      </c>
      <c r="F16" s="988">
        <v>471691</v>
      </c>
      <c r="G16" s="989">
        <v>53026</v>
      </c>
      <c r="H16" s="1088">
        <f t="shared" si="2"/>
        <v>37.797966182923723</v>
      </c>
      <c r="I16" s="1088">
        <f t="shared" si="3"/>
        <v>6.9570234273597293</v>
      </c>
      <c r="J16" s="1088">
        <f t="shared" si="4"/>
        <v>30.889681719534412</v>
      </c>
      <c r="K16" s="1089">
        <f t="shared" si="5"/>
        <v>3.4725196428594818</v>
      </c>
    </row>
    <row r="17" spans="1:11" ht="12.75" customHeight="1">
      <c r="A17" s="1085">
        <v>2018</v>
      </c>
      <c r="B17" s="1086">
        <f t="shared" si="0"/>
        <v>1629065</v>
      </c>
      <c r="C17" s="1087">
        <v>895686</v>
      </c>
      <c r="D17" s="1087">
        <f t="shared" si="1"/>
        <v>733379</v>
      </c>
      <c r="E17" s="1087">
        <v>110071</v>
      </c>
      <c r="F17" s="1087">
        <v>562630</v>
      </c>
      <c r="G17" s="1092">
        <v>60678</v>
      </c>
      <c r="H17" s="1088">
        <f t="shared" si="2"/>
        <v>43.933983316110286</v>
      </c>
      <c r="I17" s="1088">
        <f t="shared" si="3"/>
        <v>6.7566978604291421</v>
      </c>
      <c r="J17" s="1088">
        <f t="shared" si="4"/>
        <v>34.536989009032787</v>
      </c>
      <c r="K17" s="1089">
        <f t="shared" si="5"/>
        <v>3.7247132557632754</v>
      </c>
    </row>
    <row r="18" spans="1:11" ht="12.75" customHeight="1">
      <c r="A18" s="1085">
        <v>2019</v>
      </c>
      <c r="B18" s="1086">
        <f>+C18+D18</f>
        <v>1669275</v>
      </c>
      <c r="C18" s="1087">
        <v>898300</v>
      </c>
      <c r="D18" s="1087">
        <f>SUM(E18:G18)</f>
        <v>770975</v>
      </c>
      <c r="E18" s="1087">
        <v>99257</v>
      </c>
      <c r="F18" s="1087">
        <v>603087</v>
      </c>
      <c r="G18" s="1087">
        <v>68631</v>
      </c>
      <c r="H18" s="1088">
        <f>+D18/$B$18*100</f>
        <v>46.186218567941175</v>
      </c>
      <c r="I18" s="1088">
        <f>+E18/B18*100</f>
        <v>5.9461143310718718</v>
      </c>
      <c r="J18" s="1088">
        <f>+F18/B18*100</f>
        <v>36.12867861796289</v>
      </c>
      <c r="K18" s="1089">
        <f>+G18/B18*100</f>
        <v>4.1114256189064111</v>
      </c>
    </row>
    <row r="19" spans="1:11" ht="12.75" customHeight="1">
      <c r="A19" s="1085">
        <v>2020</v>
      </c>
      <c r="B19" s="1086">
        <f t="shared" ref="B19:B20" si="6">+C19+D19</f>
        <v>1417119</v>
      </c>
      <c r="C19" s="1087">
        <v>693931</v>
      </c>
      <c r="D19" s="1087">
        <f t="shared" ref="D19:D20" si="7">SUM(E19:G19)</f>
        <v>723188</v>
      </c>
      <c r="E19" s="1087">
        <v>62894</v>
      </c>
      <c r="F19" s="1087">
        <v>603839</v>
      </c>
      <c r="G19" s="1087">
        <v>56455</v>
      </c>
      <c r="H19" s="1088">
        <f t="shared" ref="H19:H20" si="8">+D19/B19*100</f>
        <v>51.032270402132774</v>
      </c>
      <c r="I19" s="1088">
        <f t="shared" ref="I19:I20" si="9">+E19/B19*100</f>
        <v>4.4381593924010616</v>
      </c>
      <c r="J19" s="1088">
        <f t="shared" ref="J19:J20" si="10">+F19/B19*100</f>
        <v>42.610324185901113</v>
      </c>
      <c r="K19" s="1089">
        <f t="shared" ref="K19:K20" si="11">+G19/B19*100</f>
        <v>3.9837868238306027</v>
      </c>
    </row>
    <row r="20" spans="1:11" ht="12.75" customHeight="1">
      <c r="A20" s="1085">
        <v>2021</v>
      </c>
      <c r="B20" s="1086">
        <f t="shared" si="6"/>
        <v>1495681</v>
      </c>
      <c r="C20" s="1087">
        <v>760532</v>
      </c>
      <c r="D20" s="1087">
        <f t="shared" si="7"/>
        <v>735149</v>
      </c>
      <c r="E20" s="1087">
        <v>112697</v>
      </c>
      <c r="F20" s="1087">
        <v>569327</v>
      </c>
      <c r="G20" s="1087">
        <v>53125</v>
      </c>
      <c r="H20" s="1088">
        <f t="shared" si="8"/>
        <v>49.151456761167658</v>
      </c>
      <c r="I20" s="1211">
        <f t="shared" si="9"/>
        <v>7.5348286165298619</v>
      </c>
      <c r="J20" s="1211">
        <f t="shared" si="10"/>
        <v>38.064734391892394</v>
      </c>
      <c r="K20" s="1212">
        <f t="shared" si="11"/>
        <v>3.5518937527454044</v>
      </c>
    </row>
    <row r="21" spans="1:11">
      <c r="A21" s="1090" t="s">
        <v>457</v>
      </c>
      <c r="B21" s="1090"/>
      <c r="C21" s="1090"/>
      <c r="D21" s="1090"/>
      <c r="E21" s="1090"/>
      <c r="F21" s="1090"/>
      <c r="G21" s="1090"/>
      <c r="H21" s="1090"/>
      <c r="I21" s="1091"/>
      <c r="J21" s="1091"/>
      <c r="K21" s="1091"/>
    </row>
  </sheetData>
  <mergeCells count="6">
    <mergeCell ref="A2:K2"/>
    <mergeCell ref="A4:A5"/>
    <mergeCell ref="B4:B5"/>
    <mergeCell ref="C4:C5"/>
    <mergeCell ref="D4:G4"/>
    <mergeCell ref="H4:K4"/>
  </mergeCells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92D050"/>
  </sheetPr>
  <dimension ref="A1:AG122"/>
  <sheetViews>
    <sheetView showGridLines="0" workbookViewId="0">
      <selection activeCell="O24" sqref="O24:P24"/>
    </sheetView>
  </sheetViews>
  <sheetFormatPr baseColWidth="10" defaultRowHeight="14.4"/>
  <cols>
    <col min="1" max="1" width="23" customWidth="1"/>
  </cols>
  <sheetData>
    <row r="1" spans="1:19" ht="27.75" customHeight="1">
      <c r="A1" s="1599" t="s">
        <v>506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599"/>
      <c r="M1" s="1599"/>
      <c r="N1" s="1599"/>
      <c r="O1" s="1599"/>
      <c r="P1" s="1599"/>
    </row>
    <row r="3" spans="1:19" ht="21.75" customHeight="1">
      <c r="A3" s="1600" t="s">
        <v>467</v>
      </c>
      <c r="B3" s="1387" t="s">
        <v>243</v>
      </c>
      <c r="C3" s="1387"/>
      <c r="D3" s="1387"/>
      <c r="E3" s="1387"/>
      <c r="F3" s="1387"/>
      <c r="G3" s="1387"/>
      <c r="H3" s="1387"/>
      <c r="I3" s="1387"/>
      <c r="J3" s="1387"/>
      <c r="K3" s="1387"/>
      <c r="L3" s="1387"/>
      <c r="M3" s="1387"/>
      <c r="N3" s="1387"/>
      <c r="O3" s="1387"/>
      <c r="P3" s="1387"/>
    </row>
    <row r="4" spans="1:19" ht="21.75" customHeight="1">
      <c r="A4" s="1601"/>
      <c r="B4" s="762">
        <v>2007</v>
      </c>
      <c r="C4" s="762">
        <v>2008</v>
      </c>
      <c r="D4" s="762">
        <v>2009</v>
      </c>
      <c r="E4" s="762">
        <v>2010</v>
      </c>
      <c r="F4" s="762">
        <v>2011</v>
      </c>
      <c r="G4" s="762">
        <v>2012</v>
      </c>
      <c r="H4" s="762">
        <v>2013</v>
      </c>
      <c r="I4" s="762">
        <v>2014</v>
      </c>
      <c r="J4" s="762">
        <v>2015</v>
      </c>
      <c r="K4" s="762">
        <v>2016</v>
      </c>
      <c r="L4" s="762">
        <v>2017</v>
      </c>
      <c r="M4" s="762">
        <v>2018</v>
      </c>
      <c r="N4" s="762">
        <v>2019</v>
      </c>
      <c r="O4" s="762">
        <v>2020</v>
      </c>
      <c r="P4" s="762">
        <v>2021</v>
      </c>
    </row>
    <row r="5" spans="1:19" ht="14.4" customHeight="1">
      <c r="A5" s="990" t="s">
        <v>119</v>
      </c>
      <c r="B5" s="234">
        <v>339.16</v>
      </c>
      <c r="C5" s="234">
        <v>365.14</v>
      </c>
      <c r="D5" s="234">
        <v>382.62</v>
      </c>
      <c r="E5" s="234">
        <v>416.71</v>
      </c>
      <c r="F5" s="234">
        <v>472.62</v>
      </c>
      <c r="G5" s="234">
        <v>518.35</v>
      </c>
      <c r="H5" s="234">
        <v>544.71</v>
      </c>
      <c r="I5" s="235">
        <v>579.30999999999995</v>
      </c>
      <c r="J5" s="234">
        <v>598.08000000000004</v>
      </c>
      <c r="K5" s="234">
        <v>664.5</v>
      </c>
      <c r="L5" s="234">
        <v>695.98</v>
      </c>
      <c r="M5" s="234">
        <v>707.05</v>
      </c>
      <c r="N5" s="234">
        <v>721.94101846774424</v>
      </c>
      <c r="O5" s="1241">
        <v>742.50747384155454</v>
      </c>
      <c r="P5" s="1241">
        <v>719.02606547069706</v>
      </c>
      <c r="R5">
        <f>+L5/190</f>
        <v>3.6630526315789473</v>
      </c>
      <c r="S5">
        <f>+M5/190</f>
        <v>3.7213157894736839</v>
      </c>
    </row>
    <row r="6" spans="1:19">
      <c r="A6" s="420" t="s">
        <v>244</v>
      </c>
      <c r="B6" s="238">
        <v>518.36</v>
      </c>
      <c r="C6" s="238">
        <v>549.91</v>
      </c>
      <c r="D6" s="238">
        <v>579.55999999999995</v>
      </c>
      <c r="E6" s="238">
        <v>613.44000000000005</v>
      </c>
      <c r="F6" s="238">
        <v>643.08000000000004</v>
      </c>
      <c r="G6" s="238">
        <v>702.45</v>
      </c>
      <c r="H6" s="238">
        <v>762.79</v>
      </c>
      <c r="I6" s="239">
        <v>818.01</v>
      </c>
      <c r="J6" s="238">
        <v>870.57</v>
      </c>
      <c r="K6" s="332">
        <v>953.94</v>
      </c>
      <c r="L6" s="332">
        <v>1008.45</v>
      </c>
      <c r="M6" s="332">
        <v>1019.52</v>
      </c>
      <c r="N6" s="332">
        <v>1069.6188268624041</v>
      </c>
      <c r="O6" s="1229">
        <v>1149.8107758191416</v>
      </c>
      <c r="P6" s="1229">
        <v>1187.9463403618709</v>
      </c>
      <c r="R6">
        <f t="shared" ref="R6:R8" si="0">+L6/190</f>
        <v>5.3076315789473689</v>
      </c>
      <c r="S6">
        <f t="shared" ref="S6:S8" si="1">+M6/190</f>
        <v>5.3658947368421055</v>
      </c>
    </row>
    <row r="7" spans="1:19">
      <c r="A7" s="420" t="s">
        <v>245</v>
      </c>
      <c r="B7" s="238">
        <v>325.10000000000002</v>
      </c>
      <c r="C7" s="238">
        <v>351.74</v>
      </c>
      <c r="D7" s="238">
        <v>364</v>
      </c>
      <c r="E7" s="238">
        <v>389.18</v>
      </c>
      <c r="F7" s="238">
        <v>450.45</v>
      </c>
      <c r="G7" s="238">
        <v>505.04</v>
      </c>
      <c r="H7" s="238">
        <v>526.09</v>
      </c>
      <c r="I7" s="239">
        <v>559.01</v>
      </c>
      <c r="J7" s="238">
        <v>573.35</v>
      </c>
      <c r="K7" s="332">
        <v>620.79999999999995</v>
      </c>
      <c r="L7" s="332">
        <v>644.5</v>
      </c>
      <c r="M7" s="332">
        <v>666.89</v>
      </c>
      <c r="N7" s="332">
        <v>682.50177182208859</v>
      </c>
      <c r="O7" s="1229">
        <v>658.78530192414189</v>
      </c>
      <c r="P7" s="1229">
        <v>656.5537383768899</v>
      </c>
      <c r="R7">
        <f t="shared" si="0"/>
        <v>3.392105263157895</v>
      </c>
      <c r="S7">
        <f t="shared" si="1"/>
        <v>3.5099473684210527</v>
      </c>
    </row>
    <row r="8" spans="1:19">
      <c r="A8" s="420" t="s">
        <v>246</v>
      </c>
      <c r="B8" s="238">
        <v>118.27</v>
      </c>
      <c r="C8" s="238">
        <v>132.62</v>
      </c>
      <c r="D8" s="238">
        <v>135.57</v>
      </c>
      <c r="E8" s="238">
        <v>150.05000000000001</v>
      </c>
      <c r="F8" s="238">
        <v>175.72</v>
      </c>
      <c r="G8" s="238">
        <v>202.28</v>
      </c>
      <c r="H8" s="238">
        <v>224.89</v>
      </c>
      <c r="I8" s="239">
        <v>248.54</v>
      </c>
      <c r="J8" s="238">
        <v>275.26</v>
      </c>
      <c r="K8" s="332">
        <v>272.04000000000002</v>
      </c>
      <c r="L8" s="332">
        <v>303.52</v>
      </c>
      <c r="M8" s="332">
        <v>304.69</v>
      </c>
      <c r="N8" s="332">
        <v>310.60954651291718</v>
      </c>
      <c r="O8" s="1229">
        <v>253.6220947781467</v>
      </c>
      <c r="P8" s="1229">
        <v>304.79075477741003</v>
      </c>
      <c r="R8">
        <f t="shared" si="0"/>
        <v>1.5974736842105262</v>
      </c>
      <c r="S8">
        <f t="shared" si="1"/>
        <v>1.6036315789473685</v>
      </c>
    </row>
    <row r="9" spans="1:19">
      <c r="A9" s="421" t="s">
        <v>150</v>
      </c>
      <c r="B9" s="241">
        <v>342.1</v>
      </c>
      <c r="C9" s="241">
        <v>367.78</v>
      </c>
      <c r="D9" s="241">
        <v>386.78</v>
      </c>
      <c r="E9" s="241">
        <v>424.29</v>
      </c>
      <c r="F9" s="241">
        <v>481.92</v>
      </c>
      <c r="G9" s="241">
        <v>519.72</v>
      </c>
      <c r="H9" s="241">
        <v>550.07000000000005</v>
      </c>
      <c r="I9" s="242">
        <v>584.27</v>
      </c>
      <c r="J9" s="241">
        <v>608.63</v>
      </c>
      <c r="K9" s="422">
        <v>671.25</v>
      </c>
      <c r="L9" s="422">
        <v>694.03</v>
      </c>
      <c r="M9" s="422">
        <v>706.08</v>
      </c>
      <c r="N9" s="422">
        <v>722.08881377258604</v>
      </c>
      <c r="O9" s="1234">
        <v>713.77051936538987</v>
      </c>
      <c r="P9" s="1234">
        <v>701.06082814217666</v>
      </c>
    </row>
    <row r="10" spans="1:19">
      <c r="A10" s="420" t="s">
        <v>244</v>
      </c>
      <c r="B10" s="238">
        <v>525.75</v>
      </c>
      <c r="C10" s="238">
        <v>542.14</v>
      </c>
      <c r="D10" s="238">
        <v>583.70000000000005</v>
      </c>
      <c r="E10" s="238">
        <v>640.83000000000004</v>
      </c>
      <c r="F10" s="238">
        <v>652.12</v>
      </c>
      <c r="G10" s="238">
        <v>707.21</v>
      </c>
      <c r="H10" s="238">
        <v>781.76</v>
      </c>
      <c r="I10" s="239">
        <v>832.08</v>
      </c>
      <c r="J10" s="238">
        <v>903.97</v>
      </c>
      <c r="K10" s="332">
        <v>963.28</v>
      </c>
      <c r="L10" s="332">
        <v>970.25</v>
      </c>
      <c r="M10" s="332">
        <v>996.24</v>
      </c>
      <c r="N10" s="332">
        <v>1089.6844037687968</v>
      </c>
      <c r="O10" s="1229">
        <v>1150.9385093546225</v>
      </c>
      <c r="P10" s="1229">
        <v>1162.9959676178164</v>
      </c>
    </row>
    <row r="11" spans="1:19">
      <c r="A11" s="420" t="s">
        <v>245</v>
      </c>
      <c r="B11" s="238">
        <v>317.31</v>
      </c>
      <c r="C11" s="238">
        <v>346.28</v>
      </c>
      <c r="D11" s="238">
        <v>360.1</v>
      </c>
      <c r="E11" s="238">
        <v>387.06</v>
      </c>
      <c r="F11" s="238">
        <v>452.9</v>
      </c>
      <c r="G11" s="238">
        <v>496.62</v>
      </c>
      <c r="H11" s="238">
        <v>522.41999999999996</v>
      </c>
      <c r="I11" s="239">
        <v>555.4</v>
      </c>
      <c r="J11" s="238">
        <v>566.52</v>
      </c>
      <c r="K11" s="332">
        <v>617.88</v>
      </c>
      <c r="L11" s="332">
        <v>640.4</v>
      </c>
      <c r="M11" s="332">
        <v>659.5</v>
      </c>
      <c r="N11" s="332">
        <v>670.77744196514698</v>
      </c>
      <c r="O11" s="1229">
        <v>626.11677191894933</v>
      </c>
      <c r="P11" s="1229">
        <v>638.45224985760399</v>
      </c>
    </row>
    <row r="12" spans="1:19">
      <c r="A12" s="420" t="s">
        <v>246</v>
      </c>
      <c r="B12" s="238">
        <v>178.89</v>
      </c>
      <c r="C12" s="238">
        <v>210.13</v>
      </c>
      <c r="D12" s="238">
        <v>218.57</v>
      </c>
      <c r="E12" s="238">
        <v>227.5</v>
      </c>
      <c r="F12" s="238">
        <v>284.43</v>
      </c>
      <c r="G12" s="238">
        <v>298.45999999999998</v>
      </c>
      <c r="H12" s="238">
        <v>322.17</v>
      </c>
      <c r="I12" s="239">
        <v>344.8</v>
      </c>
      <c r="J12" s="238">
        <v>348.74</v>
      </c>
      <c r="K12" s="332">
        <v>349.12</v>
      </c>
      <c r="L12" s="332">
        <v>347.29</v>
      </c>
      <c r="M12" s="332">
        <v>327.5</v>
      </c>
      <c r="N12" s="332">
        <v>359.89187609585036</v>
      </c>
      <c r="O12" s="1229">
        <v>415.57150745444505</v>
      </c>
      <c r="P12" s="1229">
        <v>309.21868540719305</v>
      </c>
    </row>
    <row r="13" spans="1:19">
      <c r="A13" s="421" t="s">
        <v>151</v>
      </c>
      <c r="B13" s="241">
        <v>333.94</v>
      </c>
      <c r="C13" s="241">
        <v>360.2</v>
      </c>
      <c r="D13" s="241">
        <v>375.67</v>
      </c>
      <c r="E13" s="241">
        <v>403.05</v>
      </c>
      <c r="F13" s="241">
        <v>457.46</v>
      </c>
      <c r="G13" s="241">
        <v>516.22</v>
      </c>
      <c r="H13" s="241">
        <v>536.9</v>
      </c>
      <c r="I13" s="242">
        <v>572.79</v>
      </c>
      <c r="J13" s="241">
        <v>588.48</v>
      </c>
      <c r="K13" s="422">
        <v>653.01</v>
      </c>
      <c r="L13" s="422">
        <v>699.12</v>
      </c>
      <c r="M13" s="422">
        <v>708.61</v>
      </c>
      <c r="N13" s="422">
        <v>721.73601147776185</v>
      </c>
      <c r="O13" s="1234">
        <v>780.38153176745493</v>
      </c>
      <c r="P13" s="1234">
        <v>746.20573044193327</v>
      </c>
    </row>
    <row r="14" spans="1:19">
      <c r="A14" s="420" t="s">
        <v>244</v>
      </c>
      <c r="B14" s="238">
        <v>511.09</v>
      </c>
      <c r="C14" s="238">
        <v>557.75</v>
      </c>
      <c r="D14" s="238">
        <v>575.45000000000005</v>
      </c>
      <c r="E14" s="238">
        <v>594.27</v>
      </c>
      <c r="F14" s="238">
        <v>636.44000000000005</v>
      </c>
      <c r="G14" s="238">
        <v>698.49</v>
      </c>
      <c r="H14" s="238">
        <v>744.86</v>
      </c>
      <c r="I14" s="239">
        <v>805.35</v>
      </c>
      <c r="J14" s="238">
        <v>826.01</v>
      </c>
      <c r="K14" s="332">
        <v>943.33</v>
      </c>
      <c r="L14" s="332">
        <v>1060.2</v>
      </c>
      <c r="M14" s="332">
        <v>1039.8800000000001</v>
      </c>
      <c r="N14" s="332">
        <v>1051.3185108583248</v>
      </c>
      <c r="O14" s="1229">
        <v>1149.031782782572</v>
      </c>
      <c r="P14" s="1229">
        <v>1209.0729011911278</v>
      </c>
    </row>
    <row r="15" spans="1:19">
      <c r="A15" s="420" t="s">
        <v>245</v>
      </c>
      <c r="B15" s="238">
        <v>342.12</v>
      </c>
      <c r="C15" s="238">
        <v>364.36</v>
      </c>
      <c r="D15" s="238">
        <v>371.94</v>
      </c>
      <c r="E15" s="238">
        <v>393.25</v>
      </c>
      <c r="F15" s="238">
        <v>445.35</v>
      </c>
      <c r="G15" s="238">
        <v>520.29999999999995</v>
      </c>
      <c r="H15" s="238">
        <v>532.41</v>
      </c>
      <c r="I15" s="239">
        <v>564.88</v>
      </c>
      <c r="J15" s="238">
        <v>583.82000000000005</v>
      </c>
      <c r="K15" s="332">
        <v>627.02</v>
      </c>
      <c r="L15" s="332">
        <v>652.66999999999996</v>
      </c>
      <c r="M15" s="332">
        <v>681.92</v>
      </c>
      <c r="N15" s="332">
        <v>703.08277551388994</v>
      </c>
      <c r="O15" s="1229">
        <v>721.40165227884529</v>
      </c>
      <c r="P15" s="1229">
        <v>692.73116386376057</v>
      </c>
    </row>
    <row r="16" spans="1:19">
      <c r="A16" s="249" t="s">
        <v>246</v>
      </c>
      <c r="B16" s="244">
        <v>115.44</v>
      </c>
      <c r="C16" s="244">
        <v>124.55</v>
      </c>
      <c r="D16" s="244">
        <v>127.32</v>
      </c>
      <c r="E16" s="244">
        <v>142.33000000000001</v>
      </c>
      <c r="F16" s="244">
        <v>161.55000000000001</v>
      </c>
      <c r="G16" s="244">
        <v>192.42</v>
      </c>
      <c r="H16" s="244">
        <v>212.12</v>
      </c>
      <c r="I16" s="245">
        <v>236.55</v>
      </c>
      <c r="J16" s="244">
        <v>261.63</v>
      </c>
      <c r="K16" s="244">
        <v>260.95</v>
      </c>
      <c r="L16" s="244">
        <v>298.42</v>
      </c>
      <c r="M16" s="244">
        <v>301.14999999999998</v>
      </c>
      <c r="N16" s="250">
        <v>305.44496845715685</v>
      </c>
      <c r="O16" s="1228">
        <v>241.94598427227021</v>
      </c>
      <c r="P16" s="1228">
        <v>304.13423230156297</v>
      </c>
    </row>
    <row r="17" spans="1:33">
      <c r="A17" s="1112" t="s">
        <v>507</v>
      </c>
      <c r="B17" s="991"/>
      <c r="C17" s="991"/>
      <c r="D17" s="991"/>
      <c r="E17" s="991"/>
      <c r="F17" s="991"/>
      <c r="G17" s="991"/>
      <c r="H17" s="991"/>
      <c r="I17" s="991"/>
      <c r="J17" s="991"/>
      <c r="K17" s="991"/>
      <c r="L17" s="991"/>
      <c r="M17" s="991"/>
    </row>
    <row r="18" spans="1:33" ht="36.75" customHeight="1">
      <c r="A18" s="1558" t="s">
        <v>509</v>
      </c>
      <c r="B18" s="1558"/>
      <c r="C18" s="1558"/>
      <c r="D18" s="1558"/>
      <c r="E18" s="1558"/>
      <c r="F18" s="1558"/>
      <c r="G18" s="1558"/>
      <c r="H18" s="1558"/>
      <c r="I18" s="1558"/>
      <c r="J18" s="1558"/>
      <c r="K18" s="1558"/>
      <c r="L18" s="1558"/>
      <c r="M18" s="1558"/>
      <c r="N18" s="1558"/>
      <c r="O18" s="1558"/>
      <c r="P18" s="1558"/>
    </row>
    <row r="19" spans="1:33">
      <c r="A19" s="992"/>
      <c r="B19" s="993"/>
      <c r="C19" s="993"/>
      <c r="D19" s="993"/>
      <c r="E19" s="993"/>
      <c r="F19" s="993"/>
      <c r="G19" s="993"/>
      <c r="H19" s="993"/>
      <c r="I19" s="993"/>
      <c r="J19" s="993"/>
      <c r="K19" s="993"/>
      <c r="L19" s="993"/>
      <c r="M19" s="993"/>
    </row>
    <row r="20" spans="1:33" ht="14.4" customHeight="1">
      <c r="A20" s="1593" t="s">
        <v>468</v>
      </c>
      <c r="B20" s="1387" t="s">
        <v>243</v>
      </c>
      <c r="C20" s="1387"/>
      <c r="D20" s="1387"/>
      <c r="E20" s="1387"/>
      <c r="F20" s="1387"/>
      <c r="G20" s="1387"/>
      <c r="H20" s="1387"/>
      <c r="I20" s="1387"/>
      <c r="J20" s="1387"/>
      <c r="K20" s="1387"/>
      <c r="L20" s="1387"/>
      <c r="M20" s="1387"/>
      <c r="N20" s="1387"/>
      <c r="O20" s="1387"/>
      <c r="P20" s="1387"/>
      <c r="Q20" s="1123"/>
      <c r="R20" s="1098"/>
      <c r="S20" s="1098"/>
      <c r="T20" s="1098"/>
      <c r="U20" s="1098"/>
      <c r="V20" s="1098"/>
      <c r="W20" s="1098"/>
      <c r="X20" s="1098"/>
      <c r="Y20" s="1098"/>
      <c r="Z20" s="1098"/>
      <c r="AA20" s="1098"/>
      <c r="AB20" s="1098"/>
      <c r="AC20" s="1098"/>
      <c r="AD20" s="1098"/>
      <c r="AE20" s="1098"/>
      <c r="AF20" s="1098"/>
      <c r="AG20" s="1122"/>
    </row>
    <row r="21" spans="1:33" ht="15" customHeight="1">
      <c r="A21" s="1594"/>
      <c r="B21" s="762">
        <v>2007</v>
      </c>
      <c r="C21" s="762">
        <v>2008</v>
      </c>
      <c r="D21" s="762">
        <v>2009</v>
      </c>
      <c r="E21" s="762">
        <v>2010</v>
      </c>
      <c r="F21" s="762">
        <v>2011</v>
      </c>
      <c r="G21" s="762">
        <v>2012</v>
      </c>
      <c r="H21" s="762">
        <v>2013</v>
      </c>
      <c r="I21" s="762">
        <v>2014</v>
      </c>
      <c r="J21" s="762">
        <v>2015</v>
      </c>
      <c r="K21" s="762">
        <v>2016</v>
      </c>
      <c r="L21" s="762">
        <v>2017</v>
      </c>
      <c r="M21" s="762">
        <v>2018</v>
      </c>
      <c r="N21" s="762">
        <v>2019</v>
      </c>
      <c r="O21" s="762">
        <v>2020</v>
      </c>
      <c r="P21" s="762">
        <v>2021</v>
      </c>
      <c r="Q21" s="1123"/>
      <c r="R21" s="1125"/>
      <c r="S21" s="1125"/>
      <c r="T21" s="1125"/>
      <c r="U21" s="1125"/>
      <c r="V21" s="1125"/>
      <c r="W21" s="1125"/>
      <c r="X21" s="1125"/>
      <c r="Y21" s="1125"/>
      <c r="Z21" s="1125"/>
      <c r="AA21" s="1125"/>
      <c r="AB21" s="1125"/>
      <c r="AC21" s="1125"/>
      <c r="AD21" s="1125"/>
      <c r="AE21" s="1125"/>
      <c r="AF21" s="1125"/>
      <c r="AG21" s="1122"/>
    </row>
    <row r="22" spans="1:33" ht="14.4" customHeight="1">
      <c r="A22" s="990" t="s">
        <v>119</v>
      </c>
      <c r="B22" s="234">
        <v>339.16</v>
      </c>
      <c r="C22" s="234">
        <v>365.14</v>
      </c>
      <c r="D22" s="234">
        <v>382.62</v>
      </c>
      <c r="E22" s="234">
        <v>416.71</v>
      </c>
      <c r="F22" s="234">
        <v>472.62</v>
      </c>
      <c r="G22" s="234">
        <v>518.35</v>
      </c>
      <c r="H22" s="234">
        <v>544.71</v>
      </c>
      <c r="I22" s="235">
        <v>579.30999999999995</v>
      </c>
      <c r="J22" s="234">
        <v>598.08000000000004</v>
      </c>
      <c r="K22" s="234">
        <v>664.5</v>
      </c>
      <c r="L22" s="234">
        <v>695.98</v>
      </c>
      <c r="M22" s="234">
        <v>707.05</v>
      </c>
      <c r="N22" s="234">
        <v>721.94101846774424</v>
      </c>
      <c r="O22" s="1241">
        <v>742.50747384155454</v>
      </c>
      <c r="P22" s="1241">
        <v>719.02606547069706</v>
      </c>
      <c r="Q22" s="1125"/>
      <c r="R22" s="1124"/>
      <c r="S22" s="1124"/>
      <c r="T22" s="1124"/>
      <c r="U22" s="1124"/>
      <c r="V22" s="1124"/>
      <c r="W22" s="1124"/>
      <c r="X22" s="1124"/>
      <c r="Y22" s="1124"/>
      <c r="Z22" s="1124"/>
      <c r="AA22" s="1124"/>
      <c r="AB22" s="1124"/>
      <c r="AC22" s="1124"/>
      <c r="AD22" s="1124"/>
      <c r="AE22" s="1124"/>
      <c r="AF22" s="1124"/>
      <c r="AG22" s="1122"/>
    </row>
    <row r="23" spans="1:33">
      <c r="A23" s="997" t="s">
        <v>117</v>
      </c>
      <c r="B23" s="1118">
        <v>342.1</v>
      </c>
      <c r="C23" s="1118">
        <v>367.78</v>
      </c>
      <c r="D23" s="1118">
        <v>386.78</v>
      </c>
      <c r="E23" s="1118">
        <v>424.29</v>
      </c>
      <c r="F23" s="1118">
        <v>481.92</v>
      </c>
      <c r="G23" s="1118">
        <v>519.72</v>
      </c>
      <c r="H23" s="1118">
        <v>550.07000000000005</v>
      </c>
      <c r="I23" s="999">
        <v>584.27</v>
      </c>
      <c r="J23" s="1118">
        <v>608.63</v>
      </c>
      <c r="K23" s="998">
        <v>671.25</v>
      </c>
      <c r="L23" s="998">
        <v>694.03</v>
      </c>
      <c r="M23" s="998">
        <v>706.08</v>
      </c>
      <c r="N23" s="998">
        <v>722.08881377258604</v>
      </c>
      <c r="O23" s="1240">
        <v>713.77051936538987</v>
      </c>
      <c r="P23" s="1240">
        <v>701.06082814217666</v>
      </c>
      <c r="Q23" s="1120"/>
      <c r="R23" s="1114"/>
      <c r="S23" s="1114"/>
      <c r="T23" s="1114"/>
      <c r="U23" s="1114"/>
      <c r="V23" s="1114"/>
      <c r="W23" s="1114"/>
      <c r="X23" s="1114"/>
      <c r="Y23" s="1114"/>
      <c r="Z23" s="1114"/>
      <c r="AA23" s="1114"/>
      <c r="AB23" s="1114"/>
      <c r="AC23" s="1114"/>
      <c r="AD23" s="1114"/>
      <c r="AE23" s="1114"/>
      <c r="AF23" s="1114"/>
      <c r="AG23" s="1122"/>
    </row>
    <row r="24" spans="1:33">
      <c r="A24" s="1000" t="s">
        <v>306</v>
      </c>
      <c r="B24" s="1118">
        <v>333.94</v>
      </c>
      <c r="C24" s="1118">
        <v>360.2</v>
      </c>
      <c r="D24" s="1118">
        <v>375.67</v>
      </c>
      <c r="E24" s="1118">
        <v>403.05</v>
      </c>
      <c r="F24" s="1118">
        <v>457.46</v>
      </c>
      <c r="G24" s="1118">
        <v>516.22</v>
      </c>
      <c r="H24" s="1118">
        <v>536.9</v>
      </c>
      <c r="I24" s="999">
        <v>572.79</v>
      </c>
      <c r="J24" s="1118">
        <v>588.48</v>
      </c>
      <c r="K24" s="998">
        <v>653.01</v>
      </c>
      <c r="L24" s="998">
        <v>699.12</v>
      </c>
      <c r="M24" s="998">
        <v>708.61</v>
      </c>
      <c r="N24" s="998">
        <v>721.73601147776185</v>
      </c>
      <c r="O24" s="1240">
        <v>780.38153176745493</v>
      </c>
      <c r="P24" s="1240">
        <v>746.20573044193327</v>
      </c>
      <c r="Q24" s="1120"/>
      <c r="R24" s="1114"/>
      <c r="S24" s="1114"/>
      <c r="T24" s="1114"/>
      <c r="U24" s="1114"/>
      <c r="V24" s="1114"/>
      <c r="W24" s="1114"/>
      <c r="X24" s="1114"/>
      <c r="Y24" s="1114"/>
      <c r="Z24" s="1114"/>
      <c r="AA24" s="1114"/>
      <c r="AB24" s="1114"/>
      <c r="AC24" s="1114"/>
      <c r="AD24" s="1114"/>
      <c r="AE24" s="1114"/>
      <c r="AF24" s="1114"/>
      <c r="AG24" s="1122"/>
    </row>
    <row r="25" spans="1:33">
      <c r="A25" s="1003"/>
      <c r="B25" s="732"/>
      <c r="C25" s="732"/>
      <c r="D25" s="732"/>
      <c r="E25" s="732"/>
      <c r="F25" s="732"/>
      <c r="G25" s="732"/>
      <c r="H25" s="732"/>
      <c r="I25" s="732"/>
      <c r="J25" s="732"/>
      <c r="K25" s="732"/>
      <c r="L25" s="732"/>
      <c r="M25" s="732"/>
      <c r="P25" s="1121"/>
      <c r="Q25" s="1120"/>
      <c r="R25" s="1114"/>
      <c r="S25" s="1114"/>
      <c r="T25" s="1114"/>
      <c r="U25" s="1114"/>
      <c r="V25" s="1114"/>
      <c r="W25" s="1114"/>
      <c r="X25" s="1114"/>
      <c r="Y25" s="1114"/>
      <c r="Z25" s="1114"/>
      <c r="AA25" s="1114"/>
      <c r="AB25" s="1114"/>
      <c r="AC25" s="1114"/>
      <c r="AD25" s="1114"/>
      <c r="AE25" s="1114"/>
      <c r="AF25" s="1114"/>
      <c r="AG25" s="1122"/>
    </row>
    <row r="26" spans="1:33" ht="32.25" customHeight="1">
      <c r="A26" s="1558" t="s">
        <v>508</v>
      </c>
      <c r="B26" s="1558"/>
      <c r="C26" s="1558"/>
      <c r="D26" s="1558"/>
      <c r="E26" s="1558"/>
      <c r="F26" s="1558"/>
      <c r="G26" s="1558"/>
      <c r="H26" s="1558"/>
      <c r="I26" s="1558"/>
      <c r="J26" s="1558"/>
      <c r="K26" s="1558"/>
      <c r="L26" s="1558"/>
      <c r="M26" s="1558"/>
      <c r="N26" s="1558"/>
      <c r="O26" s="1558"/>
      <c r="P26" s="1558"/>
      <c r="Q26" s="1125"/>
      <c r="R26" s="1124"/>
      <c r="S26" s="1124"/>
      <c r="T26" s="1124"/>
      <c r="U26" s="1124"/>
      <c r="V26" s="1124"/>
      <c r="W26" s="1124"/>
      <c r="X26" s="1124"/>
      <c r="Y26" s="1124"/>
      <c r="Z26" s="1124"/>
      <c r="AA26" s="1124"/>
      <c r="AB26" s="1124"/>
      <c r="AC26" s="1124"/>
      <c r="AD26" s="1124"/>
      <c r="AE26" s="1124"/>
      <c r="AF26" s="1124"/>
      <c r="AG26" s="1122"/>
    </row>
    <row r="27" spans="1:33" ht="19.5" customHeight="1">
      <c r="A27" s="1593" t="s">
        <v>469</v>
      </c>
      <c r="B27" s="1598" t="s">
        <v>243</v>
      </c>
      <c r="C27" s="1598"/>
      <c r="D27" s="1598"/>
      <c r="E27" s="1598"/>
      <c r="F27" s="1598"/>
      <c r="G27" s="1598"/>
      <c r="H27" s="1598"/>
      <c r="I27" s="1598"/>
      <c r="J27" s="1598"/>
      <c r="K27" s="1598"/>
      <c r="L27" s="1598"/>
      <c r="M27" s="1598"/>
      <c r="N27" s="1598"/>
      <c r="O27" s="1598"/>
      <c r="P27" s="1598"/>
      <c r="Q27" s="1120"/>
      <c r="R27" s="1114"/>
      <c r="S27" s="1114"/>
      <c r="T27" s="1114"/>
      <c r="U27" s="1114"/>
      <c r="V27" s="1114"/>
      <c r="W27" s="1114"/>
      <c r="X27" s="1114"/>
      <c r="Y27" s="1114"/>
      <c r="Z27" s="1114"/>
      <c r="AA27" s="1114"/>
      <c r="AB27" s="1114"/>
      <c r="AC27" s="1114"/>
      <c r="AD27" s="1114"/>
      <c r="AE27" s="1114"/>
      <c r="AF27" s="1114"/>
      <c r="AG27" s="1122"/>
    </row>
    <row r="28" spans="1:33" ht="18" customHeight="1">
      <c r="A28" s="1594"/>
      <c r="B28" s="994">
        <v>2007</v>
      </c>
      <c r="C28" s="994">
        <v>2008</v>
      </c>
      <c r="D28" s="994">
        <v>2009</v>
      </c>
      <c r="E28" s="994">
        <v>2010</v>
      </c>
      <c r="F28" s="994">
        <v>2011</v>
      </c>
      <c r="G28" s="994">
        <v>2012</v>
      </c>
      <c r="H28" s="994">
        <v>2013</v>
      </c>
      <c r="I28" s="994">
        <v>2014</v>
      </c>
      <c r="J28" s="994">
        <v>2015</v>
      </c>
      <c r="K28" s="994">
        <v>2016</v>
      </c>
      <c r="L28" s="994">
        <v>2017</v>
      </c>
      <c r="M28" s="994">
        <v>2018</v>
      </c>
      <c r="N28" s="1210">
        <v>2019</v>
      </c>
      <c r="O28" s="1210">
        <v>2020</v>
      </c>
      <c r="P28" s="1210">
        <v>2021</v>
      </c>
      <c r="Q28" s="1120"/>
      <c r="R28" s="1114"/>
      <c r="S28" s="1114"/>
      <c r="T28" s="1114"/>
      <c r="U28" s="1114"/>
      <c r="V28" s="1114"/>
      <c r="W28" s="1114"/>
      <c r="X28" s="1114"/>
      <c r="Y28" s="1114"/>
      <c r="Z28" s="1114"/>
      <c r="AA28" s="1114"/>
      <c r="AB28" s="1114"/>
      <c r="AC28" s="1114"/>
      <c r="AD28" s="1114"/>
      <c r="AE28" s="1114"/>
      <c r="AF28" s="1114"/>
      <c r="AG28" s="1122"/>
    </row>
    <row r="29" spans="1:33" s="1005" customFormat="1">
      <c r="A29" s="1004" t="s">
        <v>470</v>
      </c>
      <c r="B29" s="995">
        <v>339.16</v>
      </c>
      <c r="C29" s="995">
        <v>365.14</v>
      </c>
      <c r="D29" s="995">
        <v>382.62</v>
      </c>
      <c r="E29" s="995">
        <v>416.78</v>
      </c>
      <c r="F29" s="995">
        <v>472.62</v>
      </c>
      <c r="G29" s="995">
        <v>518.48</v>
      </c>
      <c r="H29" s="995">
        <v>544.71</v>
      </c>
      <c r="I29" s="996">
        <v>579.36</v>
      </c>
      <c r="J29" s="995">
        <v>598.08000000000004</v>
      </c>
      <c r="K29" s="995">
        <v>664.5</v>
      </c>
      <c r="L29" s="995">
        <v>695.98</v>
      </c>
      <c r="M29" s="995">
        <v>707.05</v>
      </c>
      <c r="N29" s="995">
        <v>721.94101846774424</v>
      </c>
      <c r="O29" s="1236">
        <v>742.50747384155454</v>
      </c>
      <c r="P29" s="1236">
        <v>719.02606547069706</v>
      </c>
      <c r="Q29" s="1120"/>
      <c r="R29" s="1114"/>
      <c r="S29" s="1114"/>
      <c r="T29" s="1114"/>
      <c r="U29" s="1114"/>
      <c r="V29" s="1114"/>
      <c r="W29" s="1114"/>
      <c r="X29" s="1114"/>
      <c r="Y29" s="1114"/>
      <c r="Z29" s="1114"/>
      <c r="AA29" s="1114"/>
      <c r="AB29" s="1114"/>
      <c r="AC29" s="1114"/>
      <c r="AD29" s="1114"/>
      <c r="AE29" s="1114"/>
      <c r="AF29" s="1114"/>
      <c r="AG29" s="1119"/>
    </row>
    <row r="30" spans="1:33">
      <c r="A30" s="1006" t="s">
        <v>471</v>
      </c>
      <c r="B30" s="998">
        <v>268.66000000000003</v>
      </c>
      <c r="C30" s="998">
        <v>294.58999999999997</v>
      </c>
      <c r="D30" s="998">
        <v>309.73</v>
      </c>
      <c r="E30" s="998">
        <v>331.88</v>
      </c>
      <c r="F30" s="998">
        <v>374.55</v>
      </c>
      <c r="G30" s="998">
        <v>442.55</v>
      </c>
      <c r="H30" s="998">
        <v>457.81</v>
      </c>
      <c r="I30" s="999">
        <v>487.44</v>
      </c>
      <c r="J30" s="998">
        <v>492.54</v>
      </c>
      <c r="K30" s="998">
        <v>525.88</v>
      </c>
      <c r="L30" s="998">
        <v>547.92999999999995</v>
      </c>
      <c r="M30" s="998">
        <v>552.96</v>
      </c>
      <c r="N30" s="998">
        <v>564.6177896597037</v>
      </c>
      <c r="O30" s="1240">
        <v>483.51047676890374</v>
      </c>
      <c r="P30" s="1240">
        <v>496.76661233463477</v>
      </c>
      <c r="Q30" s="1125"/>
      <c r="R30" s="1124"/>
      <c r="S30" s="1124"/>
      <c r="T30" s="1124"/>
      <c r="U30" s="1124"/>
      <c r="V30" s="1124"/>
      <c r="W30" s="1124"/>
      <c r="X30" s="1124"/>
      <c r="Y30" s="1124"/>
      <c r="Z30" s="1124"/>
      <c r="AA30" s="1124"/>
      <c r="AB30" s="1124"/>
      <c r="AC30" s="1124"/>
      <c r="AD30" s="1124"/>
      <c r="AE30" s="1124"/>
      <c r="AF30" s="1124"/>
      <c r="AG30" s="1122"/>
    </row>
    <row r="31" spans="1:33">
      <c r="A31" s="1006" t="s">
        <v>472</v>
      </c>
      <c r="B31" s="998">
        <v>360.05</v>
      </c>
      <c r="C31" s="998">
        <v>386.23</v>
      </c>
      <c r="D31" s="998">
        <v>409.61</v>
      </c>
      <c r="E31" s="998">
        <v>448.15</v>
      </c>
      <c r="F31" s="998">
        <v>495.49</v>
      </c>
      <c r="G31" s="998">
        <v>539.24</v>
      </c>
      <c r="H31" s="998">
        <v>567.45000000000005</v>
      </c>
      <c r="I31" s="999">
        <v>605.48</v>
      </c>
      <c r="J31" s="998">
        <v>638.95000000000005</v>
      </c>
      <c r="K31" s="998">
        <v>702.57</v>
      </c>
      <c r="L31" s="998">
        <v>728.94</v>
      </c>
      <c r="M31" s="998">
        <v>738.75</v>
      </c>
      <c r="N31" s="998">
        <v>752.29399111283124</v>
      </c>
      <c r="O31" s="1240">
        <v>774.8415861313141</v>
      </c>
      <c r="P31" s="1240">
        <v>749.59930432410317</v>
      </c>
      <c r="Q31" s="1120"/>
      <c r="R31" s="1114"/>
      <c r="S31" s="1114"/>
      <c r="T31" s="1114"/>
      <c r="U31" s="1114"/>
      <c r="V31" s="1114"/>
      <c r="W31" s="1114"/>
      <c r="X31" s="1114"/>
      <c r="Y31" s="1114"/>
      <c r="Z31" s="1114"/>
      <c r="AA31" s="1114"/>
      <c r="AB31" s="1114"/>
      <c r="AC31" s="1114"/>
      <c r="AD31" s="1114"/>
      <c r="AE31" s="1114"/>
      <c r="AF31" s="1114"/>
      <c r="AG31" s="1122"/>
    </row>
    <row r="32" spans="1:33" s="1005" customFormat="1">
      <c r="A32" s="1007" t="s">
        <v>473</v>
      </c>
      <c r="B32" s="422">
        <v>342.1</v>
      </c>
      <c r="C32" s="422">
        <v>367.78</v>
      </c>
      <c r="D32" s="422">
        <v>386.78</v>
      </c>
      <c r="E32" s="422">
        <v>424.34</v>
      </c>
      <c r="F32" s="422">
        <v>481.92</v>
      </c>
      <c r="G32" s="422">
        <v>519.87</v>
      </c>
      <c r="H32" s="422">
        <v>550.07000000000005</v>
      </c>
      <c r="I32" s="242">
        <v>584.30999999999995</v>
      </c>
      <c r="J32" s="422">
        <v>608.63</v>
      </c>
      <c r="K32" s="422">
        <v>671.25</v>
      </c>
      <c r="L32" s="422">
        <v>694.03</v>
      </c>
      <c r="M32" s="422">
        <v>706.08</v>
      </c>
      <c r="N32" s="422">
        <v>722.08881377258604</v>
      </c>
      <c r="O32" s="1234">
        <v>713.77051936538987</v>
      </c>
      <c r="P32" s="1234">
        <v>701.06082814217666</v>
      </c>
      <c r="Q32" s="1120"/>
      <c r="R32" s="1114"/>
      <c r="S32" s="1114"/>
      <c r="T32" s="1114"/>
      <c r="U32" s="1114"/>
      <c r="V32" s="1114"/>
      <c r="W32" s="1114"/>
      <c r="X32" s="1114"/>
      <c r="Y32" s="1114"/>
      <c r="Z32" s="1114"/>
      <c r="AA32" s="1114"/>
      <c r="AB32" s="1114"/>
      <c r="AC32" s="1114"/>
      <c r="AD32" s="1114"/>
      <c r="AE32" s="1114"/>
      <c r="AF32" s="1114"/>
      <c r="AG32" s="1119"/>
    </row>
    <row r="33" spans="1:33">
      <c r="A33" s="1006" t="s">
        <v>471</v>
      </c>
      <c r="B33" s="998">
        <v>267.42</v>
      </c>
      <c r="C33" s="998">
        <v>298.14999999999998</v>
      </c>
      <c r="D33" s="998">
        <v>308.87</v>
      </c>
      <c r="E33" s="998">
        <v>331.58</v>
      </c>
      <c r="F33" s="998">
        <v>378.64</v>
      </c>
      <c r="G33" s="998">
        <v>436.09</v>
      </c>
      <c r="H33" s="998">
        <v>449.5</v>
      </c>
      <c r="I33" s="999">
        <v>479.23</v>
      </c>
      <c r="J33" s="998">
        <v>490.73</v>
      </c>
      <c r="K33" s="998">
        <v>526.13</v>
      </c>
      <c r="L33" s="998">
        <v>541.83000000000004</v>
      </c>
      <c r="M33" s="998">
        <v>554.67999999999995</v>
      </c>
      <c r="N33" s="998">
        <v>549.03607558694409</v>
      </c>
      <c r="O33" s="1240">
        <v>410.91619370531436</v>
      </c>
      <c r="P33" s="1240">
        <v>482.09925902233596</v>
      </c>
      <c r="Q33" s="1120"/>
      <c r="R33" s="1114"/>
      <c r="S33" s="1114"/>
      <c r="T33" s="1114"/>
      <c r="U33" s="1114"/>
      <c r="V33" s="1114"/>
      <c r="W33" s="1114"/>
      <c r="X33" s="1114"/>
      <c r="Y33" s="1114"/>
      <c r="Z33" s="1114"/>
      <c r="AA33" s="1114"/>
      <c r="AB33" s="1114"/>
      <c r="AC33" s="1114"/>
      <c r="AD33" s="1114"/>
      <c r="AE33" s="1114"/>
      <c r="AF33" s="1114"/>
      <c r="AG33" s="1122"/>
    </row>
    <row r="34" spans="1:33">
      <c r="A34" s="1006" t="s">
        <v>472</v>
      </c>
      <c r="B34" s="998">
        <v>366.59</v>
      </c>
      <c r="C34" s="998">
        <v>391.64</v>
      </c>
      <c r="D34" s="998">
        <v>421.85</v>
      </c>
      <c r="E34" s="998">
        <v>459.11</v>
      </c>
      <c r="F34" s="998">
        <v>508.19</v>
      </c>
      <c r="G34" s="998">
        <v>544.05999999999995</v>
      </c>
      <c r="H34" s="998">
        <v>578.76</v>
      </c>
      <c r="I34" s="999">
        <v>622.12</v>
      </c>
      <c r="J34" s="998">
        <v>657.47</v>
      </c>
      <c r="K34" s="998">
        <v>713.51</v>
      </c>
      <c r="L34" s="998">
        <v>729.56</v>
      </c>
      <c r="M34" s="998">
        <v>741.41</v>
      </c>
      <c r="N34" s="998">
        <v>759.87145606994875</v>
      </c>
      <c r="O34" s="1240">
        <v>754.93963068181824</v>
      </c>
      <c r="P34" s="1240">
        <v>735.24967195858744</v>
      </c>
      <c r="Q34" s="1122"/>
      <c r="R34" s="1122"/>
      <c r="S34" s="1122"/>
      <c r="T34" s="1122"/>
      <c r="U34" s="1122"/>
      <c r="V34" s="1122"/>
      <c r="W34" s="1122"/>
      <c r="X34" s="1122"/>
      <c r="Y34" s="1122"/>
      <c r="Z34" s="1122"/>
      <c r="AA34" s="1122"/>
      <c r="AB34" s="1122"/>
      <c r="AC34" s="1122"/>
      <c r="AD34" s="1122"/>
      <c r="AE34" s="1122"/>
      <c r="AF34" s="1122"/>
      <c r="AG34" s="1122"/>
    </row>
    <row r="35" spans="1:33" s="1005" customFormat="1">
      <c r="A35" s="1007" t="s">
        <v>474</v>
      </c>
      <c r="B35" s="422">
        <v>333.94</v>
      </c>
      <c r="C35" s="422">
        <v>360.2</v>
      </c>
      <c r="D35" s="422">
        <v>375.67</v>
      </c>
      <c r="E35" s="422">
        <v>403.15</v>
      </c>
      <c r="F35" s="422">
        <v>457.46</v>
      </c>
      <c r="G35" s="422">
        <v>516.32000000000005</v>
      </c>
      <c r="H35" s="422">
        <v>536.9</v>
      </c>
      <c r="I35" s="242">
        <v>572.87</v>
      </c>
      <c r="J35" s="422">
        <v>588.48</v>
      </c>
      <c r="K35" s="422">
        <v>653.01</v>
      </c>
      <c r="L35" s="422">
        <v>699.12</v>
      </c>
      <c r="M35" s="422">
        <v>708.61</v>
      </c>
      <c r="N35" s="422">
        <v>721.73601147776185</v>
      </c>
      <c r="O35" s="1234">
        <v>780.38153176745493</v>
      </c>
      <c r="P35" s="1234">
        <v>746.20573044193327</v>
      </c>
      <c r="Q35" s="1119"/>
      <c r="R35" s="1119"/>
      <c r="S35" s="1119"/>
      <c r="T35" s="1119"/>
      <c r="U35" s="1119"/>
      <c r="V35" s="1119"/>
      <c r="W35" s="1119"/>
      <c r="X35" s="1119"/>
      <c r="Y35" s="1119"/>
      <c r="Z35" s="1119"/>
      <c r="AA35" s="1119"/>
      <c r="AB35" s="1119"/>
      <c r="AC35" s="1119"/>
      <c r="AD35" s="1119"/>
      <c r="AE35" s="1119"/>
      <c r="AF35" s="1119"/>
      <c r="AG35" s="1119"/>
    </row>
    <row r="36" spans="1:33">
      <c r="A36" s="1006" t="s">
        <v>471</v>
      </c>
      <c r="B36" s="998">
        <v>271.45</v>
      </c>
      <c r="C36" s="998">
        <v>285.33999999999997</v>
      </c>
      <c r="D36" s="998">
        <v>311.5</v>
      </c>
      <c r="E36" s="998">
        <v>332.52</v>
      </c>
      <c r="F36" s="998">
        <v>367.14</v>
      </c>
      <c r="G36" s="998">
        <v>453.83</v>
      </c>
      <c r="H36" s="998">
        <v>472.2</v>
      </c>
      <c r="I36" s="999">
        <v>500.67</v>
      </c>
      <c r="J36" s="998">
        <v>496.02</v>
      </c>
      <c r="K36" s="998">
        <v>525.44000000000005</v>
      </c>
      <c r="L36" s="998">
        <v>557.96</v>
      </c>
      <c r="M36" s="998">
        <v>549.69000000000005</v>
      </c>
      <c r="N36" s="998">
        <v>602.03833898133632</v>
      </c>
      <c r="O36" s="1240">
        <v>623.57832618025748</v>
      </c>
      <c r="P36" s="1240">
        <v>532.86538966150613</v>
      </c>
      <c r="Q36" s="1122"/>
      <c r="R36" s="1122"/>
      <c r="S36" s="1122"/>
      <c r="T36" s="1122"/>
      <c r="U36" s="1122"/>
      <c r="V36" s="1122"/>
      <c r="W36" s="1122"/>
      <c r="X36" s="1122"/>
      <c r="Y36" s="1122"/>
      <c r="Z36" s="1122"/>
      <c r="AA36" s="1122"/>
      <c r="AB36" s="1122"/>
      <c r="AC36" s="1122"/>
      <c r="AD36" s="1122"/>
      <c r="AE36" s="1122"/>
      <c r="AF36" s="1122"/>
      <c r="AG36" s="1122"/>
    </row>
    <row r="37" spans="1:33">
      <c r="A37" s="1008" t="s">
        <v>472</v>
      </c>
      <c r="B37" s="1001">
        <v>349.17</v>
      </c>
      <c r="C37" s="1001">
        <v>377.02</v>
      </c>
      <c r="D37" s="1001">
        <v>392.93</v>
      </c>
      <c r="E37" s="1001">
        <v>428.75</v>
      </c>
      <c r="F37" s="1001">
        <v>475.9</v>
      </c>
      <c r="G37" s="1001">
        <v>531.95000000000005</v>
      </c>
      <c r="H37" s="1001">
        <v>551.72</v>
      </c>
      <c r="I37" s="1002">
        <v>589.05999999999995</v>
      </c>
      <c r="J37" s="1001">
        <v>610.62</v>
      </c>
      <c r="K37" s="1001">
        <v>685.02</v>
      </c>
      <c r="L37" s="1001">
        <v>727.98</v>
      </c>
      <c r="M37" s="1001">
        <v>734.75</v>
      </c>
      <c r="N37" s="1001">
        <v>742.23496496227699</v>
      </c>
      <c r="O37" s="1242">
        <v>800.57696693272521</v>
      </c>
      <c r="P37" s="1242">
        <v>770.35561580978208</v>
      </c>
      <c r="Q37" s="1122"/>
      <c r="R37" s="1122"/>
      <c r="S37" s="1122"/>
      <c r="T37" s="1122"/>
      <c r="U37" s="1122"/>
      <c r="V37" s="1122"/>
      <c r="W37" s="1122"/>
      <c r="X37" s="1122"/>
      <c r="Y37" s="1122"/>
      <c r="Z37" s="1122"/>
      <c r="AA37" s="1122"/>
      <c r="AB37" s="1122"/>
      <c r="AC37" s="1122"/>
      <c r="AD37" s="1122"/>
      <c r="AE37" s="1122"/>
      <c r="AF37" s="1122"/>
      <c r="AG37" s="1122"/>
    </row>
    <row r="38" spans="1:33">
      <c r="A38" s="1009"/>
      <c r="B38" s="732"/>
      <c r="C38" s="732"/>
      <c r="D38" s="732"/>
      <c r="E38" s="732"/>
      <c r="F38" s="732"/>
      <c r="G38" s="732"/>
      <c r="H38" s="732"/>
      <c r="I38" s="732"/>
      <c r="J38" s="732"/>
      <c r="K38" s="732"/>
      <c r="L38" s="732"/>
      <c r="M38" s="732"/>
      <c r="P38" s="1122"/>
      <c r="Q38" s="1122"/>
      <c r="R38" s="1122"/>
      <c r="S38" s="1122"/>
      <c r="T38" s="1122"/>
      <c r="U38" s="1122"/>
      <c r="V38" s="1122"/>
      <c r="W38" s="1122"/>
      <c r="X38" s="1122"/>
      <c r="Y38" s="1122"/>
      <c r="Z38" s="1122"/>
      <c r="AA38" s="1122"/>
      <c r="AB38" s="1122"/>
      <c r="AC38" s="1122"/>
      <c r="AD38" s="1122"/>
      <c r="AE38" s="1122"/>
      <c r="AF38" s="1122"/>
      <c r="AG38" s="1122"/>
    </row>
    <row r="39" spans="1:33" ht="28.5" customHeight="1">
      <c r="A39" s="1558" t="s">
        <v>510</v>
      </c>
      <c r="B39" s="1558"/>
      <c r="C39" s="1558"/>
      <c r="D39" s="1558"/>
      <c r="E39" s="1558"/>
      <c r="F39" s="1558"/>
      <c r="G39" s="1558"/>
      <c r="H39" s="1558"/>
      <c r="I39" s="1558"/>
      <c r="J39" s="1558"/>
      <c r="K39" s="1558"/>
      <c r="L39" s="1558"/>
      <c r="M39" s="1558"/>
      <c r="N39" s="1558"/>
      <c r="O39" s="1558"/>
      <c r="P39" s="1558"/>
      <c r="Q39" s="1122"/>
      <c r="R39" s="1122"/>
      <c r="S39" s="1122"/>
      <c r="T39" s="1122"/>
      <c r="U39" s="1122"/>
      <c r="V39" s="1122"/>
      <c r="W39" s="1122"/>
      <c r="X39" s="1122"/>
      <c r="Y39" s="1122"/>
      <c r="Z39" s="1122"/>
      <c r="AA39" s="1122"/>
      <c r="AB39" s="1122"/>
      <c r="AC39" s="1122"/>
      <c r="AD39" s="1122"/>
      <c r="AE39" s="1122"/>
      <c r="AF39" s="1122"/>
      <c r="AG39" s="1122"/>
    </row>
    <row r="40" spans="1:33">
      <c r="A40" s="1010"/>
      <c r="B40" s="1124"/>
      <c r="C40" s="1124"/>
      <c r="D40" s="1124"/>
      <c r="E40" s="1124"/>
      <c r="F40" s="1124"/>
      <c r="G40" s="1124"/>
      <c r="H40" s="1124"/>
      <c r="I40" s="1124"/>
      <c r="J40" s="1124"/>
      <c r="K40" s="1124"/>
      <c r="L40" s="1124"/>
      <c r="M40" s="1124"/>
      <c r="P40" s="1122"/>
      <c r="Q40" s="1122"/>
      <c r="R40" s="1122"/>
      <c r="S40" s="1122"/>
      <c r="T40" s="1122"/>
      <c r="U40" s="1122"/>
      <c r="V40" s="1122"/>
      <c r="W40" s="1122"/>
      <c r="X40" s="1122"/>
      <c r="Y40" s="1122"/>
      <c r="Z40" s="1122"/>
      <c r="AA40" s="1122"/>
      <c r="AB40" s="1122"/>
      <c r="AC40" s="1122"/>
      <c r="AD40" s="1122"/>
      <c r="AE40" s="1122"/>
      <c r="AF40" s="1122"/>
      <c r="AG40" s="1122"/>
    </row>
    <row r="41" spans="1:33" ht="21" customHeight="1">
      <c r="A41" s="1595" t="s">
        <v>475</v>
      </c>
      <c r="B41" s="1598" t="s">
        <v>243</v>
      </c>
      <c r="C41" s="1598"/>
      <c r="D41" s="1598"/>
      <c r="E41" s="1598"/>
      <c r="F41" s="1598"/>
      <c r="G41" s="1598"/>
      <c r="H41" s="1598"/>
      <c r="I41" s="1598"/>
      <c r="J41" s="1598"/>
      <c r="K41" s="1598"/>
      <c r="L41" s="1598"/>
      <c r="M41" s="1598"/>
      <c r="N41" s="1598"/>
      <c r="O41" s="1598"/>
      <c r="P41" s="1598"/>
    </row>
    <row r="42" spans="1:33" ht="21" customHeight="1">
      <c r="A42" s="1596"/>
      <c r="B42" s="994">
        <v>2007</v>
      </c>
      <c r="C42" s="994">
        <v>2008</v>
      </c>
      <c r="D42" s="994">
        <v>2009</v>
      </c>
      <c r="E42" s="994">
        <v>2010</v>
      </c>
      <c r="F42" s="994">
        <v>2011</v>
      </c>
      <c r="G42" s="994">
        <v>2012</v>
      </c>
      <c r="H42" s="994">
        <v>2013</v>
      </c>
      <c r="I42" s="994">
        <v>2014</v>
      </c>
      <c r="J42" s="994">
        <v>2015</v>
      </c>
      <c r="K42" s="994">
        <v>2016</v>
      </c>
      <c r="L42" s="994">
        <v>2017</v>
      </c>
      <c r="M42" s="994">
        <v>2018</v>
      </c>
      <c r="N42" s="1210">
        <v>2019</v>
      </c>
      <c r="O42" s="1210">
        <v>2020</v>
      </c>
      <c r="P42" s="1210">
        <v>2021</v>
      </c>
    </row>
    <row r="43" spans="1:33">
      <c r="A43" s="1011" t="s">
        <v>109</v>
      </c>
      <c r="B43" s="1012">
        <v>339.16</v>
      </c>
      <c r="C43" s="1012">
        <v>365.14</v>
      </c>
      <c r="D43" s="1012">
        <v>382.62</v>
      </c>
      <c r="E43" s="1012">
        <v>416.78</v>
      </c>
      <c r="F43" s="1012">
        <v>472.62</v>
      </c>
      <c r="G43" s="1012">
        <v>518.48</v>
      </c>
      <c r="H43" s="1012">
        <v>544.71</v>
      </c>
      <c r="I43" s="1012">
        <v>579.36</v>
      </c>
      <c r="J43" s="1012">
        <v>598.08000000000004</v>
      </c>
      <c r="K43" s="1012">
        <v>664.5</v>
      </c>
      <c r="L43" s="1012">
        <v>695.98</v>
      </c>
      <c r="M43" s="1012">
        <v>707.05</v>
      </c>
      <c r="N43" s="1012">
        <v>721.94101846774424</v>
      </c>
      <c r="O43" s="1227">
        <v>742.50747384155454</v>
      </c>
      <c r="P43" s="1227">
        <v>719.02606547069706</v>
      </c>
    </row>
    <row r="44" spans="1:33">
      <c r="A44" s="1006" t="s">
        <v>476</v>
      </c>
      <c r="B44" s="1013">
        <v>90.02</v>
      </c>
      <c r="C44" s="1013">
        <v>96.24</v>
      </c>
      <c r="D44" s="1013">
        <v>97.31</v>
      </c>
      <c r="E44" s="1013">
        <v>119.21</v>
      </c>
      <c r="F44" s="1013">
        <v>121.38</v>
      </c>
      <c r="G44" s="1013">
        <v>133.72999999999999</v>
      </c>
      <c r="H44" s="1013">
        <v>130.81</v>
      </c>
      <c r="I44" s="1013">
        <v>168.64</v>
      </c>
      <c r="J44" s="1013">
        <v>153.13999999999999</v>
      </c>
      <c r="K44" s="1013">
        <v>177.69</v>
      </c>
      <c r="L44" s="1013">
        <v>220.14</v>
      </c>
      <c r="M44" s="1013">
        <v>203.5</v>
      </c>
      <c r="N44" s="1013">
        <v>186.57629255989912</v>
      </c>
      <c r="O44" s="1263">
        <v>312.22414660036873</v>
      </c>
      <c r="P44" s="1263">
        <v>246.41813793979424</v>
      </c>
    </row>
    <row r="45" spans="1:33">
      <c r="A45" s="1006" t="s">
        <v>477</v>
      </c>
      <c r="B45" s="1013">
        <v>150.22</v>
      </c>
      <c r="C45" s="1013">
        <v>165.58</v>
      </c>
      <c r="D45" s="1013">
        <v>194.77</v>
      </c>
      <c r="E45" s="1013">
        <v>179.34</v>
      </c>
      <c r="F45" s="1013">
        <v>247.29</v>
      </c>
      <c r="G45" s="1013">
        <v>263.52999999999997</v>
      </c>
      <c r="H45" s="1013">
        <v>273.70999999999998</v>
      </c>
      <c r="I45" s="1013">
        <v>277.95</v>
      </c>
      <c r="J45" s="1013">
        <v>294.23</v>
      </c>
      <c r="K45" s="1013">
        <v>303.48</v>
      </c>
      <c r="L45" s="1013">
        <v>340.5</v>
      </c>
      <c r="M45" s="1013">
        <v>313.3</v>
      </c>
      <c r="N45" s="1013">
        <v>320.93384074941451</v>
      </c>
      <c r="O45" s="1263">
        <v>701.48766555771772</v>
      </c>
      <c r="P45" s="1263">
        <v>405.08284539678584</v>
      </c>
    </row>
    <row r="46" spans="1:33">
      <c r="A46" s="1006" t="s">
        <v>478</v>
      </c>
      <c r="B46" s="1013">
        <v>358.83</v>
      </c>
      <c r="C46" s="1013">
        <v>384.21</v>
      </c>
      <c r="D46" s="1013">
        <v>402.99</v>
      </c>
      <c r="E46" s="1013">
        <v>446.18</v>
      </c>
      <c r="F46" s="1013">
        <v>495.84</v>
      </c>
      <c r="G46" s="1013">
        <v>538.89</v>
      </c>
      <c r="H46" s="1013">
        <v>567.54</v>
      </c>
      <c r="I46" s="1013">
        <v>602.58000000000004</v>
      </c>
      <c r="J46" s="1013">
        <v>632.98</v>
      </c>
      <c r="K46" s="1013">
        <v>700.59</v>
      </c>
      <c r="L46" s="1013">
        <v>728.76</v>
      </c>
      <c r="M46" s="1013">
        <v>736.31</v>
      </c>
      <c r="N46" s="1013">
        <v>753.39779576647209</v>
      </c>
      <c r="O46" s="1263">
        <v>794.41731108397778</v>
      </c>
      <c r="P46" s="1263">
        <v>758.74866044387841</v>
      </c>
    </row>
    <row r="47" spans="1:33">
      <c r="A47" s="1011" t="s">
        <v>117</v>
      </c>
      <c r="B47" s="1012">
        <v>342.1</v>
      </c>
      <c r="C47" s="1012">
        <v>367.78</v>
      </c>
      <c r="D47" s="1012">
        <v>386.78</v>
      </c>
      <c r="E47" s="1012">
        <v>424.34</v>
      </c>
      <c r="F47" s="1012">
        <v>481.92</v>
      </c>
      <c r="G47" s="1012">
        <v>519.87</v>
      </c>
      <c r="H47" s="1012">
        <v>550.07000000000005</v>
      </c>
      <c r="I47" s="1012">
        <v>584.30999999999995</v>
      </c>
      <c r="J47" s="1012">
        <v>608.63</v>
      </c>
      <c r="K47" s="1012">
        <v>671.25</v>
      </c>
      <c r="L47" s="1012">
        <v>694.03</v>
      </c>
      <c r="M47" s="1012">
        <v>706.08</v>
      </c>
      <c r="N47" s="1012">
        <v>722.08881377258604</v>
      </c>
      <c r="O47" s="1227">
        <v>713.77051936538987</v>
      </c>
      <c r="P47" s="1227">
        <v>701.06082814217666</v>
      </c>
    </row>
    <row r="48" spans="1:33">
      <c r="A48" s="1006" t="s">
        <v>476</v>
      </c>
      <c r="B48" s="1013">
        <v>86.38</v>
      </c>
      <c r="C48" s="1013">
        <v>90.31</v>
      </c>
      <c r="D48" s="1013">
        <v>92.88</v>
      </c>
      <c r="E48" s="1013">
        <v>124.16</v>
      </c>
      <c r="F48" s="1013">
        <v>123.33</v>
      </c>
      <c r="G48" s="1013">
        <v>137.29</v>
      </c>
      <c r="H48" s="1013">
        <v>127.9</v>
      </c>
      <c r="I48" s="1013">
        <v>182.49</v>
      </c>
      <c r="J48" s="1013">
        <v>146.34</v>
      </c>
      <c r="K48" s="1013">
        <v>166.32</v>
      </c>
      <c r="L48" s="1013">
        <v>205.22</v>
      </c>
      <c r="M48" s="1013">
        <v>185.89</v>
      </c>
      <c r="N48" s="1013">
        <v>181.49246058944482</v>
      </c>
      <c r="O48" s="1263">
        <v>246.09409924005365</v>
      </c>
      <c r="P48" s="1263">
        <v>207.71137298915076</v>
      </c>
    </row>
    <row r="49" spans="1:16">
      <c r="A49" s="1006" t="s">
        <v>477</v>
      </c>
      <c r="B49" s="1013">
        <v>133.57</v>
      </c>
      <c r="C49" s="1013">
        <v>161.69</v>
      </c>
      <c r="D49" s="1013">
        <v>172.34</v>
      </c>
      <c r="E49" s="1013">
        <v>179.7</v>
      </c>
      <c r="F49" s="1013">
        <v>232.11</v>
      </c>
      <c r="G49" s="1013">
        <v>225.15</v>
      </c>
      <c r="H49" s="1013">
        <v>241.21</v>
      </c>
      <c r="I49" s="1013">
        <v>272.01</v>
      </c>
      <c r="J49" s="1013">
        <v>247.64</v>
      </c>
      <c r="K49" s="1013">
        <v>273.38</v>
      </c>
      <c r="L49" s="1013">
        <v>313.20999999999998</v>
      </c>
      <c r="M49" s="1013">
        <v>278.35000000000002</v>
      </c>
      <c r="N49" s="1013">
        <v>301.07969361147326</v>
      </c>
      <c r="O49" s="1263">
        <v>624.94543587110024</v>
      </c>
      <c r="P49" s="1263">
        <v>399.62108454024929</v>
      </c>
    </row>
    <row r="50" spans="1:16">
      <c r="A50" s="1006" t="s">
        <v>478</v>
      </c>
      <c r="B50" s="1013">
        <v>357.39</v>
      </c>
      <c r="C50" s="1013">
        <v>383.11</v>
      </c>
      <c r="D50" s="1013">
        <v>406.1</v>
      </c>
      <c r="E50" s="1013">
        <v>448.73</v>
      </c>
      <c r="F50" s="1013">
        <v>500.72</v>
      </c>
      <c r="G50" s="1013">
        <v>538.77</v>
      </c>
      <c r="H50" s="1013">
        <v>571.1</v>
      </c>
      <c r="I50" s="1013">
        <v>607.88</v>
      </c>
      <c r="J50" s="1013">
        <v>641.75</v>
      </c>
      <c r="K50" s="1013">
        <v>700.43</v>
      </c>
      <c r="L50" s="1013">
        <v>722</v>
      </c>
      <c r="M50" s="1013">
        <v>732.55</v>
      </c>
      <c r="N50" s="1013">
        <v>751.22628234725062</v>
      </c>
      <c r="O50" s="1263">
        <v>766.91523980953571</v>
      </c>
      <c r="P50" s="1263">
        <v>742.1035630067513</v>
      </c>
    </row>
    <row r="51" spans="1:16">
      <c r="A51" s="1011" t="s">
        <v>118</v>
      </c>
      <c r="B51" s="1012">
        <v>333.94</v>
      </c>
      <c r="C51" s="1012">
        <v>360.2</v>
      </c>
      <c r="D51" s="1012">
        <v>375.67</v>
      </c>
      <c r="E51" s="1012">
        <v>403.15</v>
      </c>
      <c r="F51" s="1012">
        <v>457.46</v>
      </c>
      <c r="G51" s="1012">
        <v>516.32000000000005</v>
      </c>
      <c r="H51" s="1012">
        <v>536.9</v>
      </c>
      <c r="I51" s="1012">
        <v>572.87</v>
      </c>
      <c r="J51" s="1012">
        <v>588.48</v>
      </c>
      <c r="K51" s="1012">
        <v>653.01</v>
      </c>
      <c r="L51" s="1012">
        <v>699.12</v>
      </c>
      <c r="M51" s="1012">
        <v>708.61</v>
      </c>
      <c r="N51" s="1012">
        <v>721.73601147776185</v>
      </c>
      <c r="O51" s="1227">
        <v>780.38153176745493</v>
      </c>
      <c r="P51" s="1227">
        <v>746.20573044193327</v>
      </c>
    </row>
    <row r="52" spans="1:16">
      <c r="A52" s="1006" t="s">
        <v>476</v>
      </c>
      <c r="B52" s="1013">
        <v>93.68</v>
      </c>
      <c r="C52" s="1013">
        <v>103.63</v>
      </c>
      <c r="D52" s="1013">
        <v>102.83</v>
      </c>
      <c r="E52" s="1013">
        <v>113.8</v>
      </c>
      <c r="F52" s="1013">
        <v>119.6</v>
      </c>
      <c r="G52" s="1013">
        <v>129.13</v>
      </c>
      <c r="H52" s="1013">
        <v>133.35</v>
      </c>
      <c r="I52" s="1013">
        <v>156.38</v>
      </c>
      <c r="J52" s="1013">
        <v>161.80000000000001</v>
      </c>
      <c r="K52" s="1013">
        <v>192.1</v>
      </c>
      <c r="L52" s="1013">
        <v>235.9</v>
      </c>
      <c r="M52" s="1013">
        <v>229.7</v>
      </c>
      <c r="N52" s="1013">
        <v>190.90630472854642</v>
      </c>
      <c r="O52" s="1263">
        <v>361.82333490788852</v>
      </c>
      <c r="P52" s="1263">
        <v>310.57043385109802</v>
      </c>
    </row>
    <row r="53" spans="1:16">
      <c r="A53" s="1006" t="s">
        <v>477</v>
      </c>
      <c r="B53" s="1013">
        <v>163.68</v>
      </c>
      <c r="C53" s="1013">
        <v>168.71</v>
      </c>
      <c r="D53" s="1013">
        <v>243.77</v>
      </c>
      <c r="E53" s="1013">
        <v>178.58</v>
      </c>
      <c r="F53" s="1013">
        <v>271.95999999999998</v>
      </c>
      <c r="G53" s="1013">
        <v>333.29</v>
      </c>
      <c r="H53" s="1013">
        <v>316.14999999999998</v>
      </c>
      <c r="I53" s="1013">
        <v>288.38</v>
      </c>
      <c r="J53" s="1013">
        <v>351.11</v>
      </c>
      <c r="K53" s="1013">
        <v>341.83</v>
      </c>
      <c r="L53" s="1013">
        <v>373.16</v>
      </c>
      <c r="M53" s="1013">
        <v>361.05</v>
      </c>
      <c r="N53" s="1013">
        <v>371.60981697171383</v>
      </c>
      <c r="O53" s="1263">
        <v>774.7113731269958</v>
      </c>
      <c r="P53" s="1263">
        <v>415.20488856937453</v>
      </c>
    </row>
    <row r="54" spans="1:16">
      <c r="A54" s="1008" t="s">
        <v>478</v>
      </c>
      <c r="B54" s="1014">
        <v>361.41</v>
      </c>
      <c r="C54" s="1014">
        <v>386.28</v>
      </c>
      <c r="D54" s="1014">
        <v>398.45</v>
      </c>
      <c r="E54" s="1014">
        <v>441.56</v>
      </c>
      <c r="F54" s="1014">
        <v>487.72</v>
      </c>
      <c r="G54" s="1014">
        <v>539.08000000000004</v>
      </c>
      <c r="H54" s="1014">
        <v>562.30999999999995</v>
      </c>
      <c r="I54" s="1014">
        <v>596.97</v>
      </c>
      <c r="J54" s="1014">
        <v>618.6</v>
      </c>
      <c r="K54" s="1014">
        <v>700.86</v>
      </c>
      <c r="L54" s="1014">
        <v>739.66</v>
      </c>
      <c r="M54" s="1014">
        <v>742.44</v>
      </c>
      <c r="N54" s="1014">
        <v>756.38027222696155</v>
      </c>
      <c r="O54" s="1260">
        <v>866.79969879518069</v>
      </c>
      <c r="P54" s="1260">
        <v>783.82005196422836</v>
      </c>
    </row>
    <row r="55" spans="1:16">
      <c r="A55" s="1009"/>
      <c r="B55" s="732"/>
      <c r="C55" s="732"/>
      <c r="D55" s="732"/>
      <c r="E55" s="732"/>
      <c r="F55" s="732"/>
      <c r="G55" s="732"/>
      <c r="H55" s="732"/>
      <c r="I55" s="732"/>
      <c r="J55" s="732"/>
      <c r="K55" s="732"/>
      <c r="L55" s="732"/>
      <c r="M55" s="732"/>
    </row>
    <row r="56" spans="1:16" ht="33" customHeight="1">
      <c r="A56" s="1536" t="s">
        <v>479</v>
      </c>
      <c r="B56" s="1536"/>
      <c r="C56" s="1536"/>
      <c r="D56" s="1536"/>
      <c r="E56" s="1536"/>
      <c r="F56" s="1536"/>
      <c r="G56" s="1536"/>
      <c r="H56" s="1536"/>
      <c r="I56" s="1536"/>
    </row>
    <row r="58" spans="1:16">
      <c r="A58" s="1595" t="s">
        <v>153</v>
      </c>
      <c r="B58" s="1533" t="s">
        <v>243</v>
      </c>
      <c r="C58" s="1597"/>
      <c r="D58" s="1597"/>
      <c r="E58" s="1597"/>
      <c r="F58" s="1597"/>
      <c r="G58" s="1597"/>
      <c r="H58" s="1597"/>
      <c r="I58" s="1597"/>
      <c r="J58" s="1597"/>
      <c r="K58" s="1597"/>
      <c r="L58" s="1534"/>
    </row>
    <row r="59" spans="1:16">
      <c r="A59" s="1596"/>
      <c r="B59" s="1127">
        <v>2011</v>
      </c>
      <c r="C59" s="1127">
        <v>2012</v>
      </c>
      <c r="D59" s="1127">
        <v>2013</v>
      </c>
      <c r="E59" s="1127">
        <v>2014</v>
      </c>
      <c r="F59" s="1127">
        <v>2015</v>
      </c>
      <c r="G59" s="1127">
        <v>2016</v>
      </c>
      <c r="H59" s="1127">
        <v>2017</v>
      </c>
      <c r="I59" s="1127">
        <v>2018</v>
      </c>
      <c r="J59" s="1127">
        <v>2019</v>
      </c>
      <c r="K59" s="1127">
        <v>2020</v>
      </c>
      <c r="L59" s="1127">
        <v>2021</v>
      </c>
    </row>
    <row r="60" spans="1:16">
      <c r="A60" s="1126"/>
      <c r="B60" s="1480" t="s">
        <v>155</v>
      </c>
      <c r="C60" s="1481"/>
      <c r="D60" s="1481"/>
      <c r="E60" s="1481"/>
      <c r="F60" s="1481"/>
      <c r="G60" s="1481"/>
      <c r="H60" s="1481"/>
      <c r="I60" s="1481"/>
      <c r="J60" s="1481"/>
      <c r="K60" s="1481"/>
      <c r="L60" s="1481"/>
    </row>
    <row r="61" spans="1:16">
      <c r="A61" s="281" t="s">
        <v>119</v>
      </c>
      <c r="B61" s="285">
        <v>472.62</v>
      </c>
      <c r="C61" s="286">
        <v>518.35</v>
      </c>
      <c r="D61" s="286">
        <v>544.71</v>
      </c>
      <c r="E61" s="287">
        <v>579.30999999999995</v>
      </c>
      <c r="F61" s="253">
        <v>598.08000000000004</v>
      </c>
      <c r="G61" s="253">
        <v>664.5</v>
      </c>
      <c r="H61" s="253">
        <v>695.98</v>
      </c>
      <c r="I61" s="253">
        <v>707.05</v>
      </c>
      <c r="J61" s="253">
        <v>721.94101846774424</v>
      </c>
      <c r="K61" s="1230">
        <v>742.50747384155454</v>
      </c>
      <c r="L61" s="1230">
        <v>719.02606547069706</v>
      </c>
    </row>
    <row r="62" spans="1:16" ht="55.2">
      <c r="A62" s="1016" t="s">
        <v>157</v>
      </c>
      <c r="B62" s="292">
        <v>844.15</v>
      </c>
      <c r="C62" s="293">
        <v>939.93</v>
      </c>
      <c r="D62" s="293">
        <v>981.75</v>
      </c>
      <c r="E62" s="294">
        <v>1018.2</v>
      </c>
      <c r="F62" s="1017">
        <v>1127.29</v>
      </c>
      <c r="G62" s="1017">
        <v>1121.51</v>
      </c>
      <c r="H62" s="1017">
        <v>1178.23</v>
      </c>
      <c r="I62" s="1017">
        <v>1223.55</v>
      </c>
      <c r="J62" s="1017">
        <v>1304.3290043290044</v>
      </c>
      <c r="K62" s="1261">
        <v>1437.7214808112794</v>
      </c>
      <c r="L62" s="1261">
        <v>1391.8956329157727</v>
      </c>
    </row>
    <row r="63" spans="1:16" ht="27.6">
      <c r="A63" s="1018" t="s">
        <v>159</v>
      </c>
      <c r="B63" s="297">
        <v>842.13</v>
      </c>
      <c r="C63" s="298">
        <v>910.82</v>
      </c>
      <c r="D63" s="298">
        <v>950.41</v>
      </c>
      <c r="E63" s="299">
        <v>1014.88</v>
      </c>
      <c r="F63" s="1019">
        <v>1120.1300000000001</v>
      </c>
      <c r="G63" s="1019">
        <v>1238.46</v>
      </c>
      <c r="H63" s="1019">
        <v>1346.01</v>
      </c>
      <c r="I63" s="1019">
        <v>1342.05</v>
      </c>
      <c r="J63" s="1019">
        <v>1372.8542677873802</v>
      </c>
      <c r="K63" s="1258">
        <v>1435.6837854548264</v>
      </c>
      <c r="L63" s="1258">
        <v>1535.4766915838111</v>
      </c>
    </row>
    <row r="64" spans="1:16" ht="27.6">
      <c r="A64" s="1018" t="s">
        <v>161</v>
      </c>
      <c r="B64" s="297">
        <v>624.26</v>
      </c>
      <c r="C64" s="298">
        <v>653.6</v>
      </c>
      <c r="D64" s="298">
        <v>707.65</v>
      </c>
      <c r="E64" s="299">
        <v>751.34</v>
      </c>
      <c r="F64" s="1019">
        <v>751.95</v>
      </c>
      <c r="G64" s="1019">
        <v>865.04</v>
      </c>
      <c r="H64" s="1019">
        <v>882.1</v>
      </c>
      <c r="I64" s="1019">
        <v>848.39</v>
      </c>
      <c r="J64" s="1019">
        <v>910.31057319022602</v>
      </c>
      <c r="K64" s="1258">
        <v>909.59540128233471</v>
      </c>
      <c r="L64" s="1258">
        <v>925.4603726438155</v>
      </c>
    </row>
    <row r="65" spans="1:12">
      <c r="A65" s="1018" t="s">
        <v>163</v>
      </c>
      <c r="B65" s="297">
        <v>493.95</v>
      </c>
      <c r="C65" s="298">
        <v>538.4</v>
      </c>
      <c r="D65" s="298">
        <v>543.82000000000005</v>
      </c>
      <c r="E65" s="299">
        <v>599.32000000000005</v>
      </c>
      <c r="F65" s="1019">
        <v>623.49</v>
      </c>
      <c r="G65" s="1019">
        <v>669.99</v>
      </c>
      <c r="H65" s="1019">
        <v>711.24</v>
      </c>
      <c r="I65" s="1019">
        <v>719.51</v>
      </c>
      <c r="J65" s="1019">
        <v>729.67682149889959</v>
      </c>
      <c r="K65" s="1258">
        <v>752.19652539559593</v>
      </c>
      <c r="L65" s="1258">
        <v>754.25970135280625</v>
      </c>
    </row>
    <row r="66" spans="1:12" ht="41.4">
      <c r="A66" s="1018" t="s">
        <v>164</v>
      </c>
      <c r="B66" s="297">
        <v>393.1</v>
      </c>
      <c r="C66" s="298">
        <v>477.43</v>
      </c>
      <c r="D66" s="298">
        <v>495.05</v>
      </c>
      <c r="E66" s="299">
        <v>521.99</v>
      </c>
      <c r="F66" s="1019">
        <v>536.67999999999995</v>
      </c>
      <c r="G66" s="1019">
        <v>557.47</v>
      </c>
      <c r="H66" s="1019">
        <v>590.16</v>
      </c>
      <c r="I66" s="1019">
        <v>628.34</v>
      </c>
      <c r="J66" s="1019">
        <v>649.82372341635391</v>
      </c>
      <c r="K66" s="1258">
        <v>660.61854658720233</v>
      </c>
      <c r="L66" s="1258">
        <v>650.07583377237097</v>
      </c>
    </row>
    <row r="67" spans="1:12" ht="41.4">
      <c r="A67" s="1018" t="s">
        <v>166</v>
      </c>
      <c r="B67" s="297">
        <v>343.58</v>
      </c>
      <c r="C67" s="301" t="s">
        <v>200</v>
      </c>
      <c r="D67" s="298">
        <v>320.22000000000003</v>
      </c>
      <c r="E67" s="299">
        <v>317.56</v>
      </c>
      <c r="F67" s="1019">
        <v>319.20999999999998</v>
      </c>
      <c r="G67" s="1019">
        <v>397.3</v>
      </c>
      <c r="H67" s="1019">
        <v>254.11</v>
      </c>
      <c r="I67" s="1019">
        <v>480.13</v>
      </c>
      <c r="J67" s="1019">
        <v>695.51724137931035</v>
      </c>
      <c r="K67" s="1258">
        <v>384.32835820895525</v>
      </c>
      <c r="L67" s="1258">
        <v>315.19801980198019</v>
      </c>
    </row>
    <row r="68" spans="1:12" ht="69">
      <c r="A68" s="1018" t="s">
        <v>168</v>
      </c>
      <c r="B68" s="297">
        <v>507.11</v>
      </c>
      <c r="C68" s="298">
        <v>526.12</v>
      </c>
      <c r="D68" s="298">
        <v>566.23</v>
      </c>
      <c r="E68" s="299">
        <v>617.87</v>
      </c>
      <c r="F68" s="1019">
        <v>623.51</v>
      </c>
      <c r="G68" s="1019">
        <v>684.9</v>
      </c>
      <c r="H68" s="1019">
        <v>696.91</v>
      </c>
      <c r="I68" s="1019">
        <v>702.66</v>
      </c>
      <c r="J68" s="1019">
        <v>704.64823810815471</v>
      </c>
      <c r="K68" s="1258">
        <v>655.52963311382882</v>
      </c>
      <c r="L68" s="1258">
        <v>674.29272138039767</v>
      </c>
    </row>
    <row r="69" spans="1:12" ht="69">
      <c r="A69" s="1018" t="s">
        <v>170</v>
      </c>
      <c r="B69" s="297">
        <v>528.77</v>
      </c>
      <c r="C69" s="298">
        <v>542.47</v>
      </c>
      <c r="D69" s="298">
        <v>587.59</v>
      </c>
      <c r="E69" s="299">
        <v>607.92999999999995</v>
      </c>
      <c r="F69" s="1019">
        <v>625.25</v>
      </c>
      <c r="G69" s="1019">
        <v>695.27</v>
      </c>
      <c r="H69" s="1019">
        <v>721.73</v>
      </c>
      <c r="I69" s="1019">
        <v>740.62</v>
      </c>
      <c r="J69" s="1019">
        <v>734.57394711067582</v>
      </c>
      <c r="K69" s="1258">
        <v>730.17942717040012</v>
      </c>
      <c r="L69" s="1258">
        <v>716.41696393182724</v>
      </c>
    </row>
    <row r="70" spans="1:12" ht="82.8">
      <c r="A70" s="1020" t="s">
        <v>172</v>
      </c>
      <c r="B70" s="304">
        <v>277.22000000000003</v>
      </c>
      <c r="C70" s="305">
        <v>311.10000000000002</v>
      </c>
      <c r="D70" s="305">
        <v>328.64</v>
      </c>
      <c r="E70" s="306">
        <v>388.34</v>
      </c>
      <c r="F70" s="1021">
        <v>393.89</v>
      </c>
      <c r="G70" s="1021">
        <v>420.67</v>
      </c>
      <c r="H70" s="1021">
        <v>441.82</v>
      </c>
      <c r="I70" s="1021">
        <v>456.91</v>
      </c>
      <c r="J70" s="1021">
        <v>448.46496706417554</v>
      </c>
      <c r="K70" s="1235">
        <v>353.12526366116379</v>
      </c>
      <c r="L70" s="1235">
        <v>404.76272470555824</v>
      </c>
    </row>
    <row r="71" spans="1:12">
      <c r="A71" s="308" t="s">
        <v>150</v>
      </c>
      <c r="B71" s="285">
        <v>481.92</v>
      </c>
      <c r="C71" s="286">
        <v>519.72</v>
      </c>
      <c r="D71" s="286">
        <v>550.07000000000005</v>
      </c>
      <c r="E71" s="287">
        <v>584.27</v>
      </c>
      <c r="F71" s="253">
        <v>608.63</v>
      </c>
      <c r="G71" s="253">
        <v>671.25</v>
      </c>
      <c r="H71" s="253">
        <v>694.03</v>
      </c>
      <c r="I71" s="253">
        <v>706.08</v>
      </c>
      <c r="J71" s="253">
        <v>722.08881377258604</v>
      </c>
      <c r="K71" s="1230">
        <v>713.77051936538987</v>
      </c>
      <c r="L71" s="1230">
        <v>701.06082814217666</v>
      </c>
    </row>
    <row r="72" spans="1:12" ht="55.2">
      <c r="A72" s="296" t="s">
        <v>157</v>
      </c>
      <c r="B72" s="297">
        <v>869.87</v>
      </c>
      <c r="C72" s="298">
        <v>983.86</v>
      </c>
      <c r="D72" s="298">
        <v>992.75</v>
      </c>
      <c r="E72" s="299">
        <v>1028.0899999999999</v>
      </c>
      <c r="F72" s="300">
        <v>1132.3499999999999</v>
      </c>
      <c r="G72" s="300">
        <v>1165.0999999999999</v>
      </c>
      <c r="H72" s="300">
        <v>1106.77</v>
      </c>
      <c r="I72" s="300">
        <v>1179.1099999999999</v>
      </c>
      <c r="J72" s="300">
        <v>1378.860140693931</v>
      </c>
      <c r="K72" s="1231">
        <v>1496.7173207435821</v>
      </c>
      <c r="L72" s="1231">
        <v>1439.1688037411375</v>
      </c>
    </row>
    <row r="73" spans="1:12" ht="27.6">
      <c r="A73" s="296" t="s">
        <v>159</v>
      </c>
      <c r="B73" s="297">
        <v>990.3</v>
      </c>
      <c r="C73" s="298">
        <v>1105.33</v>
      </c>
      <c r="D73" s="298">
        <v>1103.6199999999999</v>
      </c>
      <c r="E73" s="299">
        <v>1176.8800000000001</v>
      </c>
      <c r="F73" s="300">
        <v>1234.1600000000001</v>
      </c>
      <c r="G73" s="300">
        <v>1340.63</v>
      </c>
      <c r="H73" s="300">
        <v>1516.34</v>
      </c>
      <c r="I73" s="300">
        <v>1458.49</v>
      </c>
      <c r="J73" s="300">
        <v>1465.282417638896</v>
      </c>
      <c r="K73" s="1231">
        <v>1580.4183449932866</v>
      </c>
      <c r="L73" s="1231">
        <v>1647.3567810515801</v>
      </c>
    </row>
    <row r="74" spans="1:12" ht="27.6">
      <c r="A74" s="296" t="s">
        <v>161</v>
      </c>
      <c r="B74" s="297">
        <v>654.97</v>
      </c>
      <c r="C74" s="298">
        <v>692</v>
      </c>
      <c r="D74" s="298">
        <v>753.83</v>
      </c>
      <c r="E74" s="299">
        <v>771.37</v>
      </c>
      <c r="F74" s="300">
        <v>830.95</v>
      </c>
      <c r="G74" s="300">
        <v>911.32</v>
      </c>
      <c r="H74" s="300">
        <v>921.43</v>
      </c>
      <c r="I74" s="300">
        <v>885.82</v>
      </c>
      <c r="J74" s="300">
        <v>962.7579648121731</v>
      </c>
      <c r="K74" s="1231">
        <v>952.87851889424292</v>
      </c>
      <c r="L74" s="1231">
        <v>936.36249529308395</v>
      </c>
    </row>
    <row r="75" spans="1:12">
      <c r="A75" s="296" t="s">
        <v>163</v>
      </c>
      <c r="B75" s="297">
        <v>522.72</v>
      </c>
      <c r="C75" s="298">
        <v>555.82000000000005</v>
      </c>
      <c r="D75" s="298">
        <v>562</v>
      </c>
      <c r="E75" s="299">
        <v>633.12</v>
      </c>
      <c r="F75" s="300">
        <v>655.7</v>
      </c>
      <c r="G75" s="300">
        <v>712.85</v>
      </c>
      <c r="H75" s="300">
        <v>701.2</v>
      </c>
      <c r="I75" s="300">
        <v>732.38</v>
      </c>
      <c r="J75" s="300">
        <v>745.09180790960454</v>
      </c>
      <c r="K75" s="1231">
        <v>777.65145615947677</v>
      </c>
      <c r="L75" s="1231">
        <v>765.77293674067869</v>
      </c>
    </row>
    <row r="76" spans="1:12" ht="41.4">
      <c r="A76" s="296" t="s">
        <v>164</v>
      </c>
      <c r="B76" s="297">
        <v>452.34</v>
      </c>
      <c r="C76" s="298">
        <v>509.86</v>
      </c>
      <c r="D76" s="298">
        <v>541.96</v>
      </c>
      <c r="E76" s="299">
        <v>576.91</v>
      </c>
      <c r="F76" s="300">
        <v>614.42999999999995</v>
      </c>
      <c r="G76" s="300">
        <v>651.32000000000005</v>
      </c>
      <c r="H76" s="300">
        <v>677.94</v>
      </c>
      <c r="I76" s="300">
        <v>703.43</v>
      </c>
      <c r="J76" s="300">
        <v>717.63795916071331</v>
      </c>
      <c r="K76" s="1231">
        <v>707.60752366119561</v>
      </c>
      <c r="L76" s="1231">
        <v>714.73668726095912</v>
      </c>
    </row>
    <row r="77" spans="1:12" ht="41.4">
      <c r="A77" s="296" t="s">
        <v>166</v>
      </c>
      <c r="B77" s="297">
        <v>347.72</v>
      </c>
      <c r="C77" s="298">
        <v>0</v>
      </c>
      <c r="D77" s="298">
        <v>320.22000000000003</v>
      </c>
      <c r="E77" s="299">
        <v>306.86</v>
      </c>
      <c r="F77" s="300">
        <v>345.02</v>
      </c>
      <c r="G77" s="300">
        <v>397.3</v>
      </c>
      <c r="H77" s="300">
        <v>254.11</v>
      </c>
      <c r="I77" s="300">
        <v>480.13</v>
      </c>
      <c r="J77" s="300">
        <v>699.13793103448279</v>
      </c>
      <c r="K77" s="1231">
        <v>384.32835820895525</v>
      </c>
      <c r="L77" s="1231">
        <v>339.33823529411768</v>
      </c>
    </row>
    <row r="78" spans="1:12" ht="69">
      <c r="A78" s="296" t="s">
        <v>168</v>
      </c>
      <c r="B78" s="297">
        <v>513.29</v>
      </c>
      <c r="C78" s="298">
        <v>531.34</v>
      </c>
      <c r="D78" s="298">
        <v>575</v>
      </c>
      <c r="E78" s="299">
        <v>629.08000000000004</v>
      </c>
      <c r="F78" s="300">
        <v>633.52</v>
      </c>
      <c r="G78" s="300">
        <v>692.24</v>
      </c>
      <c r="H78" s="300">
        <v>706.31</v>
      </c>
      <c r="I78" s="300">
        <v>713.76</v>
      </c>
      <c r="J78" s="300">
        <v>713.9077064126725</v>
      </c>
      <c r="K78" s="1231">
        <v>657.38545338032679</v>
      </c>
      <c r="L78" s="1231">
        <v>681.12525397394529</v>
      </c>
    </row>
    <row r="79" spans="1:12" ht="69">
      <c r="A79" s="296" t="s">
        <v>170</v>
      </c>
      <c r="B79" s="297">
        <v>534.5</v>
      </c>
      <c r="C79" s="298">
        <v>547.21</v>
      </c>
      <c r="D79" s="298">
        <v>593.38</v>
      </c>
      <c r="E79" s="299">
        <v>620.92999999999995</v>
      </c>
      <c r="F79" s="300">
        <v>629.39</v>
      </c>
      <c r="G79" s="300">
        <v>700.95</v>
      </c>
      <c r="H79" s="300">
        <v>726.35</v>
      </c>
      <c r="I79" s="300">
        <v>743.54</v>
      </c>
      <c r="J79" s="300">
        <v>736.71611475826046</v>
      </c>
      <c r="K79" s="1231">
        <v>736.57320506804319</v>
      </c>
      <c r="L79" s="1231">
        <v>719.15689488505018</v>
      </c>
    </row>
    <row r="80" spans="1:12" ht="82.8">
      <c r="A80" s="303" t="s">
        <v>172</v>
      </c>
      <c r="B80" s="304">
        <v>298.97000000000003</v>
      </c>
      <c r="C80" s="305">
        <v>340.44</v>
      </c>
      <c r="D80" s="305">
        <v>349.31</v>
      </c>
      <c r="E80" s="306">
        <v>399.21</v>
      </c>
      <c r="F80" s="259">
        <v>400.51</v>
      </c>
      <c r="G80" s="259">
        <v>434.49</v>
      </c>
      <c r="H80" s="259">
        <v>451.99</v>
      </c>
      <c r="I80" s="259">
        <v>476.27</v>
      </c>
      <c r="J80" s="259">
        <v>462.42992669253988</v>
      </c>
      <c r="K80" s="1257">
        <v>358.75935162094765</v>
      </c>
      <c r="L80" s="1257">
        <v>405.77446422496882</v>
      </c>
    </row>
    <row r="81" spans="1:16">
      <c r="A81" s="308" t="s">
        <v>151</v>
      </c>
      <c r="B81" s="285">
        <v>457.46</v>
      </c>
      <c r="C81" s="286">
        <v>516.22</v>
      </c>
      <c r="D81" s="286">
        <v>536.9</v>
      </c>
      <c r="E81" s="287">
        <v>572.79</v>
      </c>
      <c r="F81" s="253">
        <v>588.48</v>
      </c>
      <c r="G81" s="253">
        <v>653.01</v>
      </c>
      <c r="H81" s="253">
        <v>699.12</v>
      </c>
      <c r="I81" s="253">
        <v>708.61</v>
      </c>
      <c r="J81" s="253">
        <v>721.73601147776185</v>
      </c>
      <c r="K81" s="1230">
        <v>780.38153176745493</v>
      </c>
      <c r="L81" s="1230">
        <v>746.20573044193327</v>
      </c>
    </row>
    <row r="82" spans="1:16" ht="55.2">
      <c r="A82" s="296" t="s">
        <v>157</v>
      </c>
      <c r="B82" s="297">
        <v>818.24</v>
      </c>
      <c r="C82" s="298">
        <v>907.97</v>
      </c>
      <c r="D82" s="298">
        <v>963.56</v>
      </c>
      <c r="E82" s="299">
        <v>1007.98</v>
      </c>
      <c r="F82" s="300">
        <v>1121.79</v>
      </c>
      <c r="G82" s="300">
        <v>1068.05</v>
      </c>
      <c r="H82" s="300">
        <v>1257.81</v>
      </c>
      <c r="I82" s="300">
        <v>1265.71</v>
      </c>
      <c r="J82" s="300">
        <v>1242.395719805806</v>
      </c>
      <c r="K82" s="1231">
        <v>1376.0601387818042</v>
      </c>
      <c r="L82" s="1231">
        <v>1351.8222506393863</v>
      </c>
    </row>
    <row r="83" spans="1:16" ht="27.6">
      <c r="A83" s="296" t="s">
        <v>159</v>
      </c>
      <c r="B83" s="297">
        <v>774.53</v>
      </c>
      <c r="C83" s="298">
        <v>824.69</v>
      </c>
      <c r="D83" s="298">
        <v>898.61</v>
      </c>
      <c r="E83" s="299">
        <v>953.21</v>
      </c>
      <c r="F83" s="300">
        <v>1058.46</v>
      </c>
      <c r="G83" s="300">
        <v>1181.45</v>
      </c>
      <c r="H83" s="300">
        <v>1265.99</v>
      </c>
      <c r="I83" s="300">
        <v>1294.0999999999999</v>
      </c>
      <c r="J83" s="300">
        <v>1315.2602081665332</v>
      </c>
      <c r="K83" s="1231">
        <v>1378.0176415970288</v>
      </c>
      <c r="L83" s="1231">
        <v>1478.79570958264</v>
      </c>
    </row>
    <row r="84" spans="1:16" ht="27.6">
      <c r="A84" s="296" t="s">
        <v>161</v>
      </c>
      <c r="B84" s="297">
        <v>598.99</v>
      </c>
      <c r="C84" s="298">
        <v>625.27</v>
      </c>
      <c r="D84" s="298">
        <v>673.6</v>
      </c>
      <c r="E84" s="299">
        <v>733.71</v>
      </c>
      <c r="F84" s="300">
        <v>709.28</v>
      </c>
      <c r="G84" s="300">
        <v>834.94</v>
      </c>
      <c r="H84" s="300">
        <v>851.42</v>
      </c>
      <c r="I84" s="300">
        <v>821.91</v>
      </c>
      <c r="J84" s="300">
        <v>875.31569262009009</v>
      </c>
      <c r="K84" s="1231">
        <v>876.15128355869092</v>
      </c>
      <c r="L84" s="1231">
        <v>917.14230990231749</v>
      </c>
    </row>
    <row r="85" spans="1:16">
      <c r="A85" s="296" t="s">
        <v>163</v>
      </c>
      <c r="B85" s="297">
        <v>482.77</v>
      </c>
      <c r="C85" s="298">
        <v>531.37</v>
      </c>
      <c r="D85" s="298">
        <v>536.88</v>
      </c>
      <c r="E85" s="299">
        <v>592.02</v>
      </c>
      <c r="F85" s="300">
        <v>609.67999999999995</v>
      </c>
      <c r="G85" s="300">
        <v>653.32000000000005</v>
      </c>
      <c r="H85" s="300">
        <v>715.15</v>
      </c>
      <c r="I85" s="300">
        <v>714.43</v>
      </c>
      <c r="J85" s="300">
        <v>723.87746426483875</v>
      </c>
      <c r="K85" s="1231">
        <v>742.08947840336396</v>
      </c>
      <c r="L85" s="1231">
        <v>749.79701860933392</v>
      </c>
    </row>
    <row r="86" spans="1:16" ht="41.4">
      <c r="A86" s="296" t="s">
        <v>164</v>
      </c>
      <c r="B86" s="297">
        <v>347.08</v>
      </c>
      <c r="C86" s="298">
        <v>437.72</v>
      </c>
      <c r="D86" s="298">
        <v>444.65</v>
      </c>
      <c r="E86" s="299">
        <v>477.06</v>
      </c>
      <c r="F86" s="300">
        <v>487.52</v>
      </c>
      <c r="G86" s="300">
        <v>499.38</v>
      </c>
      <c r="H86" s="300">
        <v>521.99</v>
      </c>
      <c r="I86" s="300">
        <v>549.96</v>
      </c>
      <c r="J86" s="300">
        <v>578.71144059810263</v>
      </c>
      <c r="K86" s="1231">
        <v>581.8048302872063</v>
      </c>
      <c r="L86" s="1231">
        <v>563.01303484033531</v>
      </c>
    </row>
    <row r="87" spans="1:16" ht="41.4">
      <c r="A87" s="296" t="s">
        <v>166</v>
      </c>
      <c r="B87" s="297">
        <v>212.5</v>
      </c>
      <c r="C87" s="298">
        <v>0</v>
      </c>
      <c r="D87" s="298">
        <v>0</v>
      </c>
      <c r="E87" s="299">
        <v>500</v>
      </c>
      <c r="F87" s="300">
        <v>50.5</v>
      </c>
      <c r="G87" s="300">
        <v>0</v>
      </c>
      <c r="H87" s="300">
        <v>0</v>
      </c>
      <c r="I87" s="300">
        <v>0</v>
      </c>
      <c r="J87" s="300">
        <v>150</v>
      </c>
      <c r="K87" s="1231">
        <v>0</v>
      </c>
      <c r="L87" s="1231">
        <v>90.388349514563117</v>
      </c>
    </row>
    <row r="88" spans="1:16" ht="69">
      <c r="A88" s="296" t="s">
        <v>168</v>
      </c>
      <c r="B88" s="297">
        <v>377.01</v>
      </c>
      <c r="C88" s="298">
        <v>436.01</v>
      </c>
      <c r="D88" s="298">
        <v>405.76</v>
      </c>
      <c r="E88" s="299">
        <v>470.72</v>
      </c>
      <c r="F88" s="300">
        <v>492.3</v>
      </c>
      <c r="G88" s="300">
        <v>509.88</v>
      </c>
      <c r="H88" s="300">
        <v>539.64</v>
      </c>
      <c r="I88" s="300">
        <v>539.39</v>
      </c>
      <c r="J88" s="300">
        <v>521.01449275362324</v>
      </c>
      <c r="K88" s="1231">
        <v>626.6957062850031</v>
      </c>
      <c r="L88" s="1231">
        <v>495.27027027027026</v>
      </c>
    </row>
    <row r="89" spans="1:16" ht="69">
      <c r="A89" s="296" t="s">
        <v>170</v>
      </c>
      <c r="B89" s="297">
        <v>352.95</v>
      </c>
      <c r="C89" s="298">
        <v>466.34</v>
      </c>
      <c r="D89" s="298">
        <v>489.14</v>
      </c>
      <c r="E89" s="299">
        <v>495.07</v>
      </c>
      <c r="F89" s="300">
        <v>551.24</v>
      </c>
      <c r="G89" s="300">
        <v>597.42999999999995</v>
      </c>
      <c r="H89" s="300">
        <v>629.88</v>
      </c>
      <c r="I89" s="300">
        <v>649.4</v>
      </c>
      <c r="J89" s="300">
        <v>676.49950835791537</v>
      </c>
      <c r="K89" s="1231">
        <v>608.79732739420933</v>
      </c>
      <c r="L89" s="1231">
        <v>671.05080027835766</v>
      </c>
    </row>
    <row r="90" spans="1:16" ht="82.8">
      <c r="A90" s="303" t="s">
        <v>172</v>
      </c>
      <c r="B90" s="304">
        <v>240.67</v>
      </c>
      <c r="C90" s="305">
        <v>261.41000000000003</v>
      </c>
      <c r="D90" s="305">
        <v>288.19</v>
      </c>
      <c r="E90" s="306">
        <v>362.35</v>
      </c>
      <c r="F90" s="259">
        <v>381.22</v>
      </c>
      <c r="G90" s="259">
        <v>395.51</v>
      </c>
      <c r="H90" s="259">
        <v>425.05</v>
      </c>
      <c r="I90" s="259">
        <v>428.85</v>
      </c>
      <c r="J90" s="259">
        <v>426.64015904572562</v>
      </c>
      <c r="K90" s="1257">
        <v>345.84058812149351</v>
      </c>
      <c r="L90" s="1257">
        <v>403.19736842105266</v>
      </c>
    </row>
    <row r="91" spans="1:16">
      <c r="A91" s="1022" t="s">
        <v>480</v>
      </c>
    </row>
    <row r="93" spans="1:16" ht="33.75" customHeight="1">
      <c r="A93" s="1367" t="s">
        <v>359</v>
      </c>
      <c r="B93" s="1367"/>
      <c r="C93" s="1367"/>
      <c r="D93" s="1367"/>
      <c r="E93" s="1367"/>
      <c r="F93" s="1367"/>
      <c r="G93" s="1367"/>
      <c r="H93" s="1367"/>
      <c r="I93" s="1367"/>
      <c r="J93" s="1367"/>
      <c r="K93" s="1367"/>
      <c r="L93" s="1367"/>
      <c r="M93" s="1367"/>
      <c r="N93" s="1367"/>
      <c r="O93" s="1367"/>
      <c r="P93" s="1367"/>
    </row>
    <row r="94" spans="1:16">
      <c r="A94" s="1585" t="s">
        <v>481</v>
      </c>
      <c r="B94" s="1590" t="s">
        <v>243</v>
      </c>
      <c r="C94" s="1591"/>
      <c r="D94" s="1591"/>
      <c r="E94" s="1591"/>
      <c r="F94" s="1591"/>
      <c r="G94" s="1591"/>
      <c r="H94" s="1591"/>
      <c r="I94" s="1591"/>
      <c r="J94" s="1591"/>
      <c r="K94" s="1591"/>
      <c r="L94" s="1591"/>
      <c r="M94" s="1591"/>
      <c r="N94" s="1591"/>
      <c r="O94" s="1591"/>
      <c r="P94" s="1592"/>
    </row>
    <row r="95" spans="1:16">
      <c r="A95" s="1589"/>
      <c r="B95" s="763">
        <v>2007</v>
      </c>
      <c r="C95" s="763">
        <v>2008</v>
      </c>
      <c r="D95" s="763">
        <v>2009</v>
      </c>
      <c r="E95" s="763">
        <v>2010</v>
      </c>
      <c r="F95" s="763">
        <v>2011</v>
      </c>
      <c r="G95" s="763">
        <v>2012</v>
      </c>
      <c r="H95" s="763">
        <v>2013</v>
      </c>
      <c r="I95" s="763">
        <v>2014</v>
      </c>
      <c r="J95" s="763">
        <v>2015</v>
      </c>
      <c r="K95" s="763">
        <v>2016</v>
      </c>
      <c r="L95" s="763">
        <v>2017</v>
      </c>
      <c r="M95" s="763">
        <v>2018</v>
      </c>
      <c r="N95" s="763">
        <v>2019</v>
      </c>
      <c r="O95" s="1237">
        <v>2020</v>
      </c>
      <c r="P95" s="1237">
        <v>2021</v>
      </c>
    </row>
    <row r="96" spans="1:16">
      <c r="A96" s="246" t="s">
        <v>119</v>
      </c>
      <c r="B96" s="253">
        <v>339.16</v>
      </c>
      <c r="C96" s="253">
        <v>365.14</v>
      </c>
      <c r="D96" s="253">
        <v>382.62</v>
      </c>
      <c r="E96" s="253">
        <v>416.71</v>
      </c>
      <c r="F96" s="253">
        <v>472.62</v>
      </c>
      <c r="G96" s="253">
        <v>518.35</v>
      </c>
      <c r="H96" s="253">
        <v>544.71</v>
      </c>
      <c r="I96" s="254">
        <v>579.30999999999995</v>
      </c>
      <c r="J96" s="253">
        <v>598.04999999999995</v>
      </c>
      <c r="K96" s="253">
        <v>664.5</v>
      </c>
      <c r="L96" s="253">
        <v>695.98</v>
      </c>
      <c r="M96" s="253">
        <v>707.05</v>
      </c>
      <c r="N96" s="253">
        <v>721.94101846774424</v>
      </c>
      <c r="O96" s="1230">
        <v>742.50747384155454</v>
      </c>
      <c r="P96" s="1230">
        <v>719.02606547069706</v>
      </c>
    </row>
    <row r="97" spans="1:16">
      <c r="A97" s="423" t="s">
        <v>179</v>
      </c>
      <c r="B97" s="256">
        <v>147.65</v>
      </c>
      <c r="C97" s="256">
        <v>153.80000000000001</v>
      </c>
      <c r="D97" s="256">
        <v>183.86</v>
      </c>
      <c r="E97" s="256">
        <v>185.19</v>
      </c>
      <c r="F97" s="256">
        <v>207.37</v>
      </c>
      <c r="G97" s="256">
        <v>204.4</v>
      </c>
      <c r="H97" s="256">
        <v>233.35</v>
      </c>
      <c r="I97" s="257">
        <v>270.42</v>
      </c>
      <c r="J97" s="256">
        <v>297.62</v>
      </c>
      <c r="K97" s="256">
        <v>304.64999999999998</v>
      </c>
      <c r="L97" s="256">
        <v>311.83</v>
      </c>
      <c r="M97" s="300">
        <v>359.06</v>
      </c>
      <c r="N97" s="300">
        <v>383.30769230769232</v>
      </c>
      <c r="O97" s="1231">
        <v>300.70126227208976</v>
      </c>
      <c r="P97" s="1231">
        <v>328.36093521675593</v>
      </c>
    </row>
    <row r="98" spans="1:16">
      <c r="A98" s="423" t="s">
        <v>180</v>
      </c>
      <c r="B98" s="256">
        <v>169.66</v>
      </c>
      <c r="C98" s="256">
        <v>194.44</v>
      </c>
      <c r="D98" s="256">
        <v>196.18</v>
      </c>
      <c r="E98" s="256">
        <v>213.72</v>
      </c>
      <c r="F98" s="256">
        <v>232.08</v>
      </c>
      <c r="G98" s="256">
        <v>264.33</v>
      </c>
      <c r="H98" s="256">
        <v>249.99</v>
      </c>
      <c r="I98" s="257">
        <v>299.77999999999997</v>
      </c>
      <c r="J98" s="256">
        <v>315.60000000000002</v>
      </c>
      <c r="K98" s="256">
        <v>322.42</v>
      </c>
      <c r="L98" s="256">
        <v>394.26</v>
      </c>
      <c r="M98" s="300">
        <v>431.49</v>
      </c>
      <c r="N98" s="300">
        <v>334.78450786255098</v>
      </c>
      <c r="O98" s="1231">
        <v>370.27439024390242</v>
      </c>
      <c r="P98" s="1231">
        <v>315</v>
      </c>
    </row>
    <row r="99" spans="1:16">
      <c r="A99" s="423" t="s">
        <v>181</v>
      </c>
      <c r="B99" s="256">
        <v>219.27</v>
      </c>
      <c r="C99" s="256">
        <v>250.84</v>
      </c>
      <c r="D99" s="256">
        <v>257.04000000000002</v>
      </c>
      <c r="E99" s="256">
        <v>283.20999999999998</v>
      </c>
      <c r="F99" s="256">
        <v>310.2</v>
      </c>
      <c r="G99" s="256">
        <v>348.36</v>
      </c>
      <c r="H99" s="256">
        <v>375.72</v>
      </c>
      <c r="I99" s="257">
        <v>416.96</v>
      </c>
      <c r="J99" s="256">
        <v>421.97</v>
      </c>
      <c r="K99" s="256">
        <v>459.6</v>
      </c>
      <c r="L99" s="256">
        <v>477.2</v>
      </c>
      <c r="M99" s="300">
        <v>478.76</v>
      </c>
      <c r="N99" s="300">
        <v>496.2629012135647</v>
      </c>
      <c r="O99" s="1231">
        <v>403.24771028529318</v>
      </c>
      <c r="P99" s="1231">
        <v>440.22799388882362</v>
      </c>
    </row>
    <row r="100" spans="1:16">
      <c r="A100" s="423" t="s">
        <v>182</v>
      </c>
      <c r="B100" s="256">
        <v>278.95999999999998</v>
      </c>
      <c r="C100" s="256">
        <v>311.04000000000002</v>
      </c>
      <c r="D100" s="256">
        <v>313.14999999999998</v>
      </c>
      <c r="E100" s="256">
        <v>336.32</v>
      </c>
      <c r="F100" s="256">
        <v>367.96</v>
      </c>
      <c r="G100" s="256">
        <v>436.73</v>
      </c>
      <c r="H100" s="256">
        <v>457.29</v>
      </c>
      <c r="I100" s="257">
        <v>487</v>
      </c>
      <c r="J100" s="256">
        <v>501.48</v>
      </c>
      <c r="K100" s="256">
        <v>526.25</v>
      </c>
      <c r="L100" s="256">
        <v>566.30999999999995</v>
      </c>
      <c r="M100" s="300">
        <v>584.52</v>
      </c>
      <c r="N100" s="300">
        <v>573.14588427057868</v>
      </c>
      <c r="O100" s="1231">
        <v>504.58370904718964</v>
      </c>
      <c r="P100" s="1231">
        <v>544.41024851888892</v>
      </c>
    </row>
    <row r="101" spans="1:16">
      <c r="A101" s="423" t="s">
        <v>183</v>
      </c>
      <c r="B101" s="256">
        <v>336.97</v>
      </c>
      <c r="C101" s="256">
        <v>356.24</v>
      </c>
      <c r="D101" s="256">
        <v>373.11</v>
      </c>
      <c r="E101" s="256">
        <v>395.56</v>
      </c>
      <c r="F101" s="256">
        <v>454.93</v>
      </c>
      <c r="G101" s="256">
        <v>500.1</v>
      </c>
      <c r="H101" s="256">
        <v>529.15</v>
      </c>
      <c r="I101" s="257">
        <v>565.38</v>
      </c>
      <c r="J101" s="256">
        <v>573.19000000000005</v>
      </c>
      <c r="K101" s="256">
        <v>615.38</v>
      </c>
      <c r="L101" s="256">
        <v>656.62</v>
      </c>
      <c r="M101" s="300">
        <v>672.19</v>
      </c>
      <c r="N101" s="300">
        <v>683.99588564942894</v>
      </c>
      <c r="O101" s="1231">
        <v>669.06489238045617</v>
      </c>
      <c r="P101" s="1231">
        <v>673.6394633790444</v>
      </c>
    </row>
    <row r="102" spans="1:16">
      <c r="A102" s="423" t="s">
        <v>184</v>
      </c>
      <c r="B102" s="256">
        <v>356.41</v>
      </c>
      <c r="C102" s="256">
        <v>336.15</v>
      </c>
      <c r="D102" s="256">
        <v>394.07</v>
      </c>
      <c r="E102" s="256">
        <v>426.74</v>
      </c>
      <c r="F102" s="256">
        <v>499.8</v>
      </c>
      <c r="G102" s="256">
        <v>510.36</v>
      </c>
      <c r="H102" s="256">
        <v>551.95000000000005</v>
      </c>
      <c r="I102" s="257">
        <v>587.20000000000005</v>
      </c>
      <c r="J102" s="256">
        <v>621.86</v>
      </c>
      <c r="K102" s="256">
        <v>596.29</v>
      </c>
      <c r="L102" s="256">
        <v>682.97</v>
      </c>
      <c r="M102" s="300">
        <v>715.4</v>
      </c>
      <c r="N102" s="300">
        <v>686.86943620178045</v>
      </c>
      <c r="O102" s="1231">
        <v>703.2745591939547</v>
      </c>
      <c r="P102" s="1231">
        <v>709.9603848330504</v>
      </c>
    </row>
    <row r="103" spans="1:16">
      <c r="A103" s="423" t="s">
        <v>185</v>
      </c>
      <c r="B103" s="256">
        <v>554.65</v>
      </c>
      <c r="C103" s="256">
        <v>589.19000000000005</v>
      </c>
      <c r="D103" s="256">
        <v>621.73</v>
      </c>
      <c r="E103" s="256">
        <v>669.92</v>
      </c>
      <c r="F103" s="256">
        <v>734.86</v>
      </c>
      <c r="G103" s="256">
        <v>771.49</v>
      </c>
      <c r="H103" s="256">
        <v>833.07</v>
      </c>
      <c r="I103" s="257">
        <v>877</v>
      </c>
      <c r="J103" s="256">
        <v>929.65</v>
      </c>
      <c r="K103" s="256">
        <v>1012.69</v>
      </c>
      <c r="L103" s="256">
        <v>1054.29</v>
      </c>
      <c r="M103" s="300">
        <v>1063.76</v>
      </c>
      <c r="N103" s="300">
        <v>1072.1874699258974</v>
      </c>
      <c r="O103" s="1231">
        <v>1111.9565898598257</v>
      </c>
      <c r="P103" s="1231">
        <v>1183.1235653676526</v>
      </c>
    </row>
    <row r="104" spans="1:16">
      <c r="A104" s="258" t="s">
        <v>186</v>
      </c>
      <c r="B104" s="259">
        <v>514.44000000000005</v>
      </c>
      <c r="C104" s="259">
        <v>666.09</v>
      </c>
      <c r="D104" s="259">
        <v>487.09</v>
      </c>
      <c r="E104" s="259">
        <v>472.14</v>
      </c>
      <c r="F104" s="259">
        <v>510.58</v>
      </c>
      <c r="G104" s="259">
        <v>537.29</v>
      </c>
      <c r="H104" s="259">
        <v>634.66999999999996</v>
      </c>
      <c r="I104" s="260">
        <v>617.08000000000004</v>
      </c>
      <c r="J104" s="259">
        <v>595.45000000000005</v>
      </c>
      <c r="K104" s="259">
        <v>692.69</v>
      </c>
      <c r="L104" s="259">
        <v>810.57</v>
      </c>
      <c r="M104" s="259">
        <v>793.8</v>
      </c>
      <c r="N104" s="259">
        <v>805.92909535452327</v>
      </c>
      <c r="O104" s="1257">
        <v>865.08114157806381</v>
      </c>
      <c r="P104" s="1257">
        <v>776.93430656934311</v>
      </c>
    </row>
    <row r="105" spans="1:16">
      <c r="A105" s="267" t="s">
        <v>150</v>
      </c>
      <c r="B105" s="262">
        <v>342.1</v>
      </c>
      <c r="C105" s="262">
        <v>367.78</v>
      </c>
      <c r="D105" s="262">
        <v>386.78</v>
      </c>
      <c r="E105" s="262">
        <v>424.29</v>
      </c>
      <c r="F105" s="262">
        <v>481.92</v>
      </c>
      <c r="G105" s="262">
        <v>519.72</v>
      </c>
      <c r="H105" s="262">
        <v>550.07000000000005</v>
      </c>
      <c r="I105" s="263">
        <v>584.27</v>
      </c>
      <c r="J105" s="262">
        <v>608.54</v>
      </c>
      <c r="K105" s="262">
        <v>671.25</v>
      </c>
      <c r="L105" s="262">
        <v>694.03</v>
      </c>
      <c r="M105" s="262">
        <v>706.08</v>
      </c>
      <c r="N105" s="262">
        <v>722.08881377258604</v>
      </c>
      <c r="O105" s="1256">
        <v>713.77051936538987</v>
      </c>
      <c r="P105" s="1256">
        <v>701.06082814217666</v>
      </c>
    </row>
    <row r="106" spans="1:16">
      <c r="A106" s="423" t="s">
        <v>179</v>
      </c>
      <c r="B106" s="256">
        <v>160.97999999999999</v>
      </c>
      <c r="C106" s="256">
        <v>162.53</v>
      </c>
      <c r="D106" s="256">
        <v>198.59</v>
      </c>
      <c r="E106" s="256">
        <v>193.8</v>
      </c>
      <c r="F106" s="256">
        <v>211.02</v>
      </c>
      <c r="G106" s="256">
        <v>205.75</v>
      </c>
      <c r="H106" s="256">
        <v>238.31</v>
      </c>
      <c r="I106" s="257">
        <v>293.97000000000003</v>
      </c>
      <c r="J106" s="256">
        <v>304.38</v>
      </c>
      <c r="K106" s="256">
        <v>318.04000000000002</v>
      </c>
      <c r="L106" s="256">
        <v>335.38</v>
      </c>
      <c r="M106" s="300">
        <v>386.17</v>
      </c>
      <c r="N106" s="300">
        <v>384.72873409243135</v>
      </c>
      <c r="O106" s="1231">
        <v>260.50646551724139</v>
      </c>
      <c r="P106" s="1231">
        <v>288.39346494213748</v>
      </c>
    </row>
    <row r="107" spans="1:16">
      <c r="A107" s="423" t="s">
        <v>180</v>
      </c>
      <c r="B107" s="256">
        <v>180</v>
      </c>
      <c r="C107" s="256">
        <v>218.74</v>
      </c>
      <c r="D107" s="256">
        <v>216.14</v>
      </c>
      <c r="E107" s="256">
        <v>222.33</v>
      </c>
      <c r="F107" s="256">
        <v>255.82</v>
      </c>
      <c r="G107" s="256">
        <v>270.86</v>
      </c>
      <c r="H107" s="256">
        <v>286.72000000000003</v>
      </c>
      <c r="I107" s="257">
        <v>324.88</v>
      </c>
      <c r="J107" s="256">
        <v>324.75</v>
      </c>
      <c r="K107" s="256">
        <v>334.12</v>
      </c>
      <c r="L107" s="256">
        <v>419.66</v>
      </c>
      <c r="M107" s="300">
        <v>451.38</v>
      </c>
      <c r="N107" s="300">
        <v>352.02600829249906</v>
      </c>
      <c r="O107" s="1231">
        <v>370.33762057877811</v>
      </c>
      <c r="P107" s="1231">
        <v>355.60060821084642</v>
      </c>
    </row>
    <row r="108" spans="1:16">
      <c r="A108" s="423" t="s">
        <v>181</v>
      </c>
      <c r="B108" s="256">
        <v>247.98</v>
      </c>
      <c r="C108" s="256">
        <v>279.10000000000002</v>
      </c>
      <c r="D108" s="256">
        <v>291.94</v>
      </c>
      <c r="E108" s="256">
        <v>311.77</v>
      </c>
      <c r="F108" s="256">
        <v>340.33</v>
      </c>
      <c r="G108" s="256">
        <v>388.94</v>
      </c>
      <c r="H108" s="256">
        <v>415.27</v>
      </c>
      <c r="I108" s="257">
        <v>440.13</v>
      </c>
      <c r="J108" s="256">
        <v>454.81</v>
      </c>
      <c r="K108" s="256">
        <v>494.53</v>
      </c>
      <c r="L108" s="256">
        <v>510.69</v>
      </c>
      <c r="M108" s="300">
        <v>516.58000000000004</v>
      </c>
      <c r="N108" s="300">
        <v>540.59084428956123</v>
      </c>
      <c r="O108" s="1231">
        <v>436.13033448673588</v>
      </c>
      <c r="P108" s="1231">
        <v>479.60940086064215</v>
      </c>
    </row>
    <row r="109" spans="1:16">
      <c r="A109" s="423" t="s">
        <v>182</v>
      </c>
      <c r="B109" s="256">
        <v>309.14999999999998</v>
      </c>
      <c r="C109" s="256">
        <v>341.68</v>
      </c>
      <c r="D109" s="256">
        <v>342.99</v>
      </c>
      <c r="E109" s="256">
        <v>367.73</v>
      </c>
      <c r="F109" s="256">
        <v>411.65</v>
      </c>
      <c r="G109" s="256">
        <v>467.75</v>
      </c>
      <c r="H109" s="256">
        <v>485.82</v>
      </c>
      <c r="I109" s="257">
        <v>514.73</v>
      </c>
      <c r="J109" s="256">
        <v>528.38</v>
      </c>
      <c r="K109" s="256">
        <v>563.74</v>
      </c>
      <c r="L109" s="256">
        <v>610.46</v>
      </c>
      <c r="M109" s="300">
        <v>627.38</v>
      </c>
      <c r="N109" s="300">
        <v>614.39716737682295</v>
      </c>
      <c r="O109" s="1231">
        <v>539.83431135657577</v>
      </c>
      <c r="P109" s="1231">
        <v>569.1380625476736</v>
      </c>
    </row>
    <row r="110" spans="1:16">
      <c r="A110" s="423" t="s">
        <v>183</v>
      </c>
      <c r="B110" s="256">
        <v>357.56</v>
      </c>
      <c r="C110" s="256">
        <v>374.27</v>
      </c>
      <c r="D110" s="256">
        <v>395.76</v>
      </c>
      <c r="E110" s="256">
        <v>430.28</v>
      </c>
      <c r="F110" s="256">
        <v>498.43</v>
      </c>
      <c r="G110" s="256">
        <v>526.79999999999995</v>
      </c>
      <c r="H110" s="256">
        <v>563.92999999999995</v>
      </c>
      <c r="I110" s="257">
        <v>617.09</v>
      </c>
      <c r="J110" s="256">
        <v>625.61</v>
      </c>
      <c r="K110" s="256">
        <v>672.34</v>
      </c>
      <c r="L110" s="256">
        <v>691.07</v>
      </c>
      <c r="M110" s="300">
        <v>707.88</v>
      </c>
      <c r="N110" s="300">
        <v>716.08901258299227</v>
      </c>
      <c r="O110" s="1231">
        <v>680.06366423013446</v>
      </c>
      <c r="P110" s="1231">
        <v>694.18785480383849</v>
      </c>
    </row>
    <row r="111" spans="1:16">
      <c r="A111" s="423" t="s">
        <v>184</v>
      </c>
      <c r="B111" s="256">
        <v>414.05</v>
      </c>
      <c r="C111" s="256">
        <v>370.47</v>
      </c>
      <c r="D111" s="256">
        <v>441.99</v>
      </c>
      <c r="E111" s="256">
        <v>482.76</v>
      </c>
      <c r="F111" s="256">
        <v>539.6</v>
      </c>
      <c r="G111" s="256">
        <v>535.82000000000005</v>
      </c>
      <c r="H111" s="256">
        <v>575.73</v>
      </c>
      <c r="I111" s="257">
        <v>634.05999999999995</v>
      </c>
      <c r="J111" s="256">
        <v>645.48</v>
      </c>
      <c r="K111" s="256">
        <v>695.73</v>
      </c>
      <c r="L111" s="256">
        <v>726.18</v>
      </c>
      <c r="M111" s="300">
        <v>807.77</v>
      </c>
      <c r="N111" s="300">
        <v>710.68313953488371</v>
      </c>
      <c r="O111" s="1231">
        <v>703.88446215139447</v>
      </c>
      <c r="P111" s="1231">
        <v>727.7306168647425</v>
      </c>
    </row>
    <row r="112" spans="1:16">
      <c r="A112" s="423" t="s">
        <v>185</v>
      </c>
      <c r="B112" s="256">
        <v>601.65</v>
      </c>
      <c r="C112" s="256">
        <v>660.74</v>
      </c>
      <c r="D112" s="256">
        <v>684.84</v>
      </c>
      <c r="E112" s="256">
        <v>738.46</v>
      </c>
      <c r="F112" s="256">
        <v>840.65</v>
      </c>
      <c r="G112" s="256">
        <v>873.96</v>
      </c>
      <c r="H112" s="256">
        <v>953.5</v>
      </c>
      <c r="I112" s="257">
        <v>944.63</v>
      </c>
      <c r="J112" s="256">
        <v>1020.58</v>
      </c>
      <c r="K112" s="256">
        <v>1114.2</v>
      </c>
      <c r="L112" s="256">
        <v>1134.54</v>
      </c>
      <c r="M112" s="300">
        <v>1124.31</v>
      </c>
      <c r="N112" s="300">
        <v>1177.3196719396219</v>
      </c>
      <c r="O112" s="1231">
        <v>1123.4952708512467</v>
      </c>
      <c r="P112" s="1231">
        <v>1262.201677058697</v>
      </c>
    </row>
    <row r="113" spans="1:16">
      <c r="A113" s="264" t="s">
        <v>186</v>
      </c>
      <c r="B113" s="265">
        <v>644.65</v>
      </c>
      <c r="C113" s="265">
        <v>727.64</v>
      </c>
      <c r="D113" s="265">
        <v>543.27</v>
      </c>
      <c r="E113" s="265">
        <v>697.62</v>
      </c>
      <c r="F113" s="265">
        <v>554.73</v>
      </c>
      <c r="G113" s="265">
        <v>566.61</v>
      </c>
      <c r="H113" s="265">
        <v>597.36</v>
      </c>
      <c r="I113" s="266">
        <v>767.55</v>
      </c>
      <c r="J113" s="265">
        <v>656.84</v>
      </c>
      <c r="K113" s="265">
        <v>810.77</v>
      </c>
      <c r="L113" s="265">
        <v>856.07</v>
      </c>
      <c r="M113" s="265">
        <v>796.21</v>
      </c>
      <c r="N113" s="265">
        <v>824.65753424657532</v>
      </c>
      <c r="O113" s="1238">
        <v>1024.2718446601941</v>
      </c>
      <c r="P113" s="1238">
        <v>874.13793103448279</v>
      </c>
    </row>
    <row r="114" spans="1:16">
      <c r="A114" s="267" t="s">
        <v>151</v>
      </c>
      <c r="B114" s="262">
        <v>333.94</v>
      </c>
      <c r="C114" s="262">
        <v>360.2</v>
      </c>
      <c r="D114" s="262">
        <v>375.67</v>
      </c>
      <c r="E114" s="262">
        <v>403.05</v>
      </c>
      <c r="F114" s="262">
        <v>457.46</v>
      </c>
      <c r="G114" s="262">
        <v>516.22</v>
      </c>
      <c r="H114" s="262">
        <v>536.9</v>
      </c>
      <c r="I114" s="263">
        <v>572.79</v>
      </c>
      <c r="J114" s="262">
        <v>588.48</v>
      </c>
      <c r="K114" s="262">
        <v>653.01</v>
      </c>
      <c r="L114" s="262">
        <v>699.12</v>
      </c>
      <c r="M114" s="262">
        <v>708.61</v>
      </c>
      <c r="N114" s="262">
        <v>721.73601147776185</v>
      </c>
      <c r="O114" s="1256">
        <v>780.38153176745493</v>
      </c>
      <c r="P114" s="1256">
        <v>746.20573044193327</v>
      </c>
    </row>
    <row r="115" spans="1:16">
      <c r="A115" s="423" t="s">
        <v>179</v>
      </c>
      <c r="B115" s="256">
        <v>110.56</v>
      </c>
      <c r="C115" s="256">
        <v>121.4</v>
      </c>
      <c r="D115" s="256">
        <v>110.47</v>
      </c>
      <c r="E115" s="256">
        <v>157.66</v>
      </c>
      <c r="F115" s="256">
        <v>192.67</v>
      </c>
      <c r="G115" s="256">
        <v>195.86</v>
      </c>
      <c r="H115" s="256">
        <v>206.37</v>
      </c>
      <c r="I115" s="257">
        <v>121.8</v>
      </c>
      <c r="J115" s="256">
        <v>235.34</v>
      </c>
      <c r="K115" s="256">
        <v>189.41</v>
      </c>
      <c r="L115" s="256">
        <v>249.56</v>
      </c>
      <c r="M115" s="300">
        <v>263.27999999999997</v>
      </c>
      <c r="N115" s="300">
        <v>378.66520787746174</v>
      </c>
      <c r="O115" s="1231">
        <v>375.60240963855421</v>
      </c>
      <c r="P115" s="1231">
        <v>439.26701570680626</v>
      </c>
    </row>
    <row r="116" spans="1:16">
      <c r="A116" s="423" t="s">
        <v>180</v>
      </c>
      <c r="B116" s="256">
        <v>119.59</v>
      </c>
      <c r="C116" s="256">
        <v>131.25</v>
      </c>
      <c r="D116" s="256">
        <v>124.08</v>
      </c>
      <c r="E116" s="256">
        <v>173.56</v>
      </c>
      <c r="F116" s="256">
        <v>141.5</v>
      </c>
      <c r="G116" s="256">
        <v>239.82</v>
      </c>
      <c r="H116" s="256">
        <v>183.27</v>
      </c>
      <c r="I116" s="257">
        <v>216.62</v>
      </c>
      <c r="J116" s="256">
        <v>286.7</v>
      </c>
      <c r="K116" s="256">
        <v>267.27999999999997</v>
      </c>
      <c r="L116" s="256">
        <v>314.94</v>
      </c>
      <c r="M116" s="300">
        <v>367.05</v>
      </c>
      <c r="N116" s="300">
        <v>276.21638924455829</v>
      </c>
      <c r="O116" s="1231">
        <v>370.11873350923486</v>
      </c>
      <c r="P116" s="1231">
        <v>196.56813627254508</v>
      </c>
    </row>
    <row r="117" spans="1:16">
      <c r="A117" s="423" t="s">
        <v>181</v>
      </c>
      <c r="B117" s="256">
        <v>133.16</v>
      </c>
      <c r="C117" s="256">
        <v>161.33000000000001</v>
      </c>
      <c r="D117" s="256">
        <v>165.24</v>
      </c>
      <c r="E117" s="256">
        <v>205.61</v>
      </c>
      <c r="F117" s="256">
        <v>223.47</v>
      </c>
      <c r="G117" s="256">
        <v>246.39</v>
      </c>
      <c r="H117" s="256">
        <v>265.49</v>
      </c>
      <c r="I117" s="257">
        <v>325.88</v>
      </c>
      <c r="J117" s="256">
        <v>326.89</v>
      </c>
      <c r="K117" s="256">
        <v>373.8</v>
      </c>
      <c r="L117" s="256">
        <v>397.5</v>
      </c>
      <c r="M117" s="300">
        <v>386.73</v>
      </c>
      <c r="N117" s="300">
        <v>383.21315258148252</v>
      </c>
      <c r="O117" s="1231">
        <v>348.71246304652249</v>
      </c>
      <c r="P117" s="1231">
        <v>359.80486862442041</v>
      </c>
    </row>
    <row r="118" spans="1:16">
      <c r="A118" s="423" t="s">
        <v>182</v>
      </c>
      <c r="B118" s="256">
        <v>196.67</v>
      </c>
      <c r="C118" s="256">
        <v>217.62</v>
      </c>
      <c r="D118" s="256">
        <v>233.03</v>
      </c>
      <c r="E118" s="256">
        <v>269.42</v>
      </c>
      <c r="F118" s="256">
        <v>302.17</v>
      </c>
      <c r="G118" s="256">
        <v>332.45</v>
      </c>
      <c r="H118" s="256">
        <v>369.71</v>
      </c>
      <c r="I118" s="257">
        <v>431.78</v>
      </c>
      <c r="J118" s="256">
        <v>450.61</v>
      </c>
      <c r="K118" s="256">
        <v>456.82</v>
      </c>
      <c r="L118" s="256">
        <v>488.93</v>
      </c>
      <c r="M118" s="300">
        <v>479.84</v>
      </c>
      <c r="N118" s="300">
        <v>490.87417312753394</v>
      </c>
      <c r="O118" s="1231">
        <v>411.35658207047652</v>
      </c>
      <c r="P118" s="1231">
        <v>467.57781640069521</v>
      </c>
    </row>
    <row r="119" spans="1:16">
      <c r="A119" s="423" t="s">
        <v>183</v>
      </c>
      <c r="B119" s="256">
        <v>305.76</v>
      </c>
      <c r="C119" s="256">
        <v>324.85000000000002</v>
      </c>
      <c r="D119" s="256">
        <v>341.01</v>
      </c>
      <c r="E119" s="256">
        <v>360.59</v>
      </c>
      <c r="F119" s="256">
        <v>384.67</v>
      </c>
      <c r="G119" s="256">
        <v>461.01</v>
      </c>
      <c r="H119" s="256">
        <v>484.54</v>
      </c>
      <c r="I119" s="257">
        <v>512.52</v>
      </c>
      <c r="J119" s="256">
        <v>525.24</v>
      </c>
      <c r="K119" s="256">
        <v>549.94000000000005</v>
      </c>
      <c r="L119" s="256">
        <v>599.61</v>
      </c>
      <c r="M119" s="300">
        <v>613.28</v>
      </c>
      <c r="N119" s="300">
        <v>635.54910722233103</v>
      </c>
      <c r="O119" s="1231">
        <v>652.90930681312159</v>
      </c>
      <c r="P119" s="1231">
        <v>644.21227978055003</v>
      </c>
    </row>
    <row r="120" spans="1:16">
      <c r="A120" s="423" t="s">
        <v>184</v>
      </c>
      <c r="B120" s="256">
        <v>249.91</v>
      </c>
      <c r="C120" s="256">
        <v>288.58999999999997</v>
      </c>
      <c r="D120" s="256">
        <v>344.19</v>
      </c>
      <c r="E120" s="256">
        <v>332.94</v>
      </c>
      <c r="F120" s="256">
        <v>365.77</v>
      </c>
      <c r="G120" s="256">
        <v>438.17</v>
      </c>
      <c r="H120" s="256">
        <v>467.41</v>
      </c>
      <c r="I120" s="257">
        <v>450.26</v>
      </c>
      <c r="J120" s="256">
        <v>508.62</v>
      </c>
      <c r="K120" s="256">
        <v>492.24</v>
      </c>
      <c r="L120" s="256">
        <v>537.38</v>
      </c>
      <c r="M120" s="300">
        <v>470.43</v>
      </c>
      <c r="N120" s="300">
        <v>662.0454545454545</v>
      </c>
      <c r="O120" s="1231">
        <v>700</v>
      </c>
      <c r="P120" s="1231">
        <v>122.81976744186046</v>
      </c>
    </row>
    <row r="121" spans="1:16">
      <c r="A121" s="423" t="s">
        <v>185</v>
      </c>
      <c r="B121" s="256">
        <v>524.96</v>
      </c>
      <c r="C121" s="256">
        <v>557.29999999999995</v>
      </c>
      <c r="D121" s="256">
        <v>585.78</v>
      </c>
      <c r="E121" s="256">
        <v>630.52</v>
      </c>
      <c r="F121" s="256">
        <v>681.02</v>
      </c>
      <c r="G121" s="256">
        <v>723.36</v>
      </c>
      <c r="H121" s="256">
        <v>763.57</v>
      </c>
      <c r="I121" s="257">
        <v>837.06</v>
      </c>
      <c r="J121" s="256">
        <v>871.34</v>
      </c>
      <c r="K121" s="256">
        <v>964.42</v>
      </c>
      <c r="L121" s="256">
        <v>1005.11</v>
      </c>
      <c r="M121" s="300">
        <v>1026.52</v>
      </c>
      <c r="N121" s="300">
        <v>999.05334699821992</v>
      </c>
      <c r="O121" s="1231">
        <v>1105.3403562976598</v>
      </c>
      <c r="P121" s="1231">
        <v>1138.6684125705076</v>
      </c>
    </row>
    <row r="122" spans="1:16">
      <c r="A122" s="258" t="s">
        <v>186</v>
      </c>
      <c r="B122" s="259">
        <v>229.45</v>
      </c>
      <c r="C122" s="259">
        <v>388.46</v>
      </c>
      <c r="D122" s="259">
        <v>403.92</v>
      </c>
      <c r="E122" s="259">
        <v>418.74</v>
      </c>
      <c r="F122" s="259">
        <v>474.48</v>
      </c>
      <c r="G122" s="259">
        <v>516.65</v>
      </c>
      <c r="H122" s="259">
        <v>721.02</v>
      </c>
      <c r="I122" s="260">
        <v>569.37</v>
      </c>
      <c r="J122" s="259">
        <v>573.99</v>
      </c>
      <c r="K122" s="259">
        <v>600.21</v>
      </c>
      <c r="L122" s="259">
        <v>777.32</v>
      </c>
      <c r="M122" s="259">
        <v>791.68</v>
      </c>
      <c r="N122" s="259">
        <v>793.77811094452773</v>
      </c>
      <c r="O122" s="1257">
        <v>770.44877222692639</v>
      </c>
      <c r="P122" s="1257">
        <v>729.92766726943944</v>
      </c>
    </row>
  </sheetData>
  <mergeCells count="19">
    <mergeCell ref="B3:P3"/>
    <mergeCell ref="A1:P1"/>
    <mergeCell ref="B20:P20"/>
    <mergeCell ref="A18:P18"/>
    <mergeCell ref="A26:P26"/>
    <mergeCell ref="A3:A4"/>
    <mergeCell ref="A20:A21"/>
    <mergeCell ref="A94:A95"/>
    <mergeCell ref="B94:P94"/>
    <mergeCell ref="A93:P93"/>
    <mergeCell ref="B60:L60"/>
    <mergeCell ref="A27:A28"/>
    <mergeCell ref="A41:A42"/>
    <mergeCell ref="A39:P39"/>
    <mergeCell ref="B58:L58"/>
    <mergeCell ref="A56:I56"/>
    <mergeCell ref="A58:A59"/>
    <mergeCell ref="B27:P27"/>
    <mergeCell ref="B41:P41"/>
  </mergeCells>
  <pageMargins left="0.7" right="0.7" top="0.75" bottom="0.75" header="0.3" footer="0.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92D050"/>
  </sheetPr>
  <dimension ref="A1:U127"/>
  <sheetViews>
    <sheetView showGridLines="0" workbookViewId="0">
      <selection activeCell="O118" sqref="O118:P118"/>
    </sheetView>
  </sheetViews>
  <sheetFormatPr baseColWidth="10" defaultRowHeight="14.4"/>
  <cols>
    <col min="1" max="1" width="23" customWidth="1"/>
    <col min="2" max="14" width="7.88671875" customWidth="1"/>
    <col min="15" max="16" width="7.88671875" style="1285" customWidth="1"/>
    <col min="17" max="24" width="6.5546875" customWidth="1"/>
  </cols>
  <sheetData>
    <row r="1" spans="1:21" ht="27.75" customHeight="1">
      <c r="A1" s="1599" t="s">
        <v>529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599"/>
      <c r="M1" s="1599"/>
      <c r="N1" s="1599"/>
      <c r="O1" s="1599"/>
      <c r="P1" s="1599"/>
    </row>
    <row r="3" spans="1:21">
      <c r="A3" s="1593" t="s">
        <v>467</v>
      </c>
      <c r="B3" s="1533" t="s">
        <v>482</v>
      </c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1597"/>
      <c r="P3" s="1534"/>
    </row>
    <row r="4" spans="1:21">
      <c r="A4" s="1594"/>
      <c r="B4" s="994">
        <v>2007</v>
      </c>
      <c r="C4" s="994">
        <v>2008</v>
      </c>
      <c r="D4" s="994">
        <v>2009</v>
      </c>
      <c r="E4" s="994">
        <v>2010</v>
      </c>
      <c r="F4" s="994">
        <v>2011</v>
      </c>
      <c r="G4" s="994">
        <v>2012</v>
      </c>
      <c r="H4" s="994">
        <v>2013</v>
      </c>
      <c r="I4" s="994">
        <v>2014</v>
      </c>
      <c r="J4" s="994">
        <v>2015</v>
      </c>
      <c r="K4" s="994">
        <v>2016</v>
      </c>
      <c r="L4" s="994">
        <v>2017</v>
      </c>
      <c r="M4" s="994">
        <v>2018</v>
      </c>
      <c r="N4" s="994">
        <v>2019</v>
      </c>
      <c r="O4" s="1210">
        <v>2020</v>
      </c>
      <c r="P4" s="1210">
        <v>2021</v>
      </c>
    </row>
    <row r="5" spans="1:21" s="1026" customFormat="1">
      <c r="A5" s="990" t="s">
        <v>119</v>
      </c>
      <c r="B5" s="1024">
        <v>1.79</v>
      </c>
      <c r="C5" s="1024">
        <v>1.92</v>
      </c>
      <c r="D5" s="1024">
        <v>2.0099999999999998</v>
      </c>
      <c r="E5" s="1024">
        <v>2.19</v>
      </c>
      <c r="F5" s="1024">
        <v>2.4900000000000002</v>
      </c>
      <c r="G5" s="1024">
        <v>2.73</v>
      </c>
      <c r="H5" s="1024">
        <v>2.87</v>
      </c>
      <c r="I5" s="1025">
        <v>3.05</v>
      </c>
      <c r="J5" s="1024">
        <v>3.15</v>
      </c>
      <c r="K5" s="1024">
        <v>3.5</v>
      </c>
      <c r="L5" s="1024">
        <v>3.66</v>
      </c>
      <c r="M5" s="1024">
        <v>3.72</v>
      </c>
      <c r="N5" s="1024">
        <v>3.7996895708828644</v>
      </c>
      <c r="O5" s="1282">
        <f>+'ODS-09'!O5/190</f>
        <v>3.9079340728502872</v>
      </c>
      <c r="P5" s="1282">
        <f>+'ODS-09'!P5/190</f>
        <v>3.7843477130036689</v>
      </c>
      <c r="R5" s="1299"/>
      <c r="S5" s="1299"/>
    </row>
    <row r="6" spans="1:21">
      <c r="A6" s="420" t="s">
        <v>244</v>
      </c>
      <c r="B6" s="1027">
        <v>2.73</v>
      </c>
      <c r="C6" s="1027">
        <v>2.89</v>
      </c>
      <c r="D6" s="1027">
        <v>3.05</v>
      </c>
      <c r="E6" s="1027">
        <v>3.23</v>
      </c>
      <c r="F6" s="1027">
        <v>3.38</v>
      </c>
      <c r="G6" s="1027">
        <v>3.7</v>
      </c>
      <c r="H6" s="1027">
        <v>4.01</v>
      </c>
      <c r="I6" s="1028">
        <v>4.3099999999999996</v>
      </c>
      <c r="J6" s="1027">
        <v>4.58</v>
      </c>
      <c r="K6" s="1027">
        <v>5.0199999999999996</v>
      </c>
      <c r="L6" s="1027">
        <v>5.31</v>
      </c>
      <c r="M6" s="1027">
        <v>5.37</v>
      </c>
      <c r="N6" s="1027">
        <v>5.6295727729600218</v>
      </c>
      <c r="O6" s="1283">
        <f>+'ODS-09'!O6/190</f>
        <v>6.0516356622060083</v>
      </c>
      <c r="P6" s="1283">
        <f>+'ODS-09'!P6/190</f>
        <v>6.2523491597993202</v>
      </c>
      <c r="R6" s="1300"/>
      <c r="S6" s="1300"/>
    </row>
    <row r="7" spans="1:21">
      <c r="A7" s="420" t="s">
        <v>245</v>
      </c>
      <c r="B7" s="1027">
        <v>1.71</v>
      </c>
      <c r="C7" s="1027">
        <v>1.85</v>
      </c>
      <c r="D7" s="1027">
        <v>1.92</v>
      </c>
      <c r="E7" s="1027">
        <v>2.0499999999999998</v>
      </c>
      <c r="F7" s="1027">
        <v>2.37</v>
      </c>
      <c r="G7" s="1027">
        <v>2.66</v>
      </c>
      <c r="H7" s="1027">
        <v>2.77</v>
      </c>
      <c r="I7" s="1028">
        <v>2.94</v>
      </c>
      <c r="J7" s="1027">
        <v>3.02</v>
      </c>
      <c r="K7" s="1027">
        <v>3.27</v>
      </c>
      <c r="L7" s="1027">
        <v>3.39</v>
      </c>
      <c r="M7" s="1027">
        <v>3.51</v>
      </c>
      <c r="N7" s="1027">
        <v>3.5921145885373083</v>
      </c>
      <c r="O7" s="1283">
        <f>+'ODS-09'!O7/190</f>
        <v>3.4672910627586417</v>
      </c>
      <c r="P7" s="1283">
        <f>+'ODS-09'!P7/190</f>
        <v>3.4555459914573152</v>
      </c>
      <c r="R7" s="1300"/>
      <c r="S7" s="1300"/>
    </row>
    <row r="8" spans="1:21">
      <c r="A8" s="420" t="s">
        <v>246</v>
      </c>
      <c r="B8" s="1027">
        <v>0.62</v>
      </c>
      <c r="C8" s="1027">
        <v>0.7</v>
      </c>
      <c r="D8" s="1027">
        <v>0.71</v>
      </c>
      <c r="E8" s="1027">
        <v>0.79</v>
      </c>
      <c r="F8" s="1027">
        <v>0.92</v>
      </c>
      <c r="G8" s="1027">
        <v>1.06</v>
      </c>
      <c r="H8" s="1027">
        <v>1.18</v>
      </c>
      <c r="I8" s="1028">
        <v>1.31</v>
      </c>
      <c r="J8" s="1027">
        <v>1.45</v>
      </c>
      <c r="K8" s="1027">
        <v>1.43</v>
      </c>
      <c r="L8" s="1027">
        <v>1.6</v>
      </c>
      <c r="M8" s="1027">
        <v>1.6</v>
      </c>
      <c r="N8" s="1027">
        <v>1.6347870869100904</v>
      </c>
      <c r="O8" s="1283">
        <f>+'ODS-09'!O8/190</f>
        <v>1.3348531304112985</v>
      </c>
      <c r="P8" s="1283">
        <f>+'ODS-09'!P8/190</f>
        <v>1.6041618672495264</v>
      </c>
      <c r="R8" s="1300"/>
      <c r="S8" s="1300"/>
    </row>
    <row r="9" spans="1:21">
      <c r="A9" s="421" t="s">
        <v>150</v>
      </c>
      <c r="B9" s="1029">
        <v>1.8</v>
      </c>
      <c r="C9" s="1029">
        <v>1.94</v>
      </c>
      <c r="D9" s="1029">
        <v>2.04</v>
      </c>
      <c r="E9" s="1029">
        <v>2.23</v>
      </c>
      <c r="F9" s="1029">
        <v>2.54</v>
      </c>
      <c r="G9" s="1029">
        <v>2.74</v>
      </c>
      <c r="H9" s="1029">
        <v>2.9</v>
      </c>
      <c r="I9" s="1030">
        <v>3.08</v>
      </c>
      <c r="J9" s="1029">
        <v>3.2</v>
      </c>
      <c r="K9" s="1029">
        <v>3.53</v>
      </c>
      <c r="L9" s="1029">
        <v>3.65</v>
      </c>
      <c r="M9" s="1029">
        <v>3.72</v>
      </c>
      <c r="N9" s="1029">
        <v>3.8004674409083474</v>
      </c>
      <c r="O9" s="1298">
        <f>+'ODS-09'!O9/190</f>
        <v>3.7566869440283677</v>
      </c>
      <c r="P9" s="1298">
        <f>+'ODS-09'!P9/190</f>
        <v>3.6897938323272457</v>
      </c>
      <c r="R9" s="1301"/>
      <c r="S9" s="1299"/>
    </row>
    <row r="10" spans="1:21">
      <c r="A10" s="420" t="s">
        <v>244</v>
      </c>
      <c r="B10" s="1027">
        <v>2.77</v>
      </c>
      <c r="C10" s="1027">
        <v>2.85</v>
      </c>
      <c r="D10" s="1027">
        <v>3.07</v>
      </c>
      <c r="E10" s="1027">
        <v>3.37</v>
      </c>
      <c r="F10" s="1027">
        <v>3.43</v>
      </c>
      <c r="G10" s="1027">
        <v>3.72</v>
      </c>
      <c r="H10" s="1027">
        <v>4.1100000000000003</v>
      </c>
      <c r="I10" s="1028">
        <v>4.38</v>
      </c>
      <c r="J10" s="1027">
        <v>4.76</v>
      </c>
      <c r="K10" s="1027">
        <v>5.07</v>
      </c>
      <c r="L10" s="1027">
        <v>5.1100000000000003</v>
      </c>
      <c r="M10" s="1027">
        <v>5.24</v>
      </c>
      <c r="N10" s="1027">
        <v>5.7351810724673511</v>
      </c>
      <c r="O10" s="1283">
        <f>+'ODS-09'!O10/190</f>
        <v>6.0575711018664347</v>
      </c>
      <c r="P10" s="1283">
        <f>+'ODS-09'!P10/190</f>
        <v>6.1210314085148232</v>
      </c>
      <c r="R10" s="1300"/>
      <c r="S10" s="1300"/>
      <c r="U10" s="1057"/>
    </row>
    <row r="11" spans="1:21">
      <c r="A11" s="420" t="s">
        <v>245</v>
      </c>
      <c r="B11" s="1027">
        <v>1.67</v>
      </c>
      <c r="C11" s="1027">
        <v>1.82</v>
      </c>
      <c r="D11" s="1027">
        <v>1.9</v>
      </c>
      <c r="E11" s="1027">
        <v>2.04</v>
      </c>
      <c r="F11" s="1027">
        <v>2.38</v>
      </c>
      <c r="G11" s="1027">
        <v>2.61</v>
      </c>
      <c r="H11" s="1027">
        <v>2.75</v>
      </c>
      <c r="I11" s="1028">
        <v>2.92</v>
      </c>
      <c r="J11" s="1027">
        <v>2.98</v>
      </c>
      <c r="K11" s="1027">
        <v>3.25</v>
      </c>
      <c r="L11" s="1027">
        <v>3.37</v>
      </c>
      <c r="M11" s="1027">
        <v>3.47</v>
      </c>
      <c r="N11" s="1027">
        <v>3.5304075892902471</v>
      </c>
      <c r="O11" s="1283">
        <f>+'ODS-09'!O11/190</f>
        <v>3.2953514311523651</v>
      </c>
      <c r="P11" s="1283">
        <f>+'ODS-09'!P11/190</f>
        <v>3.3602749992505472</v>
      </c>
      <c r="R11" s="1300"/>
      <c r="S11" s="1300"/>
    </row>
    <row r="12" spans="1:21">
      <c r="A12" s="420" t="s">
        <v>246</v>
      </c>
      <c r="B12" s="1027">
        <v>0.94</v>
      </c>
      <c r="C12" s="1027">
        <v>1.1100000000000001</v>
      </c>
      <c r="D12" s="1027">
        <v>1.1499999999999999</v>
      </c>
      <c r="E12" s="1027">
        <v>1.2</v>
      </c>
      <c r="F12" s="1027">
        <v>1.5</v>
      </c>
      <c r="G12" s="1027">
        <v>1.57</v>
      </c>
      <c r="H12" s="1027">
        <v>1.7</v>
      </c>
      <c r="I12" s="1028">
        <v>1.81</v>
      </c>
      <c r="J12" s="1027">
        <v>1.84</v>
      </c>
      <c r="K12" s="1027">
        <v>1.84</v>
      </c>
      <c r="L12" s="1027">
        <v>1.83</v>
      </c>
      <c r="M12" s="1027">
        <v>1.72</v>
      </c>
      <c r="N12" s="1027">
        <v>1.8941677689255283</v>
      </c>
      <c r="O12" s="1283">
        <f>+'ODS-09'!O12/190</f>
        <v>2.187218460286553</v>
      </c>
      <c r="P12" s="1283">
        <f>+'ODS-09'!P12/190</f>
        <v>1.627466765301016</v>
      </c>
      <c r="R12" s="1300"/>
      <c r="S12" s="1300"/>
    </row>
    <row r="13" spans="1:21">
      <c r="A13" s="421" t="s">
        <v>151</v>
      </c>
      <c r="B13" s="1029">
        <v>1.76</v>
      </c>
      <c r="C13" s="1029">
        <v>1.9</v>
      </c>
      <c r="D13" s="1029">
        <v>1.98</v>
      </c>
      <c r="E13" s="1029">
        <v>2.12</v>
      </c>
      <c r="F13" s="1029">
        <v>2.41</v>
      </c>
      <c r="G13" s="1029">
        <v>2.72</v>
      </c>
      <c r="H13" s="1029">
        <v>2.83</v>
      </c>
      <c r="I13" s="1030">
        <v>3.01</v>
      </c>
      <c r="J13" s="1029">
        <v>3.1</v>
      </c>
      <c r="K13" s="1029">
        <v>3.44</v>
      </c>
      <c r="L13" s="1029">
        <v>3.68</v>
      </c>
      <c r="M13" s="1029">
        <v>3.73</v>
      </c>
      <c r="N13" s="1029">
        <v>3.7986105867250624</v>
      </c>
      <c r="O13" s="1298">
        <f>+'ODS-09'!O13/190</f>
        <v>4.1072712198287098</v>
      </c>
      <c r="P13" s="1298">
        <f>+'ODS-09'!P13/190</f>
        <v>3.9273985812733332</v>
      </c>
      <c r="R13" s="1301"/>
      <c r="S13" s="1299"/>
    </row>
    <row r="14" spans="1:21">
      <c r="A14" s="420" t="s">
        <v>244</v>
      </c>
      <c r="B14" s="1027">
        <v>2.69</v>
      </c>
      <c r="C14" s="1027">
        <v>2.94</v>
      </c>
      <c r="D14" s="1027">
        <v>3.03</v>
      </c>
      <c r="E14" s="1027">
        <v>3.13</v>
      </c>
      <c r="F14" s="1027">
        <v>3.35</v>
      </c>
      <c r="G14" s="1027">
        <v>3.68</v>
      </c>
      <c r="H14" s="1027">
        <v>3.92</v>
      </c>
      <c r="I14" s="1028">
        <v>4.24</v>
      </c>
      <c r="J14" s="1027">
        <v>4.3499999999999996</v>
      </c>
      <c r="K14" s="1027">
        <v>4.96</v>
      </c>
      <c r="L14" s="1027">
        <v>5.58</v>
      </c>
      <c r="M14" s="1027">
        <v>5.47</v>
      </c>
      <c r="N14" s="1027">
        <v>5.5332553203069725</v>
      </c>
      <c r="O14" s="1283">
        <f>+'ODS-09'!O14/190</f>
        <v>6.0475356988556426</v>
      </c>
      <c r="P14" s="1283">
        <f>+'ODS-09'!P14/190</f>
        <v>6.3635415852164625</v>
      </c>
      <c r="R14" s="1300"/>
      <c r="S14" s="1300"/>
    </row>
    <row r="15" spans="1:21">
      <c r="A15" s="420" t="s">
        <v>245</v>
      </c>
      <c r="B15" s="1027">
        <v>1.8</v>
      </c>
      <c r="C15" s="1027">
        <v>1.92</v>
      </c>
      <c r="D15" s="1027">
        <v>1.96</v>
      </c>
      <c r="E15" s="1027">
        <v>2.0699999999999998</v>
      </c>
      <c r="F15" s="1027">
        <v>2.34</v>
      </c>
      <c r="G15" s="1027">
        <v>2.74</v>
      </c>
      <c r="H15" s="1027">
        <v>2.8</v>
      </c>
      <c r="I15" s="1028">
        <v>2.97</v>
      </c>
      <c r="J15" s="1027">
        <v>3.07</v>
      </c>
      <c r="K15" s="1027">
        <v>3.3</v>
      </c>
      <c r="L15" s="1027">
        <v>3.44</v>
      </c>
      <c r="M15" s="1027">
        <v>3.59</v>
      </c>
      <c r="N15" s="1027">
        <v>3.7004356605994206</v>
      </c>
      <c r="O15" s="1283">
        <f>+'ODS-09'!O15/190</f>
        <v>3.796850801467607</v>
      </c>
      <c r="P15" s="1283">
        <f>+'ODS-09'!P15/190</f>
        <v>3.6459534940197926</v>
      </c>
      <c r="R15" s="1300"/>
      <c r="S15" s="1300"/>
    </row>
    <row r="16" spans="1:21">
      <c r="A16" s="249" t="s">
        <v>246</v>
      </c>
      <c r="B16" s="1031">
        <v>0.61</v>
      </c>
      <c r="C16" s="1031">
        <v>0.66</v>
      </c>
      <c r="D16" s="1031">
        <v>0.67</v>
      </c>
      <c r="E16" s="1031">
        <v>0.75</v>
      </c>
      <c r="F16" s="1031">
        <v>0.85</v>
      </c>
      <c r="G16" s="1031">
        <v>1.01</v>
      </c>
      <c r="H16" s="1031">
        <v>1.1200000000000001</v>
      </c>
      <c r="I16" s="1032">
        <v>1.25</v>
      </c>
      <c r="J16" s="1031">
        <v>1.38</v>
      </c>
      <c r="K16" s="1031">
        <v>1.37</v>
      </c>
      <c r="L16" s="1031">
        <v>1.57</v>
      </c>
      <c r="M16" s="1031">
        <v>1.59</v>
      </c>
      <c r="N16" s="1031">
        <v>1.6076050971429308</v>
      </c>
      <c r="O16" s="1284">
        <f>+'ODS-09'!O16/190</f>
        <v>1.2733999172224748</v>
      </c>
      <c r="P16" s="1284">
        <f>+'ODS-09'!P16/190</f>
        <v>1.6007064857976998</v>
      </c>
      <c r="R16" s="1300"/>
      <c r="S16" s="1300"/>
    </row>
    <row r="17" spans="1:16">
      <c r="A17" s="1026" t="s">
        <v>483</v>
      </c>
      <c r="B17" s="991"/>
      <c r="C17" s="991"/>
      <c r="D17" s="991"/>
      <c r="E17" s="991"/>
      <c r="F17" s="991"/>
      <c r="G17" s="991"/>
      <c r="H17" s="991"/>
      <c r="I17" s="991"/>
      <c r="J17" s="991"/>
      <c r="K17" s="991"/>
      <c r="L17" s="991"/>
      <c r="M17" s="991"/>
    </row>
    <row r="18" spans="1:16">
      <c r="A18" s="1033"/>
      <c r="B18" s="458"/>
      <c r="C18" s="458"/>
      <c r="D18" s="458"/>
      <c r="E18" s="458"/>
      <c r="F18" s="458"/>
      <c r="G18" s="458"/>
      <c r="H18" s="458"/>
      <c r="I18" s="458"/>
      <c r="J18" s="458"/>
      <c r="K18" s="458"/>
      <c r="L18" s="458"/>
      <c r="M18" s="458"/>
    </row>
    <row r="19" spans="1:16" ht="36.75" customHeight="1">
      <c r="A19" s="1558" t="s">
        <v>532</v>
      </c>
      <c r="B19" s="1558"/>
      <c r="C19" s="1558"/>
      <c r="D19" s="1558"/>
      <c r="E19" s="1558"/>
      <c r="F19" s="1558"/>
      <c r="G19" s="1558"/>
      <c r="H19" s="1558"/>
      <c r="I19" s="1558"/>
      <c r="J19" s="1558"/>
      <c r="K19" s="1558"/>
      <c r="L19" s="1558"/>
      <c r="M19" s="1558"/>
      <c r="N19" s="1558"/>
      <c r="O19" s="1558"/>
      <c r="P19" s="1558"/>
    </row>
    <row r="20" spans="1:16">
      <c r="A20" s="992"/>
      <c r="B20" s="1114"/>
      <c r="C20" s="1114"/>
      <c r="D20" s="1114"/>
      <c r="E20" s="1114"/>
      <c r="F20" s="1114"/>
      <c r="G20" s="1114"/>
      <c r="H20" s="1114"/>
      <c r="I20" s="1114"/>
      <c r="J20" s="1114"/>
      <c r="K20" s="1114"/>
      <c r="L20" s="1114"/>
      <c r="M20" s="1114"/>
    </row>
    <row r="21" spans="1:16">
      <c r="A21" s="1593" t="s">
        <v>468</v>
      </c>
      <c r="B21" s="1533" t="s">
        <v>484</v>
      </c>
      <c r="C21" s="1597"/>
      <c r="D21" s="1597"/>
      <c r="E21" s="1597"/>
      <c r="F21" s="1597"/>
      <c r="G21" s="1597"/>
      <c r="H21" s="1597"/>
      <c r="I21" s="1597"/>
      <c r="J21" s="1597"/>
      <c r="K21" s="1597"/>
      <c r="L21" s="1597"/>
      <c r="M21" s="1597"/>
      <c r="N21" s="1597"/>
      <c r="O21" s="1597"/>
      <c r="P21" s="1534"/>
    </row>
    <row r="22" spans="1:16" ht="15" customHeight="1">
      <c r="A22" s="1594"/>
      <c r="B22" s="319">
        <v>2007</v>
      </c>
      <c r="C22" s="319">
        <v>2008</v>
      </c>
      <c r="D22" s="319">
        <v>2009</v>
      </c>
      <c r="E22" s="319">
        <v>2010</v>
      </c>
      <c r="F22" s="319">
        <v>2011</v>
      </c>
      <c r="G22" s="319">
        <v>2012</v>
      </c>
      <c r="H22" s="319">
        <v>2013</v>
      </c>
      <c r="I22" s="319">
        <v>2014</v>
      </c>
      <c r="J22" s="319">
        <v>2015</v>
      </c>
      <c r="K22" s="319">
        <v>2016</v>
      </c>
      <c r="L22" s="319">
        <v>2017</v>
      </c>
      <c r="M22" s="319">
        <v>2018</v>
      </c>
      <c r="N22" s="319">
        <v>2019</v>
      </c>
      <c r="O22" s="1210">
        <v>2020</v>
      </c>
      <c r="P22" s="1210">
        <v>2021</v>
      </c>
    </row>
    <row r="23" spans="1:16">
      <c r="A23" s="990" t="s">
        <v>119</v>
      </c>
      <c r="B23" s="1024">
        <v>1.79</v>
      </c>
      <c r="C23" s="1024">
        <v>1.92</v>
      </c>
      <c r="D23" s="1024">
        <v>2.0099999999999998</v>
      </c>
      <c r="E23" s="1024">
        <v>2.19</v>
      </c>
      <c r="F23" s="1024">
        <v>2.4900000000000002</v>
      </c>
      <c r="G23" s="1024">
        <v>2.73</v>
      </c>
      <c r="H23" s="1024">
        <v>2.87</v>
      </c>
      <c r="I23" s="1025">
        <v>3.05</v>
      </c>
      <c r="J23" s="1024">
        <v>3.15</v>
      </c>
      <c r="K23" s="1024">
        <v>3.5</v>
      </c>
      <c r="L23" s="1024">
        <v>3.66</v>
      </c>
      <c r="M23" s="1024">
        <v>3.72</v>
      </c>
      <c r="N23" s="1024">
        <f>+N5</f>
        <v>3.7996895708828644</v>
      </c>
      <c r="O23" s="1282">
        <f t="shared" ref="O23:P23" si="0">+O5</f>
        <v>3.9079340728502872</v>
      </c>
      <c r="P23" s="1282">
        <f t="shared" si="0"/>
        <v>3.7843477130036689</v>
      </c>
    </row>
    <row r="24" spans="1:16">
      <c r="A24" s="997" t="s">
        <v>117</v>
      </c>
      <c r="B24" s="1034">
        <v>1.8</v>
      </c>
      <c r="C24" s="1034">
        <v>1.94</v>
      </c>
      <c r="D24" s="1034">
        <v>2.04</v>
      </c>
      <c r="E24" s="1034">
        <v>2.23</v>
      </c>
      <c r="F24" s="1034">
        <v>2.54</v>
      </c>
      <c r="G24" s="1034">
        <v>2.74</v>
      </c>
      <c r="H24" s="1034">
        <v>2.9</v>
      </c>
      <c r="I24" s="1035">
        <v>3.08</v>
      </c>
      <c r="J24" s="1034">
        <v>3.2</v>
      </c>
      <c r="K24" s="1034">
        <v>3.53</v>
      </c>
      <c r="L24" s="1034">
        <v>3.65</v>
      </c>
      <c r="M24" s="1034">
        <v>3.72</v>
      </c>
      <c r="N24" s="1034">
        <f>+N9</f>
        <v>3.8004674409083474</v>
      </c>
      <c r="O24" s="1286">
        <f t="shared" ref="O24:P24" si="1">+O9</f>
        <v>3.7566869440283677</v>
      </c>
      <c r="P24" s="1286">
        <f t="shared" si="1"/>
        <v>3.6897938323272457</v>
      </c>
    </row>
    <row r="25" spans="1:16">
      <c r="A25" s="1000" t="s">
        <v>306</v>
      </c>
      <c r="B25" s="1036">
        <v>1.76</v>
      </c>
      <c r="C25" s="1036">
        <v>1.9</v>
      </c>
      <c r="D25" s="1036">
        <v>1.98</v>
      </c>
      <c r="E25" s="1036">
        <v>2.12</v>
      </c>
      <c r="F25" s="1036">
        <v>2.41</v>
      </c>
      <c r="G25" s="1036">
        <v>2.72</v>
      </c>
      <c r="H25" s="1036">
        <v>2.83</v>
      </c>
      <c r="I25" s="1037">
        <v>3.02</v>
      </c>
      <c r="J25" s="1036">
        <v>3.1</v>
      </c>
      <c r="K25" s="1036">
        <v>3.44</v>
      </c>
      <c r="L25" s="1036">
        <v>3.68</v>
      </c>
      <c r="M25" s="1036">
        <v>3.73</v>
      </c>
      <c r="N25" s="1036">
        <f>+N13</f>
        <v>3.7986105867250624</v>
      </c>
      <c r="O25" s="1287">
        <f t="shared" ref="O25:P25" si="2">+O13</f>
        <v>4.1072712198287098</v>
      </c>
      <c r="P25" s="1287">
        <f t="shared" si="2"/>
        <v>3.9273985812733332</v>
      </c>
    </row>
    <row r="26" spans="1:16">
      <c r="A26" s="1026" t="s">
        <v>483</v>
      </c>
      <c r="B26" s="732"/>
      <c r="C26" s="732"/>
      <c r="D26" s="732"/>
      <c r="E26" s="732"/>
      <c r="F26" s="732"/>
      <c r="G26" s="732"/>
      <c r="H26" s="732"/>
      <c r="I26" s="732"/>
      <c r="J26" s="732"/>
      <c r="K26" s="732"/>
      <c r="L26" s="732"/>
      <c r="M26" s="732"/>
    </row>
    <row r="27" spans="1:16">
      <c r="A27" s="1026"/>
      <c r="B27" s="732"/>
      <c r="C27" s="732"/>
      <c r="D27" s="732"/>
      <c r="E27" s="732"/>
      <c r="F27" s="732"/>
      <c r="G27" s="732"/>
      <c r="H27" s="732"/>
      <c r="I27" s="732"/>
      <c r="J27" s="732"/>
      <c r="K27" s="732"/>
      <c r="L27" s="732"/>
      <c r="M27" s="732"/>
    </row>
    <row r="28" spans="1:16" ht="36.75" customHeight="1">
      <c r="A28" s="1602" t="s">
        <v>531</v>
      </c>
      <c r="B28" s="1602"/>
      <c r="C28" s="1602"/>
      <c r="D28" s="1602"/>
      <c r="E28" s="1602"/>
      <c r="F28" s="1602"/>
      <c r="G28" s="1602"/>
      <c r="H28" s="1602"/>
      <c r="I28" s="1602"/>
      <c r="J28" s="1602"/>
      <c r="K28" s="1602"/>
      <c r="L28" s="1602"/>
      <c r="M28" s="1602"/>
      <c r="N28" s="1602"/>
      <c r="O28" s="1602"/>
      <c r="P28" s="1602"/>
    </row>
    <row r="29" spans="1:16" ht="19.5" customHeight="1">
      <c r="A29" s="1593" t="s">
        <v>485</v>
      </c>
      <c r="B29" s="1533" t="s">
        <v>486</v>
      </c>
      <c r="C29" s="1597"/>
      <c r="D29" s="1597"/>
      <c r="E29" s="1597"/>
      <c r="F29" s="1597"/>
      <c r="G29" s="1597"/>
      <c r="H29" s="1597"/>
      <c r="I29" s="1597"/>
      <c r="J29" s="1597"/>
      <c r="K29" s="1597"/>
      <c r="L29" s="1597"/>
      <c r="M29" s="1597"/>
      <c r="N29" s="1597"/>
      <c r="O29" s="1597"/>
      <c r="P29" s="1534"/>
    </row>
    <row r="30" spans="1:16" ht="19.5" customHeight="1">
      <c r="A30" s="1594"/>
      <c r="B30" s="994">
        <v>2007</v>
      </c>
      <c r="C30" s="994">
        <v>2008</v>
      </c>
      <c r="D30" s="994">
        <v>2009</v>
      </c>
      <c r="E30" s="994">
        <v>2010</v>
      </c>
      <c r="F30" s="994">
        <v>2011</v>
      </c>
      <c r="G30" s="994">
        <v>2012</v>
      </c>
      <c r="H30" s="994">
        <v>2013</v>
      </c>
      <c r="I30" s="994">
        <v>2014</v>
      </c>
      <c r="J30" s="994">
        <v>2015</v>
      </c>
      <c r="K30" s="994">
        <v>2016</v>
      </c>
      <c r="L30" s="994">
        <v>2017</v>
      </c>
      <c r="M30" s="994">
        <v>2018</v>
      </c>
      <c r="N30" s="994">
        <v>2019</v>
      </c>
      <c r="O30" s="1210">
        <v>2020</v>
      </c>
      <c r="P30" s="1210">
        <v>2021</v>
      </c>
    </row>
    <row r="31" spans="1:16">
      <c r="A31" s="1004" t="s">
        <v>470</v>
      </c>
      <c r="B31" s="1024">
        <v>1.79</v>
      </c>
      <c r="C31" s="1024">
        <v>1.92</v>
      </c>
      <c r="D31" s="1024">
        <v>2.0099999999999998</v>
      </c>
      <c r="E31" s="1024">
        <v>2.19</v>
      </c>
      <c r="F31" s="1024">
        <v>2.4900000000000002</v>
      </c>
      <c r="G31" s="1024">
        <v>2.73</v>
      </c>
      <c r="H31" s="1024">
        <v>2.87</v>
      </c>
      <c r="I31" s="1024">
        <v>3.05</v>
      </c>
      <c r="J31" s="1024">
        <v>3.15</v>
      </c>
      <c r="K31" s="1024">
        <v>3.5</v>
      </c>
      <c r="L31" s="1024">
        <v>3.66</v>
      </c>
      <c r="M31" s="1024">
        <v>3.72</v>
      </c>
      <c r="N31" s="1024">
        <f>+'ODS-09'!N29/190</f>
        <v>3.7996895708828644</v>
      </c>
      <c r="O31" s="1282">
        <f>+'ODS-09'!O29/190</f>
        <v>3.9079340728502872</v>
      </c>
      <c r="P31" s="1282">
        <f>+'ODS-09'!P29/190</f>
        <v>3.7843477130036689</v>
      </c>
    </row>
    <row r="32" spans="1:16">
      <c r="A32" s="1006" t="s">
        <v>471</v>
      </c>
      <c r="B32" s="1038">
        <v>1.41</v>
      </c>
      <c r="C32" s="1038">
        <v>1.55</v>
      </c>
      <c r="D32" s="1038">
        <v>1.63</v>
      </c>
      <c r="E32" s="1038">
        <v>1.75</v>
      </c>
      <c r="F32" s="1038">
        <v>1.97</v>
      </c>
      <c r="G32" s="1038">
        <v>2.33</v>
      </c>
      <c r="H32" s="1038">
        <v>2.41</v>
      </c>
      <c r="I32" s="1038">
        <v>2.57</v>
      </c>
      <c r="J32" s="1038">
        <v>2.59</v>
      </c>
      <c r="K32" s="1038">
        <v>2.77</v>
      </c>
      <c r="L32" s="1038">
        <v>2.88</v>
      </c>
      <c r="M32" s="1038">
        <v>2.91</v>
      </c>
      <c r="N32" s="1038">
        <f>+'ODS-09'!N30/190</f>
        <v>2.9716725771563355</v>
      </c>
      <c r="O32" s="1288">
        <f>+'ODS-09'!O30/190</f>
        <v>2.54479198299423</v>
      </c>
      <c r="P32" s="1288">
        <f>+'ODS-09'!P30/190</f>
        <v>2.6145611175507093</v>
      </c>
    </row>
    <row r="33" spans="1:16">
      <c r="A33" s="1006" t="s">
        <v>472</v>
      </c>
      <c r="B33" s="1038">
        <v>1.9</v>
      </c>
      <c r="C33" s="1038">
        <v>2.0299999999999998</v>
      </c>
      <c r="D33" s="1038">
        <v>2.16</v>
      </c>
      <c r="E33" s="1038">
        <v>2.36</v>
      </c>
      <c r="F33" s="1038">
        <v>2.61</v>
      </c>
      <c r="G33" s="1038">
        <v>2.84</v>
      </c>
      <c r="H33" s="1038">
        <v>2.99</v>
      </c>
      <c r="I33" s="1038">
        <v>3.19</v>
      </c>
      <c r="J33" s="1038">
        <v>3.36</v>
      </c>
      <c r="K33" s="1038">
        <v>3.7</v>
      </c>
      <c r="L33" s="1038">
        <v>3.84</v>
      </c>
      <c r="M33" s="1038">
        <v>3.89</v>
      </c>
      <c r="N33" s="1038">
        <f>+'ODS-09'!N31/190</f>
        <v>3.9594420584885857</v>
      </c>
      <c r="O33" s="1288">
        <f>+'ODS-09'!O31/190</f>
        <v>4.078113611217443</v>
      </c>
      <c r="P33" s="1288">
        <f>+'ODS-09'!P31/190</f>
        <v>3.9452594964426484</v>
      </c>
    </row>
    <row r="34" spans="1:16">
      <c r="A34" s="1007" t="s">
        <v>473</v>
      </c>
      <c r="B34" s="1024">
        <v>1.8</v>
      </c>
      <c r="C34" s="1024">
        <v>1.94</v>
      </c>
      <c r="D34" s="1024">
        <v>2.04</v>
      </c>
      <c r="E34" s="1024">
        <v>2.23</v>
      </c>
      <c r="F34" s="1024">
        <v>2.54</v>
      </c>
      <c r="G34" s="1024">
        <v>2.74</v>
      </c>
      <c r="H34" s="1024">
        <v>2.9</v>
      </c>
      <c r="I34" s="1024">
        <v>3.08</v>
      </c>
      <c r="J34" s="1024">
        <v>3.2</v>
      </c>
      <c r="K34" s="1024">
        <v>3.53</v>
      </c>
      <c r="L34" s="1024">
        <v>3.65</v>
      </c>
      <c r="M34" s="1024">
        <v>3.72</v>
      </c>
      <c r="N34" s="1024">
        <f>+'ODS-09'!N32/190</f>
        <v>3.8004674409083474</v>
      </c>
      <c r="O34" s="1282">
        <f>+'ODS-09'!O32/190</f>
        <v>3.7566869440283677</v>
      </c>
      <c r="P34" s="1282">
        <f>+'ODS-09'!P32/190</f>
        <v>3.6897938323272457</v>
      </c>
    </row>
    <row r="35" spans="1:16">
      <c r="A35" s="1006" t="s">
        <v>471</v>
      </c>
      <c r="B35" s="1038">
        <v>1.41</v>
      </c>
      <c r="C35" s="1038">
        <v>1.57</v>
      </c>
      <c r="D35" s="1038">
        <v>1.63</v>
      </c>
      <c r="E35" s="1038">
        <v>1.75</v>
      </c>
      <c r="F35" s="1038">
        <v>1.99</v>
      </c>
      <c r="G35" s="1038">
        <v>2.2999999999999998</v>
      </c>
      <c r="H35" s="1038">
        <v>2.37</v>
      </c>
      <c r="I35" s="1038">
        <v>2.52</v>
      </c>
      <c r="J35" s="1038">
        <v>2.58</v>
      </c>
      <c r="K35" s="1038">
        <v>2.77</v>
      </c>
      <c r="L35" s="1038">
        <v>2.85</v>
      </c>
      <c r="M35" s="1038">
        <v>2.92</v>
      </c>
      <c r="N35" s="1038">
        <f>+'ODS-09'!N33/190</f>
        <v>2.8896635557207584</v>
      </c>
      <c r="O35" s="1288">
        <f>+'ODS-09'!O33/190</f>
        <v>2.1627168089753388</v>
      </c>
      <c r="P35" s="1288">
        <f>+'ODS-09'!P33/190</f>
        <v>2.5373645211701894</v>
      </c>
    </row>
    <row r="36" spans="1:16">
      <c r="A36" s="1006" t="s">
        <v>472</v>
      </c>
      <c r="B36" s="1038">
        <v>1.93</v>
      </c>
      <c r="C36" s="1038">
        <v>2.06</v>
      </c>
      <c r="D36" s="1038">
        <v>2.2200000000000002</v>
      </c>
      <c r="E36" s="1038">
        <v>2.42</v>
      </c>
      <c r="F36" s="1038">
        <v>2.67</v>
      </c>
      <c r="G36" s="1038">
        <v>2.86</v>
      </c>
      <c r="H36" s="1038">
        <v>3.05</v>
      </c>
      <c r="I36" s="1038">
        <v>3.27</v>
      </c>
      <c r="J36" s="1038">
        <v>3.46</v>
      </c>
      <c r="K36" s="1038">
        <v>3.76</v>
      </c>
      <c r="L36" s="1038">
        <v>3.84</v>
      </c>
      <c r="M36" s="1038">
        <v>3.9</v>
      </c>
      <c r="N36" s="1038">
        <f>+'ODS-09'!N34/190</f>
        <v>3.9993234529997301</v>
      </c>
      <c r="O36" s="1288">
        <f>+'ODS-09'!O34/190</f>
        <v>3.9733664772727275</v>
      </c>
      <c r="P36" s="1288">
        <f>+'ODS-09'!P34/190</f>
        <v>3.8697351155715127</v>
      </c>
    </row>
    <row r="37" spans="1:16">
      <c r="A37" s="1007" t="s">
        <v>474</v>
      </c>
      <c r="B37" s="1024">
        <v>1.76</v>
      </c>
      <c r="C37" s="1024">
        <v>1.9</v>
      </c>
      <c r="D37" s="1024">
        <v>1.98</v>
      </c>
      <c r="E37" s="1024">
        <v>2.12</v>
      </c>
      <c r="F37" s="1024">
        <v>2.41</v>
      </c>
      <c r="G37" s="1024">
        <v>2.72</v>
      </c>
      <c r="H37" s="1024">
        <v>2.83</v>
      </c>
      <c r="I37" s="1024">
        <v>3.02</v>
      </c>
      <c r="J37" s="1024">
        <v>3.1</v>
      </c>
      <c r="K37" s="1024">
        <v>3.44</v>
      </c>
      <c r="L37" s="1024">
        <v>3.68</v>
      </c>
      <c r="M37" s="1024">
        <v>3.73</v>
      </c>
      <c r="N37" s="1024">
        <f>+'ODS-09'!N35/190</f>
        <v>3.7986105867250624</v>
      </c>
      <c r="O37" s="1282">
        <f>+'ODS-09'!O35/190</f>
        <v>4.1072712198287098</v>
      </c>
      <c r="P37" s="1282">
        <f>+'ODS-09'!P35/190</f>
        <v>3.9273985812733332</v>
      </c>
    </row>
    <row r="38" spans="1:16">
      <c r="A38" s="1006" t="s">
        <v>471</v>
      </c>
      <c r="B38" s="1038">
        <v>1.43</v>
      </c>
      <c r="C38" s="1038">
        <v>1.5</v>
      </c>
      <c r="D38" s="1038">
        <v>1.64</v>
      </c>
      <c r="E38" s="1038">
        <v>1.75</v>
      </c>
      <c r="F38" s="1038">
        <v>1.93</v>
      </c>
      <c r="G38" s="1038">
        <v>2.39</v>
      </c>
      <c r="H38" s="1038">
        <v>2.4900000000000002</v>
      </c>
      <c r="I38" s="1038">
        <v>2.64</v>
      </c>
      <c r="J38" s="1038">
        <v>2.61</v>
      </c>
      <c r="K38" s="1038">
        <v>2.77</v>
      </c>
      <c r="L38" s="1038">
        <v>2.94</v>
      </c>
      <c r="M38" s="1038">
        <v>2.89</v>
      </c>
      <c r="N38" s="1038">
        <f>+'ODS-09'!N36/190</f>
        <v>3.1686228367438756</v>
      </c>
      <c r="O38" s="1288">
        <f>+'ODS-09'!O36/190</f>
        <v>3.2819911904224077</v>
      </c>
      <c r="P38" s="1288">
        <f>+'ODS-09'!P36/190</f>
        <v>2.8045546824289795</v>
      </c>
    </row>
    <row r="39" spans="1:16">
      <c r="A39" s="1008" t="s">
        <v>472</v>
      </c>
      <c r="B39" s="1036">
        <v>1.84</v>
      </c>
      <c r="C39" s="1036">
        <v>1.98</v>
      </c>
      <c r="D39" s="1036">
        <v>2.0699999999999998</v>
      </c>
      <c r="E39" s="1036">
        <v>2.2599999999999998</v>
      </c>
      <c r="F39" s="1036">
        <v>2.5</v>
      </c>
      <c r="G39" s="1036">
        <v>2.8</v>
      </c>
      <c r="H39" s="1036">
        <v>2.9</v>
      </c>
      <c r="I39" s="1036">
        <v>3.1</v>
      </c>
      <c r="J39" s="1036">
        <v>3.21</v>
      </c>
      <c r="K39" s="1036">
        <v>3.61</v>
      </c>
      <c r="L39" s="1036">
        <v>3.83</v>
      </c>
      <c r="M39" s="1036">
        <v>3.87</v>
      </c>
      <c r="N39" s="1036">
        <f>+'ODS-09'!N37/190</f>
        <v>3.9064998155909314</v>
      </c>
      <c r="O39" s="1287">
        <f>+'ODS-09'!O37/190</f>
        <v>4.2135629838564483</v>
      </c>
      <c r="P39" s="1287">
        <f>+'ODS-09'!P37/190</f>
        <v>4.0545032411041166</v>
      </c>
    </row>
    <row r="40" spans="1:16">
      <c r="A40" s="1026" t="s">
        <v>483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</row>
    <row r="41" spans="1:16">
      <c r="A41" s="1009"/>
      <c r="B41" s="732"/>
      <c r="C41" s="732"/>
      <c r="D41" s="732"/>
      <c r="E41" s="732"/>
      <c r="F41" s="732"/>
      <c r="G41" s="732"/>
      <c r="H41" s="732"/>
      <c r="I41" s="732"/>
      <c r="J41" s="732"/>
      <c r="K41" s="732"/>
      <c r="L41" s="732"/>
      <c r="M41" s="732"/>
    </row>
    <row r="42" spans="1:16" ht="27.75" customHeight="1">
      <c r="A42" s="1558" t="s">
        <v>530</v>
      </c>
      <c r="B42" s="1558"/>
      <c r="C42" s="1558"/>
      <c r="D42" s="1558"/>
      <c r="E42" s="1558"/>
      <c r="F42" s="1558"/>
      <c r="G42" s="1558"/>
      <c r="H42" s="1558"/>
      <c r="I42" s="1558"/>
      <c r="J42" s="1558"/>
      <c r="K42" s="1558"/>
      <c r="L42" s="1558"/>
      <c r="M42" s="1558"/>
      <c r="N42" s="1558"/>
      <c r="O42" s="1558"/>
      <c r="P42" s="1558"/>
    </row>
    <row r="43" spans="1:16">
      <c r="A43" s="1010"/>
      <c r="B43" s="1124"/>
      <c r="C43" s="1124"/>
      <c r="D43" s="1124"/>
      <c r="E43" s="1124"/>
      <c r="F43" s="1124"/>
      <c r="G43" s="1124"/>
      <c r="H43" s="1124"/>
      <c r="I43" s="1124"/>
      <c r="J43" s="1124"/>
      <c r="K43" s="1124"/>
      <c r="L43" s="1124"/>
      <c r="M43" s="1124"/>
    </row>
    <row r="44" spans="1:16" ht="21.75" customHeight="1">
      <c r="A44" s="1595" t="s">
        <v>487</v>
      </c>
      <c r="B44" s="1533" t="s">
        <v>488</v>
      </c>
      <c r="C44" s="1597"/>
      <c r="D44" s="1597"/>
      <c r="E44" s="1597"/>
      <c r="F44" s="1597"/>
      <c r="G44" s="1597"/>
      <c r="H44" s="1597"/>
      <c r="I44" s="1597"/>
      <c r="J44" s="1597"/>
      <c r="K44" s="1597"/>
      <c r="L44" s="1597"/>
      <c r="M44" s="1597"/>
      <c r="N44" s="1597"/>
      <c r="O44" s="1597"/>
      <c r="P44" s="1534"/>
    </row>
    <row r="45" spans="1:16" ht="24" customHeight="1">
      <c r="A45" s="1596"/>
      <c r="B45" s="994">
        <v>2007</v>
      </c>
      <c r="C45" s="994">
        <v>2008</v>
      </c>
      <c r="D45" s="994">
        <v>2009</v>
      </c>
      <c r="E45" s="994">
        <v>2010</v>
      </c>
      <c r="F45" s="994">
        <v>2011</v>
      </c>
      <c r="G45" s="994">
        <v>2012</v>
      </c>
      <c r="H45" s="994">
        <v>2013</v>
      </c>
      <c r="I45" s="994">
        <v>2014</v>
      </c>
      <c r="J45" s="994">
        <v>2015</v>
      </c>
      <c r="K45" s="994">
        <v>2016</v>
      </c>
      <c r="L45" s="994">
        <v>2017</v>
      </c>
      <c r="M45" s="994">
        <v>2018</v>
      </c>
      <c r="N45" s="994">
        <v>2019</v>
      </c>
      <c r="O45" s="1210">
        <v>2020</v>
      </c>
      <c r="P45" s="1210">
        <v>2021</v>
      </c>
    </row>
    <row r="46" spans="1:16">
      <c r="A46" s="1011" t="s">
        <v>109</v>
      </c>
      <c r="B46" s="1039">
        <v>1.79</v>
      </c>
      <c r="C46" s="1039">
        <v>1.92</v>
      </c>
      <c r="D46" s="1039">
        <v>2.0099999999999998</v>
      </c>
      <c r="E46" s="1039">
        <v>2.19</v>
      </c>
      <c r="F46" s="1039">
        <v>2.4900000000000002</v>
      </c>
      <c r="G46" s="1039">
        <v>2.73</v>
      </c>
      <c r="H46" s="1039">
        <v>2.87</v>
      </c>
      <c r="I46" s="1039">
        <v>3.05</v>
      </c>
      <c r="J46" s="1039">
        <v>3.15</v>
      </c>
      <c r="K46" s="1039">
        <v>3.5</v>
      </c>
      <c r="L46" s="1039">
        <v>3.66</v>
      </c>
      <c r="M46" s="1039">
        <v>3.72</v>
      </c>
      <c r="N46" s="1039">
        <f>+'ODS-09'!N43/190</f>
        <v>3.7996895708828644</v>
      </c>
      <c r="O46" s="1289">
        <f>+'ODS-09'!O43/190</f>
        <v>3.9079340728502872</v>
      </c>
      <c r="P46" s="1289">
        <f>+'ODS-09'!P43/190</f>
        <v>3.7843477130036689</v>
      </c>
    </row>
    <row r="47" spans="1:16">
      <c r="A47" s="1006" t="s">
        <v>489</v>
      </c>
      <c r="B47" s="1040">
        <v>0.47</v>
      </c>
      <c r="C47" s="1040">
        <v>0.51</v>
      </c>
      <c r="D47" s="1040">
        <v>0.51</v>
      </c>
      <c r="E47" s="1040">
        <v>0.63</v>
      </c>
      <c r="F47" s="1040">
        <v>0.64</v>
      </c>
      <c r="G47" s="1040">
        <v>0.7</v>
      </c>
      <c r="H47" s="1040">
        <v>0.69</v>
      </c>
      <c r="I47" s="1040">
        <v>0.89</v>
      </c>
      <c r="J47" s="1040">
        <v>0.81</v>
      </c>
      <c r="K47" s="1040">
        <v>0.94</v>
      </c>
      <c r="L47" s="1040">
        <v>1.1599999999999999</v>
      </c>
      <c r="M47" s="1040">
        <v>1.07</v>
      </c>
      <c r="N47" s="1040">
        <f>+'ODS-09'!N44/190</f>
        <v>0.98198048715736375</v>
      </c>
      <c r="O47" s="1290">
        <f>+'ODS-09'!O44/190</f>
        <v>1.6432849821072038</v>
      </c>
      <c r="P47" s="1290">
        <f>+'ODS-09'!P44/190</f>
        <v>1.2969375681041801</v>
      </c>
    </row>
    <row r="48" spans="1:16">
      <c r="A48" s="1006" t="s">
        <v>490</v>
      </c>
      <c r="B48" s="1040">
        <v>0.79</v>
      </c>
      <c r="C48" s="1040">
        <v>0.87</v>
      </c>
      <c r="D48" s="1040">
        <v>1.03</v>
      </c>
      <c r="E48" s="1040">
        <v>0.94</v>
      </c>
      <c r="F48" s="1040">
        <v>1.3</v>
      </c>
      <c r="G48" s="1040">
        <v>1.39</v>
      </c>
      <c r="H48" s="1040">
        <v>1.44</v>
      </c>
      <c r="I48" s="1040">
        <v>1.46</v>
      </c>
      <c r="J48" s="1040">
        <v>1.55</v>
      </c>
      <c r="K48" s="1040">
        <v>1.6</v>
      </c>
      <c r="L48" s="1040">
        <v>1.79</v>
      </c>
      <c r="M48" s="1040">
        <v>1.65</v>
      </c>
      <c r="N48" s="1040">
        <f>+'ODS-09'!N45/190</f>
        <v>1.6891254776284974</v>
      </c>
      <c r="O48" s="1290">
        <f>+'ODS-09'!O45/190</f>
        <v>3.6920403450406196</v>
      </c>
      <c r="P48" s="1290">
        <f>+'ODS-09'!P45/190</f>
        <v>2.1320149757725573</v>
      </c>
    </row>
    <row r="49" spans="1:16">
      <c r="A49" s="1006" t="s">
        <v>491</v>
      </c>
      <c r="B49" s="1040">
        <v>1.89</v>
      </c>
      <c r="C49" s="1040">
        <v>2.02</v>
      </c>
      <c r="D49" s="1040">
        <v>2.12</v>
      </c>
      <c r="E49" s="1040">
        <v>2.35</v>
      </c>
      <c r="F49" s="1040">
        <v>2.61</v>
      </c>
      <c r="G49" s="1040">
        <v>2.84</v>
      </c>
      <c r="H49" s="1040">
        <v>2.99</v>
      </c>
      <c r="I49" s="1040">
        <v>3.17</v>
      </c>
      <c r="J49" s="1040">
        <v>3.33</v>
      </c>
      <c r="K49" s="1040">
        <v>3.69</v>
      </c>
      <c r="L49" s="1040">
        <v>3.84</v>
      </c>
      <c r="M49" s="1040">
        <v>3.88</v>
      </c>
      <c r="N49" s="1040">
        <f>+'ODS-09'!N46/190</f>
        <v>3.9652515566656428</v>
      </c>
      <c r="O49" s="1290">
        <f>+'ODS-09'!O46/190</f>
        <v>4.1811437425472517</v>
      </c>
      <c r="P49" s="1290">
        <f>+'ODS-09'!P46/190</f>
        <v>3.9934140023362024</v>
      </c>
    </row>
    <row r="50" spans="1:16">
      <c r="A50" s="1007" t="s">
        <v>305</v>
      </c>
      <c r="B50" s="1041">
        <v>1.8</v>
      </c>
      <c r="C50" s="1041">
        <v>1.94</v>
      </c>
      <c r="D50" s="1041">
        <v>2.04</v>
      </c>
      <c r="E50" s="1041">
        <v>2.23</v>
      </c>
      <c r="F50" s="1041">
        <v>2.54</v>
      </c>
      <c r="G50" s="1041">
        <v>2.74</v>
      </c>
      <c r="H50" s="1041">
        <v>2.9</v>
      </c>
      <c r="I50" s="1041">
        <v>3.08</v>
      </c>
      <c r="J50" s="1041">
        <v>3.2</v>
      </c>
      <c r="K50" s="1041">
        <v>3.53</v>
      </c>
      <c r="L50" s="1041">
        <v>3.65</v>
      </c>
      <c r="M50" s="1041">
        <v>3.72</v>
      </c>
      <c r="N50" s="1041">
        <f>+'ODS-09'!N47/190</f>
        <v>3.8004674409083474</v>
      </c>
      <c r="O50" s="1291">
        <f>+'ODS-09'!O47/190</f>
        <v>3.7566869440283677</v>
      </c>
      <c r="P50" s="1297">
        <f>+'ODS-09'!P47/190</f>
        <v>3.6897938323272457</v>
      </c>
    </row>
    <row r="51" spans="1:16">
      <c r="A51" s="1006" t="s">
        <v>489</v>
      </c>
      <c r="B51" s="1040">
        <v>0.45</v>
      </c>
      <c r="C51" s="1040">
        <v>0.48</v>
      </c>
      <c r="D51" s="1040">
        <v>0.49</v>
      </c>
      <c r="E51" s="1040">
        <v>0.65</v>
      </c>
      <c r="F51" s="1040">
        <v>0.65</v>
      </c>
      <c r="G51" s="1040">
        <v>0.72</v>
      </c>
      <c r="H51" s="1040">
        <v>0.67</v>
      </c>
      <c r="I51" s="1040">
        <v>0.96</v>
      </c>
      <c r="J51" s="1040">
        <v>0.77</v>
      </c>
      <c r="K51" s="1040">
        <v>0.88</v>
      </c>
      <c r="L51" s="1040">
        <v>1.08</v>
      </c>
      <c r="M51" s="1040">
        <v>0.98</v>
      </c>
      <c r="N51" s="1040">
        <f>+'ODS-09'!N48/190</f>
        <v>0.95522347678655162</v>
      </c>
      <c r="O51" s="1290">
        <f>+'ODS-09'!O48/190</f>
        <v>1.2952321012634402</v>
      </c>
      <c r="P51" s="1290">
        <f>+'ODS-09'!P48/190</f>
        <v>1.0932177525744777</v>
      </c>
    </row>
    <row r="52" spans="1:16">
      <c r="A52" s="1006" t="s">
        <v>490</v>
      </c>
      <c r="B52" s="1040">
        <v>0.7</v>
      </c>
      <c r="C52" s="1040">
        <v>0.85</v>
      </c>
      <c r="D52" s="1040">
        <v>0.91</v>
      </c>
      <c r="E52" s="1040">
        <v>0.95</v>
      </c>
      <c r="F52" s="1040">
        <v>1.22</v>
      </c>
      <c r="G52" s="1040">
        <v>1.19</v>
      </c>
      <c r="H52" s="1040">
        <v>1.27</v>
      </c>
      <c r="I52" s="1040">
        <v>1.43</v>
      </c>
      <c r="J52" s="1040">
        <v>1.3</v>
      </c>
      <c r="K52" s="1040">
        <v>1.44</v>
      </c>
      <c r="L52" s="1040">
        <v>1.65</v>
      </c>
      <c r="M52" s="1040">
        <v>1.47</v>
      </c>
      <c r="N52" s="1040">
        <f>+'ODS-09'!N49/190</f>
        <v>1.5846299663761751</v>
      </c>
      <c r="O52" s="1290">
        <f>+'ODS-09'!O49/190</f>
        <v>3.2891865045847379</v>
      </c>
      <c r="P52" s="1290">
        <f>+'ODS-09'!P49/190</f>
        <v>2.1032688660013119</v>
      </c>
    </row>
    <row r="53" spans="1:16">
      <c r="A53" s="1006" t="s">
        <v>491</v>
      </c>
      <c r="B53" s="1040">
        <v>1.88</v>
      </c>
      <c r="C53" s="1040">
        <v>2.02</v>
      </c>
      <c r="D53" s="1040">
        <v>2.14</v>
      </c>
      <c r="E53" s="1040">
        <v>2.36</v>
      </c>
      <c r="F53" s="1040">
        <v>2.64</v>
      </c>
      <c r="G53" s="1040">
        <v>2.84</v>
      </c>
      <c r="H53" s="1040">
        <v>3.01</v>
      </c>
      <c r="I53" s="1040">
        <v>3.2</v>
      </c>
      <c r="J53" s="1040">
        <v>3.38</v>
      </c>
      <c r="K53" s="1040">
        <v>3.69</v>
      </c>
      <c r="L53" s="1040">
        <v>3.8</v>
      </c>
      <c r="M53" s="1040">
        <v>3.86</v>
      </c>
      <c r="N53" s="1040">
        <f>+'ODS-09'!N50/190</f>
        <v>3.9538225386697401</v>
      </c>
      <c r="O53" s="1290">
        <f>+'ODS-09'!O50/190</f>
        <v>4.0363959989975564</v>
      </c>
      <c r="P53" s="1290">
        <f>+'ODS-09'!P50/190</f>
        <v>3.9058082263513225</v>
      </c>
    </row>
    <row r="54" spans="1:16">
      <c r="A54" s="1007" t="s">
        <v>306</v>
      </c>
      <c r="B54" s="1041">
        <v>1.76</v>
      </c>
      <c r="C54" s="1041">
        <v>1.9</v>
      </c>
      <c r="D54" s="1041">
        <v>1.98</v>
      </c>
      <c r="E54" s="1041">
        <v>2.12</v>
      </c>
      <c r="F54" s="1041">
        <v>2.41</v>
      </c>
      <c r="G54" s="1041">
        <v>2.72</v>
      </c>
      <c r="H54" s="1041">
        <v>2.83</v>
      </c>
      <c r="I54" s="1041">
        <v>3.02</v>
      </c>
      <c r="J54" s="1041">
        <v>3.1</v>
      </c>
      <c r="K54" s="1041">
        <v>3.44</v>
      </c>
      <c r="L54" s="1041">
        <v>3.68</v>
      </c>
      <c r="M54" s="1041">
        <v>3.73</v>
      </c>
      <c r="N54" s="1041">
        <f>+'ODS-09'!N51/190</f>
        <v>3.7986105867250624</v>
      </c>
      <c r="O54" s="1291">
        <f>+'ODS-09'!O51/190</f>
        <v>4.1072712198287098</v>
      </c>
      <c r="P54" s="1297">
        <f>+'ODS-09'!P51/190</f>
        <v>3.9273985812733332</v>
      </c>
    </row>
    <row r="55" spans="1:16">
      <c r="A55" s="1006" t="s">
        <v>489</v>
      </c>
      <c r="B55" s="1040">
        <v>0.49</v>
      </c>
      <c r="C55" s="1040">
        <v>0.55000000000000004</v>
      </c>
      <c r="D55" s="1040">
        <v>0.54</v>
      </c>
      <c r="E55" s="1040">
        <v>0.6</v>
      </c>
      <c r="F55" s="1040">
        <v>0.63</v>
      </c>
      <c r="G55" s="1040">
        <v>0.68</v>
      </c>
      <c r="H55" s="1040">
        <v>0.7</v>
      </c>
      <c r="I55" s="1040">
        <v>0.82</v>
      </c>
      <c r="J55" s="1040">
        <v>0.85</v>
      </c>
      <c r="K55" s="1040">
        <v>1.01</v>
      </c>
      <c r="L55" s="1040">
        <v>1.24</v>
      </c>
      <c r="M55" s="1040">
        <v>1.21</v>
      </c>
      <c r="N55" s="1040">
        <f>+'ODS-09'!N52/190</f>
        <v>1.0047700248870863</v>
      </c>
      <c r="O55" s="1290">
        <f>+'ODS-09'!O52/190</f>
        <v>1.904333341620466</v>
      </c>
      <c r="P55" s="1290">
        <f>+'ODS-09'!P52/190</f>
        <v>1.6345812307952527</v>
      </c>
    </row>
    <row r="56" spans="1:16">
      <c r="A56" s="1006" t="s">
        <v>490</v>
      </c>
      <c r="B56" s="1040">
        <v>0.86</v>
      </c>
      <c r="C56" s="1040">
        <v>0.89</v>
      </c>
      <c r="D56" s="1040">
        <v>1.28</v>
      </c>
      <c r="E56" s="1040">
        <v>0.94</v>
      </c>
      <c r="F56" s="1040">
        <v>1.43</v>
      </c>
      <c r="G56" s="1040">
        <v>1.75</v>
      </c>
      <c r="H56" s="1040">
        <v>1.66</v>
      </c>
      <c r="I56" s="1040">
        <v>1.52</v>
      </c>
      <c r="J56" s="1040">
        <v>1.85</v>
      </c>
      <c r="K56" s="1040">
        <v>1.8</v>
      </c>
      <c r="L56" s="1040">
        <v>1.96</v>
      </c>
      <c r="M56" s="1040">
        <v>1.9</v>
      </c>
      <c r="N56" s="1040">
        <f>+'ODS-09'!N53/190</f>
        <v>1.9558411419563886</v>
      </c>
      <c r="O56" s="1290">
        <f>+'ODS-09'!O53/190</f>
        <v>4.0774282796157673</v>
      </c>
      <c r="P56" s="1290">
        <f>+'ODS-09'!P53/190</f>
        <v>2.1852888872072342</v>
      </c>
    </row>
    <row r="57" spans="1:16">
      <c r="A57" s="1008" t="s">
        <v>491</v>
      </c>
      <c r="B57" s="1042">
        <v>1.9</v>
      </c>
      <c r="C57" s="1042">
        <v>2.0299999999999998</v>
      </c>
      <c r="D57" s="1042">
        <v>2.1</v>
      </c>
      <c r="E57" s="1042">
        <v>2.3199999999999998</v>
      </c>
      <c r="F57" s="1042">
        <v>2.57</v>
      </c>
      <c r="G57" s="1042">
        <v>2.84</v>
      </c>
      <c r="H57" s="1042">
        <v>2.96</v>
      </c>
      <c r="I57" s="1042">
        <v>3.14</v>
      </c>
      <c r="J57" s="1042">
        <v>3.26</v>
      </c>
      <c r="K57" s="1042">
        <v>3.69</v>
      </c>
      <c r="L57" s="1042">
        <v>3.89</v>
      </c>
      <c r="M57" s="1042">
        <v>3.91</v>
      </c>
      <c r="N57" s="1042">
        <f>+'ODS-09'!N54/190</f>
        <v>3.9809488011945344</v>
      </c>
      <c r="O57" s="1292">
        <f>+'ODS-09'!O54/190</f>
        <v>4.5621036778693718</v>
      </c>
      <c r="P57" s="1292">
        <f>+'ODS-09'!P54/190</f>
        <v>4.1253686945485706</v>
      </c>
    </row>
    <row r="58" spans="1:16">
      <c r="A58" s="1026" t="s">
        <v>483</v>
      </c>
      <c r="B58" s="1026"/>
      <c r="C58" s="1026"/>
      <c r="D58" s="1026"/>
      <c r="E58" s="1026"/>
      <c r="F58" s="1026"/>
      <c r="G58" s="1026"/>
      <c r="H58" s="1026"/>
      <c r="I58" s="1026"/>
      <c r="J58" s="1026"/>
      <c r="K58" s="1026"/>
      <c r="L58" s="1026"/>
      <c r="M58" s="1026"/>
    </row>
    <row r="59" spans="1:16">
      <c r="A59" s="1026"/>
      <c r="B59" s="1043"/>
      <c r="C59" s="1043"/>
      <c r="D59" s="1043"/>
      <c r="E59" s="1043"/>
      <c r="F59" s="1043"/>
      <c r="G59" s="1043"/>
      <c r="H59" s="1043"/>
      <c r="I59" s="1043"/>
      <c r="J59" s="1043"/>
      <c r="K59" s="1043"/>
      <c r="L59" s="1043"/>
      <c r="M59" s="1043"/>
      <c r="N59" s="1043"/>
    </row>
    <row r="60" spans="1:16" ht="32.25" customHeight="1">
      <c r="A60" s="1603" t="s">
        <v>533</v>
      </c>
      <c r="B60" s="1603"/>
      <c r="C60" s="1603"/>
      <c r="D60" s="1603"/>
      <c r="E60" s="1603"/>
      <c r="F60" s="1603"/>
      <c r="G60" s="1603"/>
      <c r="H60" s="1603"/>
      <c r="I60" s="1603"/>
      <c r="J60" s="1603"/>
      <c r="K60" s="1603"/>
      <c r="L60" s="1603"/>
      <c r="M60" s="1131"/>
      <c r="N60" s="1131"/>
      <c r="O60" s="1293"/>
      <c r="P60" s="1293"/>
    </row>
    <row r="61" spans="1:16">
      <c r="A61" s="1026"/>
      <c r="B61" s="1043"/>
      <c r="C61" s="1043"/>
      <c r="D61" s="1043"/>
      <c r="E61" s="1043"/>
      <c r="F61" s="1043"/>
      <c r="G61" s="1043"/>
      <c r="H61" s="1043"/>
      <c r="I61" s="1043"/>
      <c r="J61" s="1043"/>
      <c r="K61" s="1043"/>
      <c r="L61" s="1043"/>
      <c r="M61" s="1043"/>
    </row>
    <row r="62" spans="1:16" ht="21.75" customHeight="1">
      <c r="A62" s="1595" t="s">
        <v>153</v>
      </c>
      <c r="B62" s="1533" t="s">
        <v>488</v>
      </c>
      <c r="C62" s="1597"/>
      <c r="D62" s="1597"/>
      <c r="E62" s="1597"/>
      <c r="F62" s="1597"/>
      <c r="G62" s="1597"/>
      <c r="H62" s="1597"/>
      <c r="I62" s="1597"/>
      <c r="J62" s="1597"/>
      <c r="K62" s="1597"/>
      <c r="L62" s="1534"/>
      <c r="M62" s="1043"/>
    </row>
    <row r="63" spans="1:16">
      <c r="A63" s="1605"/>
      <c r="B63" s="1015">
        <v>2011</v>
      </c>
      <c r="C63" s="1015">
        <v>2012</v>
      </c>
      <c r="D63" s="1015">
        <v>2013</v>
      </c>
      <c r="E63" s="1015">
        <v>2014</v>
      </c>
      <c r="F63" s="1015">
        <v>2015</v>
      </c>
      <c r="G63" s="1015">
        <v>2016</v>
      </c>
      <c r="H63" s="1015">
        <v>2017</v>
      </c>
      <c r="I63" s="1015">
        <v>2018</v>
      </c>
      <c r="J63" s="1015">
        <v>2019</v>
      </c>
      <c r="K63" s="1015">
        <v>2020</v>
      </c>
      <c r="L63" s="1015">
        <v>2021</v>
      </c>
      <c r="M63" s="1043"/>
    </row>
    <row r="64" spans="1:16">
      <c r="A64" s="1480" t="s">
        <v>155</v>
      </c>
      <c r="B64" s="1481"/>
      <c r="C64" s="1481"/>
      <c r="D64" s="1481"/>
      <c r="E64" s="1481"/>
      <c r="F64" s="1481"/>
      <c r="G64" s="1481"/>
      <c r="H64" s="1481"/>
      <c r="I64" s="1481"/>
      <c r="J64" s="1481"/>
      <c r="K64" s="1481"/>
      <c r="L64" s="1604"/>
      <c r="M64" s="1043"/>
    </row>
    <row r="65" spans="1:13">
      <c r="A65" s="1132" t="s">
        <v>119</v>
      </c>
      <c r="B65" s="1053">
        <f>+'ODS-09'!B61/190</f>
        <v>2.4874736842105265</v>
      </c>
      <c r="C65" s="1053">
        <f>+'ODS-09'!C61/190</f>
        <v>2.7281578947368423</v>
      </c>
      <c r="D65" s="1053">
        <f>+'ODS-09'!D61/190</f>
        <v>2.8668947368421054</v>
      </c>
      <c r="E65" s="1053">
        <f>+'ODS-09'!E61/190</f>
        <v>3.0489999999999999</v>
      </c>
      <c r="F65" s="1053">
        <f>+'ODS-09'!F61/190</f>
        <v>3.1477894736842109</v>
      </c>
      <c r="G65" s="1053">
        <f>+'ODS-09'!G61/190</f>
        <v>3.4973684210526317</v>
      </c>
      <c r="H65" s="1053">
        <f>+'ODS-09'!H61/190</f>
        <v>3.6630526315789473</v>
      </c>
      <c r="I65" s="1053">
        <f>+'ODS-09'!I61/190</f>
        <v>3.7213157894736839</v>
      </c>
      <c r="J65" s="1053">
        <f>+'ODS-09'!J61/190</f>
        <v>3.7996895708828644</v>
      </c>
      <c r="K65" s="1053">
        <f>+'ODS-09'!K61/190</f>
        <v>3.9079340728502872</v>
      </c>
      <c r="L65" s="1053">
        <f>+'ODS-09'!L61/190</f>
        <v>3.7843477130036689</v>
      </c>
      <c r="M65" s="1043"/>
    </row>
    <row r="66" spans="1:13" ht="55.2">
      <c r="A66" s="1016" t="s">
        <v>157</v>
      </c>
      <c r="B66" s="1045">
        <f>+'ODS-09'!B62/190</f>
        <v>4.4428947368421055</v>
      </c>
      <c r="C66" s="1045">
        <f>+'ODS-09'!C62/190</f>
        <v>4.9470000000000001</v>
      </c>
      <c r="D66" s="1045">
        <f>+'ODS-09'!D62/190</f>
        <v>5.1671052631578949</v>
      </c>
      <c r="E66" s="1045">
        <f>+'ODS-09'!E62/190</f>
        <v>5.3589473684210525</v>
      </c>
      <c r="F66" s="1045">
        <f>+'ODS-09'!F62/190</f>
        <v>5.9331052631578949</v>
      </c>
      <c r="G66" s="1045">
        <f>+'ODS-09'!G62/190</f>
        <v>5.9026842105263153</v>
      </c>
      <c r="H66" s="1045">
        <f>+'ODS-09'!H62/190</f>
        <v>6.2012105263157897</v>
      </c>
      <c r="I66" s="1045">
        <f>+'ODS-09'!I62/190</f>
        <v>6.4397368421052628</v>
      </c>
      <c r="J66" s="1045">
        <f>+'ODS-09'!J62/190</f>
        <v>6.8648894964684439</v>
      </c>
      <c r="K66" s="1045">
        <f>+'ODS-09'!K62/190</f>
        <v>7.5669551621646285</v>
      </c>
      <c r="L66" s="1045">
        <f>+'ODS-09'!L62/190</f>
        <v>7.3257664890303822</v>
      </c>
      <c r="M66" s="1043"/>
    </row>
    <row r="67" spans="1:13" ht="27.6">
      <c r="A67" s="1018" t="s">
        <v>159</v>
      </c>
      <c r="B67" s="1046">
        <f>+'ODS-09'!B63/190</f>
        <v>4.4322631578947371</v>
      </c>
      <c r="C67" s="1046">
        <f>+'ODS-09'!C63/190</f>
        <v>4.7937894736842104</v>
      </c>
      <c r="D67" s="1046">
        <f>+'ODS-09'!D63/190</f>
        <v>5.0021578947368424</v>
      </c>
      <c r="E67" s="1046">
        <f>+'ODS-09'!E63/190</f>
        <v>5.3414736842105262</v>
      </c>
      <c r="F67" s="1046">
        <f>+'ODS-09'!F63/190</f>
        <v>5.8954210526315798</v>
      </c>
      <c r="G67" s="1046">
        <f>+'ODS-09'!G63/190</f>
        <v>6.5182105263157899</v>
      </c>
      <c r="H67" s="1046">
        <f>+'ODS-09'!H63/190</f>
        <v>7.0842631578947364</v>
      </c>
      <c r="I67" s="1046">
        <f>+'ODS-09'!I63/190</f>
        <v>7.063421052631579</v>
      </c>
      <c r="J67" s="1046">
        <f>+'ODS-09'!J63/190</f>
        <v>7.2255487778283172</v>
      </c>
      <c r="K67" s="1046">
        <f>+'ODS-09'!K63/190</f>
        <v>7.5562304497622446</v>
      </c>
      <c r="L67" s="1046">
        <f>+'ODS-09'!L63/190</f>
        <v>8.0814562714937423</v>
      </c>
    </row>
    <row r="68" spans="1:13" ht="27.6">
      <c r="A68" s="1018" t="s">
        <v>161</v>
      </c>
      <c r="B68" s="1046">
        <f>+'ODS-09'!B64/190</f>
        <v>3.2855789473684212</v>
      </c>
      <c r="C68" s="1046">
        <f>+'ODS-09'!C64/190</f>
        <v>3.44</v>
      </c>
      <c r="D68" s="1046">
        <f>+'ODS-09'!D64/190</f>
        <v>3.7244736842105262</v>
      </c>
      <c r="E68" s="1046">
        <f>+'ODS-09'!E64/190</f>
        <v>3.9544210526315791</v>
      </c>
      <c r="F68" s="1046">
        <f>+'ODS-09'!F64/190</f>
        <v>3.9576315789473688</v>
      </c>
      <c r="G68" s="1046">
        <f>+'ODS-09'!G64/190</f>
        <v>4.5528421052631574</v>
      </c>
      <c r="H68" s="1046">
        <f>+'ODS-09'!H64/190</f>
        <v>4.6426315789473689</v>
      </c>
      <c r="I68" s="1046">
        <f>+'ODS-09'!I64/190</f>
        <v>4.4652105263157891</v>
      </c>
      <c r="J68" s="1046">
        <f>+'ODS-09'!J64/190</f>
        <v>4.791108279948558</v>
      </c>
      <c r="K68" s="1046">
        <f>+'ODS-09'!K64/190</f>
        <v>4.7873442172754457</v>
      </c>
      <c r="L68" s="1046">
        <f>+'ODS-09'!L64/190</f>
        <v>4.8708440665463977</v>
      </c>
    </row>
    <row r="69" spans="1:13">
      <c r="A69" s="1018" t="s">
        <v>163</v>
      </c>
      <c r="B69" s="1046">
        <f>+'ODS-09'!B65/190</f>
        <v>2.5997368421052629</v>
      </c>
      <c r="C69" s="1046">
        <f>+'ODS-09'!C65/190</f>
        <v>2.8336842105263158</v>
      </c>
      <c r="D69" s="1046">
        <f>+'ODS-09'!D65/190</f>
        <v>2.8622105263157898</v>
      </c>
      <c r="E69" s="1046">
        <f>+'ODS-09'!E65/190</f>
        <v>3.1543157894736846</v>
      </c>
      <c r="F69" s="1046">
        <f>+'ODS-09'!F65/190</f>
        <v>3.2815263157894736</v>
      </c>
      <c r="G69" s="1046">
        <f>+'ODS-09'!G65/190</f>
        <v>3.526263157894737</v>
      </c>
      <c r="H69" s="1046">
        <f>+'ODS-09'!H65/190</f>
        <v>3.7433684210526317</v>
      </c>
      <c r="I69" s="1046">
        <f>+'ODS-09'!I65/190</f>
        <v>3.7868947368421053</v>
      </c>
      <c r="J69" s="1046">
        <f>+'ODS-09'!J65/190</f>
        <v>3.8404043236784187</v>
      </c>
      <c r="K69" s="1046">
        <f>+'ODS-09'!K65/190</f>
        <v>3.9589290810294524</v>
      </c>
      <c r="L69" s="1046">
        <f>+'ODS-09'!L65/190</f>
        <v>3.9697879018568751</v>
      </c>
    </row>
    <row r="70" spans="1:13" ht="41.4">
      <c r="A70" s="1018" t="s">
        <v>164</v>
      </c>
      <c r="B70" s="1046">
        <f>+'ODS-09'!B66/190</f>
        <v>2.0689473684210529</v>
      </c>
      <c r="C70" s="1046">
        <f>+'ODS-09'!C66/190</f>
        <v>2.5127894736842107</v>
      </c>
      <c r="D70" s="1046">
        <f>+'ODS-09'!D66/190</f>
        <v>2.6055263157894739</v>
      </c>
      <c r="E70" s="1046">
        <f>+'ODS-09'!E66/190</f>
        <v>2.7473157894736842</v>
      </c>
      <c r="F70" s="1046">
        <f>+'ODS-09'!F66/190</f>
        <v>2.8246315789473679</v>
      </c>
      <c r="G70" s="1046">
        <f>+'ODS-09'!G66/190</f>
        <v>2.9340526315789477</v>
      </c>
      <c r="H70" s="1046">
        <f>+'ODS-09'!H66/190</f>
        <v>3.1061052631578945</v>
      </c>
      <c r="I70" s="1046">
        <f>+'ODS-09'!I66/190</f>
        <v>3.3070526315789475</v>
      </c>
      <c r="J70" s="1046">
        <f>+'ODS-09'!J66/190</f>
        <v>3.4201248600860734</v>
      </c>
      <c r="K70" s="1046">
        <f>+'ODS-09'!K66/190</f>
        <v>3.4769397188800122</v>
      </c>
      <c r="L70" s="1046">
        <f>+'ODS-09'!L66/190</f>
        <v>3.4214517566966891</v>
      </c>
    </row>
    <row r="71" spans="1:13" ht="41.4">
      <c r="A71" s="1018" t="s">
        <v>166</v>
      </c>
      <c r="B71" s="1046">
        <f>+'ODS-09'!B67/190</f>
        <v>1.8083157894736841</v>
      </c>
      <c r="C71" s="301" t="s">
        <v>200</v>
      </c>
      <c r="D71" s="1046">
        <f>+'ODS-09'!D67/190</f>
        <v>1.6853684210526316</v>
      </c>
      <c r="E71" s="1046">
        <f>+'ODS-09'!E67/190</f>
        <v>1.6713684210526316</v>
      </c>
      <c r="F71" s="1046">
        <f>+'ODS-09'!F67/190</f>
        <v>1.6800526315789472</v>
      </c>
      <c r="G71" s="1046">
        <f>+'ODS-09'!G67/190</f>
        <v>2.0910526315789473</v>
      </c>
      <c r="H71" s="1046">
        <f>+'ODS-09'!H67/190</f>
        <v>1.3374210526315791</v>
      </c>
      <c r="I71" s="1046">
        <f>+'ODS-09'!I67/190</f>
        <v>2.5270000000000001</v>
      </c>
      <c r="J71" s="1046">
        <f>+'ODS-09'!J67/190</f>
        <v>3.660617059891107</v>
      </c>
      <c r="K71" s="1046">
        <f>+'ODS-09'!K67/190</f>
        <v>2.0227808326787118</v>
      </c>
      <c r="L71" s="1046">
        <f>+'ODS-09'!L67/190</f>
        <v>1.6589369463262116</v>
      </c>
    </row>
    <row r="72" spans="1:13" ht="69">
      <c r="A72" s="1018" t="s">
        <v>168</v>
      </c>
      <c r="B72" s="1046">
        <f>+'ODS-09'!B68/190</f>
        <v>2.669</v>
      </c>
      <c r="C72" s="1046">
        <f>+'ODS-09'!C68/190</f>
        <v>2.7690526315789472</v>
      </c>
      <c r="D72" s="1046">
        <f>+'ODS-09'!D68/190</f>
        <v>2.9801578947368421</v>
      </c>
      <c r="E72" s="1046">
        <f>+'ODS-09'!E68/190</f>
        <v>3.2519473684210527</v>
      </c>
      <c r="F72" s="1046">
        <f>+'ODS-09'!F68/190</f>
        <v>3.2816315789473682</v>
      </c>
      <c r="G72" s="1046">
        <f>+'ODS-09'!G68/190</f>
        <v>3.6047368421052632</v>
      </c>
      <c r="H72" s="1046">
        <f>+'ODS-09'!H68/190</f>
        <v>3.6679473684210526</v>
      </c>
      <c r="I72" s="1046">
        <f>+'ODS-09'!I68/190</f>
        <v>3.6982105263157892</v>
      </c>
      <c r="J72" s="1046">
        <f>+'ODS-09'!J68/190</f>
        <v>3.7086749374113408</v>
      </c>
      <c r="K72" s="1046">
        <f>+'ODS-09'!K68/190</f>
        <v>3.4501559637569938</v>
      </c>
      <c r="L72" s="1046">
        <f>+'ODS-09'!L68/190</f>
        <v>3.5489090598968298</v>
      </c>
    </row>
    <row r="73" spans="1:13" ht="69">
      <c r="A73" s="1018" t="s">
        <v>170</v>
      </c>
      <c r="B73" s="1046">
        <f>+'ODS-09'!B69/190</f>
        <v>2.7829999999999999</v>
      </c>
      <c r="C73" s="1046">
        <f>+'ODS-09'!C69/190</f>
        <v>2.855105263157895</v>
      </c>
      <c r="D73" s="1046">
        <f>+'ODS-09'!D69/190</f>
        <v>3.0925789473684211</v>
      </c>
      <c r="E73" s="1046">
        <f>+'ODS-09'!E69/190</f>
        <v>3.1996315789473679</v>
      </c>
      <c r="F73" s="1046">
        <f>+'ODS-09'!F69/190</f>
        <v>3.2907894736842107</v>
      </c>
      <c r="G73" s="1046">
        <f>+'ODS-09'!G69/190</f>
        <v>3.6593157894736841</v>
      </c>
      <c r="H73" s="1046">
        <f>+'ODS-09'!H69/190</f>
        <v>3.7985789473684211</v>
      </c>
      <c r="I73" s="1046">
        <f>+'ODS-09'!I69/190</f>
        <v>3.8980000000000001</v>
      </c>
      <c r="J73" s="1046">
        <f>+'ODS-09'!J69/190</f>
        <v>3.8661786690035571</v>
      </c>
      <c r="K73" s="1046">
        <f>+'ODS-09'!K69/190</f>
        <v>3.8430496166863164</v>
      </c>
      <c r="L73" s="1046">
        <f>+'ODS-09'!L69/190</f>
        <v>3.7706155996411961</v>
      </c>
    </row>
    <row r="74" spans="1:13" ht="82.8">
      <c r="A74" s="1020" t="s">
        <v>172</v>
      </c>
      <c r="B74" s="1047">
        <f>+'ODS-09'!B70/190</f>
        <v>1.4590526315789476</v>
      </c>
      <c r="C74" s="1047">
        <f>+'ODS-09'!C70/190</f>
        <v>1.6373684210526318</v>
      </c>
      <c r="D74" s="1047">
        <f>+'ODS-09'!D70/190</f>
        <v>1.7296842105263157</v>
      </c>
      <c r="E74" s="1047">
        <f>+'ODS-09'!E70/190</f>
        <v>2.043894736842105</v>
      </c>
      <c r="F74" s="1047">
        <f>+'ODS-09'!F70/190</f>
        <v>2.0731052631578946</v>
      </c>
      <c r="G74" s="1047">
        <f>+'ODS-09'!G70/190</f>
        <v>2.2140526315789475</v>
      </c>
      <c r="H74" s="1047">
        <f>+'ODS-09'!H70/190</f>
        <v>2.3253684210526315</v>
      </c>
      <c r="I74" s="1047">
        <f>+'ODS-09'!I70/190</f>
        <v>2.4047894736842106</v>
      </c>
      <c r="J74" s="1047">
        <f>+'ODS-09'!J70/190</f>
        <v>2.3603419319167132</v>
      </c>
      <c r="K74" s="1047">
        <f>+'ODS-09'!K70/190</f>
        <v>1.8585540192692831</v>
      </c>
      <c r="L74" s="1047">
        <f>+'ODS-09'!L70/190</f>
        <v>2.1303301300292539</v>
      </c>
    </row>
    <row r="75" spans="1:13">
      <c r="A75" s="308" t="s">
        <v>150</v>
      </c>
      <c r="B75" s="1044">
        <f>+'ODS-09'!B71/190</f>
        <v>2.5364210526315789</v>
      </c>
      <c r="C75" s="1044">
        <f>+'ODS-09'!C71/190</f>
        <v>2.7353684210526317</v>
      </c>
      <c r="D75" s="1044">
        <f>+'ODS-09'!D71/190</f>
        <v>2.8951052631578951</v>
      </c>
      <c r="E75" s="1044">
        <f>+'ODS-09'!E71/190</f>
        <v>3.0751052631578948</v>
      </c>
      <c r="F75" s="1044">
        <f>+'ODS-09'!F71/190</f>
        <v>3.2033157894736841</v>
      </c>
      <c r="G75" s="1044">
        <f>+'ODS-09'!G71/190</f>
        <v>3.5328947368421053</v>
      </c>
      <c r="H75" s="1044">
        <f>+'ODS-09'!H71/190</f>
        <v>3.6527894736842104</v>
      </c>
      <c r="I75" s="1044">
        <f>+'ODS-09'!I71/190</f>
        <v>3.7162105263157899</v>
      </c>
      <c r="J75" s="1044">
        <f>+'ODS-09'!J71/190</f>
        <v>3.8004674409083474</v>
      </c>
      <c r="K75" s="1044">
        <f>+'ODS-09'!K71/190</f>
        <v>3.7566869440283677</v>
      </c>
      <c r="L75" s="1044">
        <f>+'ODS-09'!L71/190</f>
        <v>3.6897938323272457</v>
      </c>
    </row>
    <row r="76" spans="1:13" ht="55.2">
      <c r="A76" s="296" t="s">
        <v>157</v>
      </c>
      <c r="B76" s="1048">
        <f>+'ODS-09'!B72/190</f>
        <v>4.578263157894737</v>
      </c>
      <c r="C76" s="1048">
        <f>+'ODS-09'!C72/190</f>
        <v>5.1782105263157892</v>
      </c>
      <c r="D76" s="1048">
        <f>+'ODS-09'!D72/190</f>
        <v>5.2249999999999996</v>
      </c>
      <c r="E76" s="1048">
        <f>+'ODS-09'!E72/190</f>
        <v>5.4109999999999996</v>
      </c>
      <c r="F76" s="1048">
        <f>+'ODS-09'!F72/190</f>
        <v>5.9597368421052623</v>
      </c>
      <c r="G76" s="1048">
        <f>+'ODS-09'!G72/190</f>
        <v>6.1321052631578938</v>
      </c>
      <c r="H76" s="1048">
        <f>+'ODS-09'!H72/190</f>
        <v>5.8251052631578943</v>
      </c>
      <c r="I76" s="1048">
        <f>+'ODS-09'!I72/190</f>
        <v>6.2058421052631569</v>
      </c>
      <c r="J76" s="1048">
        <f>+'ODS-09'!J72/190</f>
        <v>7.2571586352312156</v>
      </c>
      <c r="K76" s="1048">
        <f>+'ODS-09'!K72/190</f>
        <v>7.8774595828609586</v>
      </c>
      <c r="L76" s="1048">
        <f>+'ODS-09'!L72/190</f>
        <v>7.5745726512691443</v>
      </c>
    </row>
    <row r="77" spans="1:13" ht="27.6">
      <c r="A77" s="296" t="s">
        <v>159</v>
      </c>
      <c r="B77" s="1048">
        <f>+'ODS-09'!B73/190</f>
        <v>5.2121052631578948</v>
      </c>
      <c r="C77" s="1048">
        <f>+'ODS-09'!C73/190</f>
        <v>5.8175263157894737</v>
      </c>
      <c r="D77" s="1048">
        <f>+'ODS-09'!D73/190</f>
        <v>5.8085263157894733</v>
      </c>
      <c r="E77" s="1048">
        <f>+'ODS-09'!E73/190</f>
        <v>6.194105263157895</v>
      </c>
      <c r="F77" s="1048">
        <f>+'ODS-09'!F73/190</f>
        <v>6.4955789473684211</v>
      </c>
      <c r="G77" s="1048">
        <f>+'ODS-09'!G73/190</f>
        <v>7.0559473684210534</v>
      </c>
      <c r="H77" s="1048">
        <f>+'ODS-09'!H73/190</f>
        <v>7.9807368421052631</v>
      </c>
      <c r="I77" s="1048">
        <f>+'ODS-09'!I73/190</f>
        <v>7.6762631578947369</v>
      </c>
      <c r="J77" s="1048">
        <f>+'ODS-09'!J73/190</f>
        <v>7.7120127244152421</v>
      </c>
      <c r="K77" s="1048">
        <f>+'ODS-09'!K73/190</f>
        <v>8.3179912894383499</v>
      </c>
      <c r="L77" s="1048">
        <f>+'ODS-09'!L73/190</f>
        <v>8.670298847639895</v>
      </c>
    </row>
    <row r="78" spans="1:13" ht="27.6">
      <c r="A78" s="296" t="s">
        <v>161</v>
      </c>
      <c r="B78" s="1048">
        <f>+'ODS-09'!B74/190</f>
        <v>3.4472105263157897</v>
      </c>
      <c r="C78" s="1048">
        <f>+'ODS-09'!C74/190</f>
        <v>3.642105263157895</v>
      </c>
      <c r="D78" s="1048">
        <f>+'ODS-09'!D74/190</f>
        <v>3.967526315789474</v>
      </c>
      <c r="E78" s="1048">
        <f>+'ODS-09'!E74/190</f>
        <v>4.0598421052631579</v>
      </c>
      <c r="F78" s="1048">
        <f>+'ODS-09'!F74/190</f>
        <v>4.3734210526315795</v>
      </c>
      <c r="G78" s="1048">
        <f>+'ODS-09'!G74/190</f>
        <v>4.7964210526315796</v>
      </c>
      <c r="H78" s="1048">
        <f>+'ODS-09'!H74/190</f>
        <v>4.8496315789473678</v>
      </c>
      <c r="I78" s="1048">
        <f>+'ODS-09'!I74/190</f>
        <v>4.66221052631579</v>
      </c>
      <c r="J78" s="1048">
        <f>+'ODS-09'!J74/190</f>
        <v>5.0671471832219641</v>
      </c>
      <c r="K78" s="1048">
        <f>+'ODS-09'!K74/190</f>
        <v>5.0151500994433835</v>
      </c>
      <c r="L78" s="1048">
        <f>+'ODS-09'!L74/190</f>
        <v>4.9282236594372844</v>
      </c>
    </row>
    <row r="79" spans="1:13">
      <c r="A79" s="296" t="s">
        <v>163</v>
      </c>
      <c r="B79" s="1048">
        <f>+'ODS-09'!B75/190</f>
        <v>2.7511578947368425</v>
      </c>
      <c r="C79" s="1048">
        <f>+'ODS-09'!C75/190</f>
        <v>2.9253684210526321</v>
      </c>
      <c r="D79" s="1048">
        <f>+'ODS-09'!D75/190</f>
        <v>2.9578947368421051</v>
      </c>
      <c r="E79" s="1048">
        <f>+'ODS-09'!E75/190</f>
        <v>3.3322105263157895</v>
      </c>
      <c r="F79" s="1048">
        <f>+'ODS-09'!F75/190</f>
        <v>3.4510526315789476</v>
      </c>
      <c r="G79" s="1048">
        <f>+'ODS-09'!G75/190</f>
        <v>3.7518421052631581</v>
      </c>
      <c r="H79" s="1048">
        <f>+'ODS-09'!H75/190</f>
        <v>3.6905263157894739</v>
      </c>
      <c r="I79" s="1048">
        <f>+'ODS-09'!I75/190</f>
        <v>3.8546315789473682</v>
      </c>
      <c r="J79" s="1048">
        <f>+'ODS-09'!J75/190</f>
        <v>3.9215358311031818</v>
      </c>
      <c r="K79" s="1048">
        <f>+'ODS-09'!K75/190</f>
        <v>4.0929024008393515</v>
      </c>
      <c r="L79" s="1048">
        <f>+'ODS-09'!L75/190</f>
        <v>4.0303838775825191</v>
      </c>
    </row>
    <row r="80" spans="1:13" ht="41.4">
      <c r="A80" s="296" t="s">
        <v>164</v>
      </c>
      <c r="B80" s="1048">
        <f>+'ODS-09'!B76/190</f>
        <v>2.380736842105263</v>
      </c>
      <c r="C80" s="1048">
        <f>+'ODS-09'!C76/190</f>
        <v>2.6834736842105262</v>
      </c>
      <c r="D80" s="1048">
        <f>+'ODS-09'!D76/190</f>
        <v>2.8524210526315792</v>
      </c>
      <c r="E80" s="1048">
        <f>+'ODS-09'!E76/190</f>
        <v>3.0363684210526314</v>
      </c>
      <c r="F80" s="1048">
        <f>+'ODS-09'!F76/190</f>
        <v>3.2338421052631579</v>
      </c>
      <c r="G80" s="1048">
        <f>+'ODS-09'!G76/190</f>
        <v>3.4280000000000004</v>
      </c>
      <c r="H80" s="1048">
        <f>+'ODS-09'!H76/190</f>
        <v>3.5681052631578951</v>
      </c>
      <c r="I80" s="1048">
        <f>+'ODS-09'!I76/190</f>
        <v>3.7022631578947367</v>
      </c>
      <c r="J80" s="1048">
        <f>+'ODS-09'!J76/190</f>
        <v>3.7770418903195435</v>
      </c>
      <c r="K80" s="1048">
        <f>+'ODS-09'!K76/190</f>
        <v>3.7242501245326083</v>
      </c>
      <c r="L80" s="1048">
        <f>+'ODS-09'!L76/190</f>
        <v>3.7617720382155744</v>
      </c>
    </row>
    <row r="81" spans="1:12" ht="41.4">
      <c r="A81" s="296" t="s">
        <v>166</v>
      </c>
      <c r="B81" s="1048">
        <f>+'ODS-09'!B77/190</f>
        <v>1.8301052631578949</v>
      </c>
      <c r="C81" s="1048">
        <f>+'ODS-09'!C77/190</f>
        <v>0</v>
      </c>
      <c r="D81" s="1048">
        <f>+'ODS-09'!D77/190</f>
        <v>1.6853684210526316</v>
      </c>
      <c r="E81" s="1048">
        <f>+'ODS-09'!E77/190</f>
        <v>1.6150526315789475</v>
      </c>
      <c r="F81" s="1048">
        <f>+'ODS-09'!F77/190</f>
        <v>1.8158947368421052</v>
      </c>
      <c r="G81" s="1048">
        <f>+'ODS-09'!G77/190</f>
        <v>2.0910526315789473</v>
      </c>
      <c r="H81" s="1048">
        <f>+'ODS-09'!H77/190</f>
        <v>1.3374210526315791</v>
      </c>
      <c r="I81" s="1048">
        <f>+'ODS-09'!I77/190</f>
        <v>2.5270000000000001</v>
      </c>
      <c r="J81" s="1048">
        <f>+'ODS-09'!J77/190</f>
        <v>3.6796733212341199</v>
      </c>
      <c r="K81" s="1048">
        <f>+'ODS-09'!K77/190</f>
        <v>2.0227808326787118</v>
      </c>
      <c r="L81" s="1048">
        <f>+'ODS-09'!L77/190</f>
        <v>1.7859907120743035</v>
      </c>
    </row>
    <row r="82" spans="1:12" ht="69">
      <c r="A82" s="296" t="s">
        <v>168</v>
      </c>
      <c r="B82" s="1048">
        <f>+'ODS-09'!B78/190</f>
        <v>2.7015263157894736</v>
      </c>
      <c r="C82" s="1048">
        <f>+'ODS-09'!C78/190</f>
        <v>2.7965263157894737</v>
      </c>
      <c r="D82" s="1048">
        <f>+'ODS-09'!D78/190</f>
        <v>3.0263157894736841</v>
      </c>
      <c r="E82" s="1048">
        <f>+'ODS-09'!E78/190</f>
        <v>3.3109473684210529</v>
      </c>
      <c r="F82" s="1048">
        <f>+'ODS-09'!F78/190</f>
        <v>3.3343157894736839</v>
      </c>
      <c r="G82" s="1048">
        <f>+'ODS-09'!G78/190</f>
        <v>3.6433684210526316</v>
      </c>
      <c r="H82" s="1048">
        <f>+'ODS-09'!H78/190</f>
        <v>3.7174210526315785</v>
      </c>
      <c r="I82" s="1048">
        <f>+'ODS-09'!I78/190</f>
        <v>3.7566315789473683</v>
      </c>
      <c r="J82" s="1048">
        <f>+'ODS-09'!J78/190</f>
        <v>3.7574089811193288</v>
      </c>
      <c r="K82" s="1048">
        <f>+'ODS-09'!K78/190</f>
        <v>3.4599234388438251</v>
      </c>
      <c r="L82" s="1048">
        <f>+'ODS-09'!L78/190</f>
        <v>3.5848697577576067</v>
      </c>
    </row>
    <row r="83" spans="1:12" ht="69">
      <c r="A83" s="296" t="s">
        <v>170</v>
      </c>
      <c r="B83" s="1048">
        <f>+'ODS-09'!B79/190</f>
        <v>2.8131578947368423</v>
      </c>
      <c r="C83" s="1048">
        <f>+'ODS-09'!C79/190</f>
        <v>2.8800526315789474</v>
      </c>
      <c r="D83" s="1048">
        <f>+'ODS-09'!D79/190</f>
        <v>3.1230526315789473</v>
      </c>
      <c r="E83" s="1048">
        <f>+'ODS-09'!E79/190</f>
        <v>3.2680526315789473</v>
      </c>
      <c r="F83" s="1048">
        <f>+'ODS-09'!F79/190</f>
        <v>3.3125789473684208</v>
      </c>
      <c r="G83" s="1048">
        <f>+'ODS-09'!G79/190</f>
        <v>3.6892105263157897</v>
      </c>
      <c r="H83" s="1048">
        <f>+'ODS-09'!H79/190</f>
        <v>3.8228947368421053</v>
      </c>
      <c r="I83" s="1048">
        <f>+'ODS-09'!I79/190</f>
        <v>3.9133684210526316</v>
      </c>
      <c r="J83" s="1048">
        <f>+'ODS-09'!J79/190</f>
        <v>3.8774532355697917</v>
      </c>
      <c r="K83" s="1048">
        <f>+'ODS-09'!K79/190</f>
        <v>3.8767010793054903</v>
      </c>
      <c r="L83" s="1048">
        <f>+'ODS-09'!L79/190</f>
        <v>3.7850362888686853</v>
      </c>
    </row>
    <row r="84" spans="1:12" ht="82.8">
      <c r="A84" s="303" t="s">
        <v>172</v>
      </c>
      <c r="B84" s="1049">
        <f>+'ODS-09'!B80/190</f>
        <v>1.5735263157894739</v>
      </c>
      <c r="C84" s="1049">
        <f>+'ODS-09'!C80/190</f>
        <v>1.7917894736842106</v>
      </c>
      <c r="D84" s="1049">
        <f>+'ODS-09'!D80/190</f>
        <v>1.8384736842105263</v>
      </c>
      <c r="E84" s="1049">
        <f>+'ODS-09'!E80/190</f>
        <v>2.1011052631578946</v>
      </c>
      <c r="F84" s="1049">
        <f>+'ODS-09'!F80/190</f>
        <v>2.1079473684210526</v>
      </c>
      <c r="G84" s="1049">
        <f>+'ODS-09'!G80/190</f>
        <v>2.2867894736842107</v>
      </c>
      <c r="H84" s="1049">
        <f>+'ODS-09'!H80/190</f>
        <v>2.3788947368421054</v>
      </c>
      <c r="I84" s="1049">
        <f>+'ODS-09'!I80/190</f>
        <v>2.5066842105263158</v>
      </c>
      <c r="J84" s="1049">
        <f>+'ODS-09'!J80/190</f>
        <v>2.4338417194344206</v>
      </c>
      <c r="K84" s="1049">
        <f>+'ODS-09'!K80/190</f>
        <v>1.8882071137944614</v>
      </c>
      <c r="L84" s="1049">
        <f>+'ODS-09'!L80/190</f>
        <v>2.1356550748682568</v>
      </c>
    </row>
    <row r="85" spans="1:12">
      <c r="A85" s="308" t="s">
        <v>151</v>
      </c>
      <c r="B85" s="1044">
        <f>+'ODS-09'!B81/190</f>
        <v>2.4076842105263156</v>
      </c>
      <c r="C85" s="1044">
        <f>+'ODS-09'!C81/190</f>
        <v>2.7169473684210526</v>
      </c>
      <c r="D85" s="1044">
        <f>+'ODS-09'!D81/190</f>
        <v>2.8257894736842104</v>
      </c>
      <c r="E85" s="1044">
        <f>+'ODS-09'!E81/190</f>
        <v>3.0146842105263154</v>
      </c>
      <c r="F85" s="1044">
        <f>+'ODS-09'!F81/190</f>
        <v>3.0972631578947367</v>
      </c>
      <c r="G85" s="1044">
        <f>+'ODS-09'!G81/190</f>
        <v>3.4368947368421052</v>
      </c>
      <c r="H85" s="1044">
        <f>+'ODS-09'!H81/190</f>
        <v>3.6795789473684213</v>
      </c>
      <c r="I85" s="1044">
        <f>+'ODS-09'!I81/190</f>
        <v>3.7295263157894736</v>
      </c>
      <c r="J85" s="1044">
        <f>+'ODS-09'!J81/190</f>
        <v>3.7986105867250624</v>
      </c>
      <c r="K85" s="1044">
        <f>+'ODS-09'!K81/190</f>
        <v>4.1072712198287098</v>
      </c>
      <c r="L85" s="1044">
        <f>+'ODS-09'!L81/190</f>
        <v>3.9273985812733332</v>
      </c>
    </row>
    <row r="86" spans="1:12" ht="55.2">
      <c r="A86" s="296" t="s">
        <v>157</v>
      </c>
      <c r="B86" s="1048">
        <f>+'ODS-09'!B82/190</f>
        <v>4.3065263157894735</v>
      </c>
      <c r="C86" s="1048">
        <f>+'ODS-09'!C82/190</f>
        <v>4.7787894736842107</v>
      </c>
      <c r="D86" s="1048">
        <f>+'ODS-09'!D82/190</f>
        <v>5.0713684210526315</v>
      </c>
      <c r="E86" s="1048">
        <f>+'ODS-09'!E82/190</f>
        <v>5.3051578947368423</v>
      </c>
      <c r="F86" s="1048">
        <f>+'ODS-09'!F82/190</f>
        <v>5.9041578947368416</v>
      </c>
      <c r="G86" s="1048">
        <f>+'ODS-09'!G82/190</f>
        <v>5.6213157894736838</v>
      </c>
      <c r="H86" s="1048">
        <f>+'ODS-09'!H82/190</f>
        <v>6.6200526315789467</v>
      </c>
      <c r="I86" s="1048">
        <f>+'ODS-09'!I82/190</f>
        <v>6.661631578947369</v>
      </c>
      <c r="J86" s="1048">
        <f>+'ODS-09'!J82/190</f>
        <v>6.5389248410831895</v>
      </c>
      <c r="K86" s="1048">
        <f>+'ODS-09'!K82/190</f>
        <v>7.2424217830621274</v>
      </c>
      <c r="L86" s="1048">
        <f>+'ODS-09'!L82/190</f>
        <v>7.1148539507336119</v>
      </c>
    </row>
    <row r="87" spans="1:12" ht="27.6">
      <c r="A87" s="296" t="s">
        <v>159</v>
      </c>
      <c r="B87" s="1048">
        <f>+'ODS-09'!B83/190</f>
        <v>4.0764736842105265</v>
      </c>
      <c r="C87" s="1048">
        <f>+'ODS-09'!C83/190</f>
        <v>4.3404736842105267</v>
      </c>
      <c r="D87" s="1048">
        <f>+'ODS-09'!D83/190</f>
        <v>4.7295263157894736</v>
      </c>
      <c r="E87" s="1048">
        <f>+'ODS-09'!E83/190</f>
        <v>5.0168947368421053</v>
      </c>
      <c r="F87" s="1048">
        <f>+'ODS-09'!F83/190</f>
        <v>5.570842105263158</v>
      </c>
      <c r="G87" s="1048">
        <f>+'ODS-09'!G83/190</f>
        <v>6.2181578947368426</v>
      </c>
      <c r="H87" s="1048">
        <f>+'ODS-09'!H83/190</f>
        <v>6.6631052631578944</v>
      </c>
      <c r="I87" s="1048">
        <f>+'ODS-09'!I83/190</f>
        <v>6.8110526315789466</v>
      </c>
      <c r="J87" s="1048">
        <f>+'ODS-09'!J83/190</f>
        <v>6.9224221482449115</v>
      </c>
      <c r="K87" s="1048">
        <f>+'ODS-09'!K83/190</f>
        <v>7.2527244294580466</v>
      </c>
      <c r="L87" s="1048">
        <f>+'ODS-09'!L83/190</f>
        <v>7.7831353135928421</v>
      </c>
    </row>
    <row r="88" spans="1:12" ht="27.6">
      <c r="A88" s="296" t="s">
        <v>161</v>
      </c>
      <c r="B88" s="1048">
        <f>+'ODS-09'!B84/190</f>
        <v>3.1525789473684211</v>
      </c>
      <c r="C88" s="1048">
        <f>+'ODS-09'!C84/190</f>
        <v>3.2908947368421053</v>
      </c>
      <c r="D88" s="1048">
        <f>+'ODS-09'!D84/190</f>
        <v>3.5452631578947371</v>
      </c>
      <c r="E88" s="1048">
        <f>+'ODS-09'!E84/190</f>
        <v>3.8616315789473687</v>
      </c>
      <c r="F88" s="1048">
        <f>+'ODS-09'!F84/190</f>
        <v>3.7330526315789472</v>
      </c>
      <c r="G88" s="1048">
        <f>+'ODS-09'!G84/190</f>
        <v>4.3944210526315794</v>
      </c>
      <c r="H88" s="1048">
        <f>+'ODS-09'!H84/190</f>
        <v>4.4811578947368416</v>
      </c>
      <c r="I88" s="1048">
        <f>+'ODS-09'!I84/190</f>
        <v>4.3258421052631579</v>
      </c>
      <c r="J88" s="1048">
        <f>+'ODS-09'!J84/190</f>
        <v>4.6069246980004745</v>
      </c>
      <c r="K88" s="1048">
        <f>+'ODS-09'!K84/190</f>
        <v>4.6113225450457414</v>
      </c>
      <c r="L88" s="1048">
        <f>+'ODS-09'!L84/190</f>
        <v>4.8270647889595661</v>
      </c>
    </row>
    <row r="89" spans="1:12">
      <c r="A89" s="296" t="s">
        <v>163</v>
      </c>
      <c r="B89" s="1048">
        <f>+'ODS-09'!B85/190</f>
        <v>2.5408947368421053</v>
      </c>
      <c r="C89" s="1048">
        <f>+'ODS-09'!C85/190</f>
        <v>2.7966842105263159</v>
      </c>
      <c r="D89" s="1048">
        <f>+'ODS-09'!D85/190</f>
        <v>2.8256842105263158</v>
      </c>
      <c r="E89" s="1048">
        <f>+'ODS-09'!E85/190</f>
        <v>3.1158947368421051</v>
      </c>
      <c r="F89" s="1048">
        <f>+'ODS-09'!F85/190</f>
        <v>3.2088421052631575</v>
      </c>
      <c r="G89" s="1048">
        <f>+'ODS-09'!G85/190</f>
        <v>3.4385263157894741</v>
      </c>
      <c r="H89" s="1048">
        <f>+'ODS-09'!H85/190</f>
        <v>3.7639473684210527</v>
      </c>
      <c r="I89" s="1048">
        <f>+'ODS-09'!I85/190</f>
        <v>3.7601578947368419</v>
      </c>
      <c r="J89" s="1048">
        <f>+'ODS-09'!J85/190</f>
        <v>3.8098813908675724</v>
      </c>
      <c r="K89" s="1048">
        <f>+'ODS-09'!K85/190</f>
        <v>3.9057340968598102</v>
      </c>
      <c r="L89" s="1048">
        <f>+'ODS-09'!L85/190</f>
        <v>3.9463000979438627</v>
      </c>
    </row>
    <row r="90" spans="1:12" ht="41.4">
      <c r="A90" s="296" t="s">
        <v>164</v>
      </c>
      <c r="B90" s="1048">
        <f>+'ODS-09'!B86/190</f>
        <v>1.826736842105263</v>
      </c>
      <c r="C90" s="1048">
        <f>+'ODS-09'!C86/190</f>
        <v>2.3037894736842106</v>
      </c>
      <c r="D90" s="1048">
        <f>+'ODS-09'!D86/190</f>
        <v>2.3402631578947366</v>
      </c>
      <c r="E90" s="1048">
        <f>+'ODS-09'!E86/190</f>
        <v>2.510842105263158</v>
      </c>
      <c r="F90" s="1048">
        <f>+'ODS-09'!F86/190</f>
        <v>2.5658947368421052</v>
      </c>
      <c r="G90" s="1048">
        <f>+'ODS-09'!G86/190</f>
        <v>2.6283157894736844</v>
      </c>
      <c r="H90" s="1048">
        <f>+'ODS-09'!H86/190</f>
        <v>2.7473157894736842</v>
      </c>
      <c r="I90" s="1048">
        <f>+'ODS-09'!I86/190</f>
        <v>2.8945263157894741</v>
      </c>
      <c r="J90" s="1048">
        <f>+'ODS-09'!J86/190</f>
        <v>3.0458496873584351</v>
      </c>
      <c r="K90" s="1048">
        <f>+'ODS-09'!K86/190</f>
        <v>3.0621306857221384</v>
      </c>
      <c r="L90" s="1048">
        <f>+'ODS-09'!L86/190</f>
        <v>2.9632264991596595</v>
      </c>
    </row>
    <row r="91" spans="1:12" ht="41.4">
      <c r="A91" s="296" t="s">
        <v>166</v>
      </c>
      <c r="B91" s="1048">
        <f>+'ODS-09'!B87/190</f>
        <v>1.118421052631579</v>
      </c>
      <c r="C91" s="1048">
        <f>+'ODS-09'!C87/190</f>
        <v>0</v>
      </c>
      <c r="D91" s="1048">
        <f>+'ODS-09'!D87/190</f>
        <v>0</v>
      </c>
      <c r="E91" s="1048">
        <f>+'ODS-09'!E87/190</f>
        <v>2.6315789473684212</v>
      </c>
      <c r="F91" s="1048">
        <f>+'ODS-09'!F87/190</f>
        <v>0.26578947368421052</v>
      </c>
      <c r="G91" s="1048">
        <f>+'ODS-09'!G87/190</f>
        <v>0</v>
      </c>
      <c r="H91" s="1048">
        <f>+'ODS-09'!H87/190</f>
        <v>0</v>
      </c>
      <c r="I91" s="1048">
        <f>+'ODS-09'!I87/190</f>
        <v>0</v>
      </c>
      <c r="J91" s="1048">
        <f>+'ODS-09'!J87/190</f>
        <v>0.78947368421052633</v>
      </c>
      <c r="K91" s="1048">
        <f>+'ODS-09'!K87/190</f>
        <v>0</v>
      </c>
      <c r="L91" s="1048">
        <f>+'ODS-09'!L87/190</f>
        <v>0.47572815533980589</v>
      </c>
    </row>
    <row r="92" spans="1:12" ht="69">
      <c r="A92" s="296" t="s">
        <v>168</v>
      </c>
      <c r="B92" s="1048">
        <f>+'ODS-09'!B88/190</f>
        <v>1.9842631578947367</v>
      </c>
      <c r="C92" s="1048">
        <f>+'ODS-09'!C88/190</f>
        <v>2.2947894736842103</v>
      </c>
      <c r="D92" s="1048">
        <f>+'ODS-09'!D88/190</f>
        <v>2.1355789473684208</v>
      </c>
      <c r="E92" s="1048">
        <f>+'ODS-09'!E88/190</f>
        <v>2.4774736842105263</v>
      </c>
      <c r="F92" s="1048">
        <f>+'ODS-09'!F88/190</f>
        <v>2.5910526315789473</v>
      </c>
      <c r="G92" s="1048">
        <f>+'ODS-09'!G88/190</f>
        <v>2.6835789473684208</v>
      </c>
      <c r="H92" s="1048">
        <f>+'ODS-09'!H88/190</f>
        <v>2.8402105263157895</v>
      </c>
      <c r="I92" s="1048">
        <f>+'ODS-09'!I88/190</f>
        <v>2.8388947368421054</v>
      </c>
      <c r="J92" s="1048">
        <f>+'ODS-09'!J88/190</f>
        <v>2.7421815408085433</v>
      </c>
      <c r="K92" s="1048">
        <f>+'ODS-09'!K88/190</f>
        <v>3.2983984541315952</v>
      </c>
      <c r="L92" s="1048">
        <f>+'ODS-09'!L88/190</f>
        <v>2.6066856330014225</v>
      </c>
    </row>
    <row r="93" spans="1:12" ht="69">
      <c r="A93" s="296" t="s">
        <v>170</v>
      </c>
      <c r="B93" s="1048">
        <f>+'ODS-09'!B89/190</f>
        <v>1.8576315789473683</v>
      </c>
      <c r="C93" s="1048">
        <f>+'ODS-09'!C89/190</f>
        <v>2.4544210526315786</v>
      </c>
      <c r="D93" s="1048">
        <f>+'ODS-09'!D89/190</f>
        <v>2.5744210526315787</v>
      </c>
      <c r="E93" s="1048">
        <f>+'ODS-09'!E89/190</f>
        <v>2.6056315789473685</v>
      </c>
      <c r="F93" s="1048">
        <f>+'ODS-09'!F89/190</f>
        <v>2.901263157894737</v>
      </c>
      <c r="G93" s="1048">
        <f>+'ODS-09'!G89/190</f>
        <v>3.1443684210526315</v>
      </c>
      <c r="H93" s="1048">
        <f>+'ODS-09'!H89/190</f>
        <v>3.3151578947368421</v>
      </c>
      <c r="I93" s="1048">
        <f>+'ODS-09'!I89/190</f>
        <v>3.4178947368421051</v>
      </c>
      <c r="J93" s="1048">
        <f>+'ODS-09'!J89/190</f>
        <v>3.5605237281995548</v>
      </c>
      <c r="K93" s="1048">
        <f>+'ODS-09'!K89/190</f>
        <v>3.204196459969523</v>
      </c>
      <c r="L93" s="1048">
        <f>+'ODS-09'!L89/190</f>
        <v>3.531846317254514</v>
      </c>
    </row>
    <row r="94" spans="1:12" ht="82.8">
      <c r="A94" s="303" t="s">
        <v>172</v>
      </c>
      <c r="B94" s="1049">
        <f>+'ODS-09'!B90/190</f>
        <v>1.2666842105263156</v>
      </c>
      <c r="C94" s="1049">
        <f>+'ODS-09'!C90/190</f>
        <v>1.375842105263158</v>
      </c>
      <c r="D94" s="1049">
        <f>+'ODS-09'!D90/190</f>
        <v>1.5167894736842105</v>
      </c>
      <c r="E94" s="1049">
        <f>+'ODS-09'!E90/190</f>
        <v>1.9071052631578949</v>
      </c>
      <c r="F94" s="1049">
        <f>+'ODS-09'!F90/190</f>
        <v>2.0064210526315791</v>
      </c>
      <c r="G94" s="1049">
        <f>+'ODS-09'!G90/190</f>
        <v>2.0816315789473685</v>
      </c>
      <c r="H94" s="1049">
        <f>+'ODS-09'!H90/190</f>
        <v>2.2371052631578947</v>
      </c>
      <c r="I94" s="1049">
        <f>+'ODS-09'!I90/190</f>
        <v>2.2571052631578947</v>
      </c>
      <c r="J94" s="1049">
        <f>+'ODS-09'!J90/190</f>
        <v>2.2454745212932927</v>
      </c>
      <c r="K94" s="1049">
        <f>+'ODS-09'!K90/190</f>
        <v>1.820213621692071</v>
      </c>
      <c r="L94" s="1049">
        <f>+'ODS-09'!L90/190</f>
        <v>2.1220914127423822</v>
      </c>
    </row>
    <row r="95" spans="1:12">
      <c r="A95" s="1026" t="s">
        <v>483</v>
      </c>
    </row>
    <row r="97" spans="1:16" ht="24" customHeight="1">
      <c r="A97" s="1367" t="s">
        <v>534</v>
      </c>
      <c r="B97" s="1367"/>
      <c r="C97" s="1367"/>
      <c r="D97" s="1367"/>
      <c r="E97" s="1367"/>
      <c r="F97" s="1367"/>
      <c r="G97" s="1367"/>
      <c r="H97" s="1367"/>
      <c r="I97" s="1367"/>
      <c r="J97" s="1367"/>
      <c r="K97" s="1367"/>
      <c r="L97" s="1367"/>
      <c r="M97" s="1367"/>
      <c r="N97" s="1367"/>
      <c r="O97" s="1367"/>
      <c r="P97" s="1367"/>
    </row>
    <row r="98" spans="1:16">
      <c r="A98" s="1585" t="s">
        <v>481</v>
      </c>
      <c r="B98" s="1590" t="s">
        <v>243</v>
      </c>
      <c r="C98" s="1591"/>
      <c r="D98" s="1591"/>
      <c r="E98" s="1591"/>
      <c r="F98" s="1591"/>
      <c r="G98" s="1591"/>
      <c r="H98" s="1591"/>
      <c r="I98" s="1591"/>
      <c r="J98" s="1591"/>
      <c r="K98" s="1591"/>
      <c r="L98" s="1591"/>
      <c r="M98" s="1591"/>
      <c r="N98" s="1591"/>
      <c r="O98" s="1591"/>
      <c r="P98" s="1592"/>
    </row>
    <row r="99" spans="1:16">
      <c r="A99" s="1589"/>
      <c r="B99" s="1023">
        <v>2007</v>
      </c>
      <c r="C99" s="1023">
        <v>2008</v>
      </c>
      <c r="D99" s="1023">
        <v>2009</v>
      </c>
      <c r="E99" s="1023">
        <v>2010</v>
      </c>
      <c r="F99" s="1023">
        <v>2011</v>
      </c>
      <c r="G99" s="1023">
        <v>2012</v>
      </c>
      <c r="H99" s="1023">
        <v>2013</v>
      </c>
      <c r="I99" s="1023">
        <v>2014</v>
      </c>
      <c r="J99" s="1023">
        <v>2015</v>
      </c>
      <c r="K99" s="1023">
        <v>2016</v>
      </c>
      <c r="L99" s="1023">
        <v>2017</v>
      </c>
      <c r="M99" s="1023">
        <v>2018</v>
      </c>
      <c r="N99" s="1023">
        <v>2019</v>
      </c>
      <c r="O99" s="1023">
        <v>2020</v>
      </c>
      <c r="P99" s="1023">
        <v>2021</v>
      </c>
    </row>
    <row r="100" spans="1:16">
      <c r="A100" s="281" t="s">
        <v>119</v>
      </c>
      <c r="B100" s="1044">
        <v>1.79</v>
      </c>
      <c r="C100" s="1044">
        <v>1.92</v>
      </c>
      <c r="D100" s="1044">
        <v>2.0099999999999998</v>
      </c>
      <c r="E100" s="1044">
        <v>2.19</v>
      </c>
      <c r="F100" s="1044">
        <v>2.4900000000000002</v>
      </c>
      <c r="G100" s="1044">
        <v>2.73</v>
      </c>
      <c r="H100" s="1044">
        <v>2.87</v>
      </c>
      <c r="I100" s="1050">
        <v>3.05</v>
      </c>
      <c r="J100" s="1044">
        <v>3.15</v>
      </c>
      <c r="K100" s="1044">
        <v>3.5</v>
      </c>
      <c r="L100" s="1044">
        <v>3.66</v>
      </c>
      <c r="M100" s="1044">
        <v>3.72</v>
      </c>
      <c r="N100" s="1044">
        <f>+'ODS-09'!N96/190</f>
        <v>3.7996895708828644</v>
      </c>
      <c r="O100" s="1044">
        <f>+'ODS-09'!O96/190</f>
        <v>3.9079340728502872</v>
      </c>
      <c r="P100" s="1044">
        <f>+'ODS-09'!P96/190</f>
        <v>3.7843477130036689</v>
      </c>
    </row>
    <row r="101" spans="1:16">
      <c r="A101" s="423" t="s">
        <v>179</v>
      </c>
      <c r="B101" s="1048">
        <v>0.78</v>
      </c>
      <c r="C101" s="1048">
        <v>0.81</v>
      </c>
      <c r="D101" s="1048">
        <v>0.97</v>
      </c>
      <c r="E101" s="1048">
        <v>0.97</v>
      </c>
      <c r="F101" s="1048">
        <v>1.0900000000000001</v>
      </c>
      <c r="G101" s="1048">
        <v>1.08</v>
      </c>
      <c r="H101" s="1048">
        <v>1.23</v>
      </c>
      <c r="I101" s="1051">
        <v>1.42</v>
      </c>
      <c r="J101" s="1048">
        <v>1.57</v>
      </c>
      <c r="K101" s="1048">
        <v>1.6</v>
      </c>
      <c r="L101" s="1048">
        <v>1.64</v>
      </c>
      <c r="M101" s="1048">
        <v>1.89</v>
      </c>
      <c r="N101" s="1048">
        <f>+'ODS-09'!N97/190</f>
        <v>2.0174089068825913</v>
      </c>
      <c r="O101" s="1294">
        <f>+'ODS-09'!O97/190</f>
        <v>1.5826382224846829</v>
      </c>
      <c r="P101" s="1294">
        <f>+'ODS-09'!P97/190</f>
        <v>1.7282154485092418</v>
      </c>
    </row>
    <row r="102" spans="1:16">
      <c r="A102" s="423" t="s">
        <v>180</v>
      </c>
      <c r="B102" s="1048">
        <v>0.89</v>
      </c>
      <c r="C102" s="1048">
        <v>1.02</v>
      </c>
      <c r="D102" s="1048">
        <v>1.03</v>
      </c>
      <c r="E102" s="1048">
        <v>1.1200000000000001</v>
      </c>
      <c r="F102" s="1048">
        <v>1.22</v>
      </c>
      <c r="G102" s="1048">
        <v>1.39</v>
      </c>
      <c r="H102" s="1048">
        <v>1.32</v>
      </c>
      <c r="I102" s="1051">
        <v>1.58</v>
      </c>
      <c r="J102" s="1048">
        <v>1.66</v>
      </c>
      <c r="K102" s="1048">
        <v>1.7</v>
      </c>
      <c r="L102" s="1048">
        <v>2.08</v>
      </c>
      <c r="M102" s="1048">
        <v>2.27</v>
      </c>
      <c r="N102" s="1048">
        <f>+'ODS-09'!N98/190</f>
        <v>1.7620237255923736</v>
      </c>
      <c r="O102" s="1294">
        <f>+'ODS-09'!O98/190</f>
        <v>1.9488125802310654</v>
      </c>
      <c r="P102" s="1294">
        <f>+'ODS-09'!P98/190</f>
        <v>1.6578947368421053</v>
      </c>
    </row>
    <row r="103" spans="1:16">
      <c r="A103" s="423" t="s">
        <v>181</v>
      </c>
      <c r="B103" s="1048">
        <v>1.1499999999999999</v>
      </c>
      <c r="C103" s="1048">
        <v>1.32</v>
      </c>
      <c r="D103" s="1048">
        <v>1.35</v>
      </c>
      <c r="E103" s="1048">
        <v>1.49</v>
      </c>
      <c r="F103" s="1048">
        <v>1.63</v>
      </c>
      <c r="G103" s="1048">
        <v>1.83</v>
      </c>
      <c r="H103" s="1048">
        <v>1.98</v>
      </c>
      <c r="I103" s="1051">
        <v>2.19</v>
      </c>
      <c r="J103" s="1048">
        <v>2.2200000000000002</v>
      </c>
      <c r="K103" s="1048">
        <v>2.42</v>
      </c>
      <c r="L103" s="1048">
        <v>2.5099999999999998</v>
      </c>
      <c r="M103" s="1048">
        <v>2.52</v>
      </c>
      <c r="N103" s="1048">
        <f>+'ODS-09'!N99/190</f>
        <v>2.6119100063871827</v>
      </c>
      <c r="O103" s="1294">
        <f>+'ODS-09'!O99/190</f>
        <v>2.1223563699225956</v>
      </c>
      <c r="P103" s="1294">
        <f>+'ODS-09'!P99/190</f>
        <v>2.3169894415201244</v>
      </c>
    </row>
    <row r="104" spans="1:16">
      <c r="A104" s="423" t="s">
        <v>182</v>
      </c>
      <c r="B104" s="1048">
        <v>1.47</v>
      </c>
      <c r="C104" s="1048">
        <v>1.64</v>
      </c>
      <c r="D104" s="1048">
        <v>1.65</v>
      </c>
      <c r="E104" s="1048">
        <v>1.77</v>
      </c>
      <c r="F104" s="1048">
        <v>1.94</v>
      </c>
      <c r="G104" s="1048">
        <v>2.2999999999999998</v>
      </c>
      <c r="H104" s="1048">
        <v>2.41</v>
      </c>
      <c r="I104" s="1051">
        <v>2.56</v>
      </c>
      <c r="J104" s="1048">
        <v>2.64</v>
      </c>
      <c r="K104" s="1048">
        <v>2.77</v>
      </c>
      <c r="L104" s="1048">
        <v>2.98</v>
      </c>
      <c r="M104" s="1048">
        <v>3.08</v>
      </c>
      <c r="N104" s="1048">
        <f>+'ODS-09'!N100/190</f>
        <v>3.0165572856346246</v>
      </c>
      <c r="O104" s="1294">
        <f>+'ODS-09'!O100/190</f>
        <v>2.6557037318273138</v>
      </c>
      <c r="P104" s="1294">
        <f>+'ODS-09'!P100/190</f>
        <v>2.8653170974678366</v>
      </c>
    </row>
    <row r="105" spans="1:16">
      <c r="A105" s="423" t="s">
        <v>183</v>
      </c>
      <c r="B105" s="1048">
        <v>1.77</v>
      </c>
      <c r="C105" s="1048">
        <v>1.87</v>
      </c>
      <c r="D105" s="1048">
        <v>1.96</v>
      </c>
      <c r="E105" s="1048">
        <v>2.08</v>
      </c>
      <c r="F105" s="1048">
        <v>2.39</v>
      </c>
      <c r="G105" s="1048">
        <v>2.63</v>
      </c>
      <c r="H105" s="1048">
        <v>2.79</v>
      </c>
      <c r="I105" s="1051">
        <v>2.98</v>
      </c>
      <c r="J105" s="1048">
        <v>3.02</v>
      </c>
      <c r="K105" s="1048">
        <v>3.24</v>
      </c>
      <c r="L105" s="1048">
        <v>3.46</v>
      </c>
      <c r="M105" s="1048">
        <v>3.54</v>
      </c>
      <c r="N105" s="1048">
        <f>+'ODS-09'!N101/190</f>
        <v>3.5999783455233101</v>
      </c>
      <c r="O105" s="1294">
        <f>+'ODS-09'!O101/190</f>
        <v>3.5213941704234535</v>
      </c>
      <c r="P105" s="1294">
        <f>+'ODS-09'!P101/190</f>
        <v>3.5454708598897073</v>
      </c>
    </row>
    <row r="106" spans="1:16">
      <c r="A106" s="423" t="s">
        <v>184</v>
      </c>
      <c r="B106" s="1048">
        <v>1.88</v>
      </c>
      <c r="C106" s="1048">
        <v>1.77</v>
      </c>
      <c r="D106" s="1048">
        <v>2.0699999999999998</v>
      </c>
      <c r="E106" s="1048">
        <v>2.25</v>
      </c>
      <c r="F106" s="1048">
        <v>2.63</v>
      </c>
      <c r="G106" s="1048">
        <v>2.69</v>
      </c>
      <c r="H106" s="1048">
        <v>2.91</v>
      </c>
      <c r="I106" s="1051">
        <v>3.09</v>
      </c>
      <c r="J106" s="1048">
        <v>3.27</v>
      </c>
      <c r="K106" s="1048">
        <v>3.14</v>
      </c>
      <c r="L106" s="1048">
        <v>3.59</v>
      </c>
      <c r="M106" s="1048">
        <v>3.77</v>
      </c>
      <c r="N106" s="1048">
        <f>+'ODS-09'!N102/190</f>
        <v>3.6151022957988443</v>
      </c>
      <c r="O106" s="1294">
        <f>+'ODS-09'!O102/190</f>
        <v>3.7014450483892354</v>
      </c>
      <c r="P106" s="1294">
        <f>+'ODS-09'!P102/190</f>
        <v>3.7366336043844757</v>
      </c>
    </row>
    <row r="107" spans="1:16">
      <c r="A107" s="423" t="s">
        <v>185</v>
      </c>
      <c r="B107" s="1048">
        <v>2.92</v>
      </c>
      <c r="C107" s="1048">
        <v>3.1</v>
      </c>
      <c r="D107" s="1048">
        <v>3.27</v>
      </c>
      <c r="E107" s="1048">
        <v>3.53</v>
      </c>
      <c r="F107" s="1048">
        <v>3.87</v>
      </c>
      <c r="G107" s="1048">
        <v>4.0599999999999996</v>
      </c>
      <c r="H107" s="1048">
        <v>4.38</v>
      </c>
      <c r="I107" s="1051">
        <v>4.62</v>
      </c>
      <c r="J107" s="1048">
        <v>4.8899999999999997</v>
      </c>
      <c r="K107" s="1048">
        <v>5.33</v>
      </c>
      <c r="L107" s="1048">
        <v>5.55</v>
      </c>
      <c r="M107" s="1048">
        <v>5.6</v>
      </c>
      <c r="N107" s="1048">
        <f>+'ODS-09'!N103/190</f>
        <v>5.6430919469784078</v>
      </c>
      <c r="O107" s="1294">
        <f>+'ODS-09'!O103/190</f>
        <v>5.8524031045253988</v>
      </c>
      <c r="P107" s="1294">
        <f>+'ODS-09'!P103/190</f>
        <v>6.2269661335139617</v>
      </c>
    </row>
    <row r="108" spans="1:16">
      <c r="A108" s="258" t="s">
        <v>186</v>
      </c>
      <c r="B108" s="1049">
        <v>2.71</v>
      </c>
      <c r="C108" s="1049">
        <v>3.51</v>
      </c>
      <c r="D108" s="1049">
        <v>2.56</v>
      </c>
      <c r="E108" s="1049">
        <v>2.48</v>
      </c>
      <c r="F108" s="1049">
        <v>2.69</v>
      </c>
      <c r="G108" s="1049">
        <v>2.83</v>
      </c>
      <c r="H108" s="1049">
        <v>3.34</v>
      </c>
      <c r="I108" s="1052">
        <v>3.25</v>
      </c>
      <c r="J108" s="1049">
        <v>3.13</v>
      </c>
      <c r="K108" s="1049">
        <v>3.65</v>
      </c>
      <c r="L108" s="1049">
        <v>4.2699999999999996</v>
      </c>
      <c r="M108" s="1049">
        <v>4.18</v>
      </c>
      <c r="N108" s="1049">
        <f>+'ODS-09'!N104/190</f>
        <v>4.2417320808132803</v>
      </c>
      <c r="O108" s="1295">
        <f>+'ODS-09'!O104/190</f>
        <v>4.5530586398845463</v>
      </c>
      <c r="P108" s="1295">
        <f>+'ODS-09'!P104/190</f>
        <v>4.0891279293123324</v>
      </c>
    </row>
    <row r="109" spans="1:16">
      <c r="A109" s="267" t="s">
        <v>150</v>
      </c>
      <c r="B109" s="1053">
        <v>1.8</v>
      </c>
      <c r="C109" s="1053">
        <v>1.94</v>
      </c>
      <c r="D109" s="1053">
        <v>2.04</v>
      </c>
      <c r="E109" s="1053">
        <v>2.23</v>
      </c>
      <c r="F109" s="1053">
        <v>2.54</v>
      </c>
      <c r="G109" s="1053">
        <v>2.74</v>
      </c>
      <c r="H109" s="1053">
        <v>2.9</v>
      </c>
      <c r="I109" s="1054">
        <v>3.08</v>
      </c>
      <c r="J109" s="1053">
        <v>3.2</v>
      </c>
      <c r="K109" s="1053">
        <v>3.53</v>
      </c>
      <c r="L109" s="1053">
        <v>3.65</v>
      </c>
      <c r="M109" s="1053">
        <v>3.72</v>
      </c>
      <c r="N109" s="1053">
        <f>+'ODS-09'!N105/190</f>
        <v>3.8004674409083474</v>
      </c>
      <c r="O109" s="1053">
        <f>+'ODS-09'!O105/190</f>
        <v>3.7566869440283677</v>
      </c>
      <c r="P109" s="1053">
        <f>+'ODS-09'!P105/190</f>
        <v>3.6897938323272457</v>
      </c>
    </row>
    <row r="110" spans="1:16">
      <c r="A110" s="423" t="s">
        <v>179</v>
      </c>
      <c r="B110" s="1048">
        <v>0.85</v>
      </c>
      <c r="C110" s="1048">
        <v>0.86</v>
      </c>
      <c r="D110" s="1048">
        <v>1.05</v>
      </c>
      <c r="E110" s="1048">
        <v>1.02</v>
      </c>
      <c r="F110" s="1048">
        <v>1.1100000000000001</v>
      </c>
      <c r="G110" s="1048">
        <v>1.08</v>
      </c>
      <c r="H110" s="1048">
        <v>1.25</v>
      </c>
      <c r="I110" s="1051">
        <v>1.55</v>
      </c>
      <c r="J110" s="1048">
        <v>1.6</v>
      </c>
      <c r="K110" s="1048">
        <v>1.67</v>
      </c>
      <c r="L110" s="1048">
        <v>1.77</v>
      </c>
      <c r="M110" s="1048">
        <v>2.0299999999999998</v>
      </c>
      <c r="N110" s="1048">
        <f>+'ODS-09'!N106/190</f>
        <v>2.0248880741706912</v>
      </c>
      <c r="O110" s="1294">
        <f>+'ODS-09'!O106/190</f>
        <v>1.37108666061706</v>
      </c>
      <c r="P110" s="1294">
        <f>+'ODS-09'!P106/190</f>
        <v>1.5178603418007237</v>
      </c>
    </row>
    <row r="111" spans="1:16">
      <c r="A111" s="423" t="s">
        <v>180</v>
      </c>
      <c r="B111" s="1048">
        <v>0.95</v>
      </c>
      <c r="C111" s="1048">
        <v>1.1499999999999999</v>
      </c>
      <c r="D111" s="1048">
        <v>1.1399999999999999</v>
      </c>
      <c r="E111" s="1048">
        <v>1.17</v>
      </c>
      <c r="F111" s="1048">
        <v>1.35</v>
      </c>
      <c r="G111" s="1048">
        <v>1.43</v>
      </c>
      <c r="H111" s="1048">
        <v>1.51</v>
      </c>
      <c r="I111" s="1051">
        <v>1.71</v>
      </c>
      <c r="J111" s="1048">
        <v>1.71</v>
      </c>
      <c r="K111" s="1048">
        <v>1.76</v>
      </c>
      <c r="L111" s="1048">
        <v>2.21</v>
      </c>
      <c r="M111" s="1048">
        <v>2.38</v>
      </c>
      <c r="N111" s="1048">
        <f>+'ODS-09'!N107/190</f>
        <v>1.8527684646973634</v>
      </c>
      <c r="O111" s="1294">
        <f>+'ODS-09'!O107/190</f>
        <v>1.9491453714672533</v>
      </c>
      <c r="P111" s="1294">
        <f>+'ODS-09'!P107/190</f>
        <v>1.871582148478139</v>
      </c>
    </row>
    <row r="112" spans="1:16">
      <c r="A112" s="423" t="s">
        <v>181</v>
      </c>
      <c r="B112" s="1048">
        <v>1.31</v>
      </c>
      <c r="C112" s="1048">
        <v>1.47</v>
      </c>
      <c r="D112" s="1048">
        <v>1.54</v>
      </c>
      <c r="E112" s="1048">
        <v>1.64</v>
      </c>
      <c r="F112" s="1048">
        <v>1.79</v>
      </c>
      <c r="G112" s="1048">
        <v>2.0499999999999998</v>
      </c>
      <c r="H112" s="1048">
        <v>2.19</v>
      </c>
      <c r="I112" s="1051">
        <v>2.3199999999999998</v>
      </c>
      <c r="J112" s="1048">
        <v>2.39</v>
      </c>
      <c r="K112" s="1048">
        <v>2.6</v>
      </c>
      <c r="L112" s="1048">
        <v>2.69</v>
      </c>
      <c r="M112" s="1048">
        <v>2.72</v>
      </c>
      <c r="N112" s="1048">
        <f>+'ODS-09'!N108/190</f>
        <v>2.8452149699450593</v>
      </c>
      <c r="O112" s="1294">
        <f>+'ODS-09'!O108/190</f>
        <v>2.2954228130880834</v>
      </c>
      <c r="P112" s="1294">
        <f>+'ODS-09'!P108/190</f>
        <v>2.5242600045296957</v>
      </c>
    </row>
    <row r="113" spans="1:16">
      <c r="A113" s="423" t="s">
        <v>182</v>
      </c>
      <c r="B113" s="1048">
        <v>1.63</v>
      </c>
      <c r="C113" s="1048">
        <v>1.8</v>
      </c>
      <c r="D113" s="1048">
        <v>1.81</v>
      </c>
      <c r="E113" s="1048">
        <v>1.94</v>
      </c>
      <c r="F113" s="1048">
        <v>2.17</v>
      </c>
      <c r="G113" s="1048">
        <v>2.46</v>
      </c>
      <c r="H113" s="1048">
        <v>2.56</v>
      </c>
      <c r="I113" s="1051">
        <v>2.71</v>
      </c>
      <c r="J113" s="1048">
        <v>2.78</v>
      </c>
      <c r="K113" s="1048">
        <v>2.97</v>
      </c>
      <c r="L113" s="1048">
        <v>3.21</v>
      </c>
      <c r="M113" s="1048">
        <v>3.3</v>
      </c>
      <c r="N113" s="1048">
        <f>+'ODS-09'!N109/190</f>
        <v>3.2336693019832787</v>
      </c>
      <c r="O113" s="1294">
        <f>+'ODS-09'!O109/190</f>
        <v>2.8412332176661881</v>
      </c>
      <c r="P113" s="1294">
        <f>+'ODS-09'!P109/190</f>
        <v>2.9954634870930188</v>
      </c>
    </row>
    <row r="114" spans="1:16">
      <c r="A114" s="423" t="s">
        <v>183</v>
      </c>
      <c r="B114" s="1048">
        <v>1.88</v>
      </c>
      <c r="C114" s="1048">
        <v>1.97</v>
      </c>
      <c r="D114" s="1048">
        <v>2.08</v>
      </c>
      <c r="E114" s="1048">
        <v>2.2599999999999998</v>
      </c>
      <c r="F114" s="1048">
        <v>2.62</v>
      </c>
      <c r="G114" s="1048">
        <v>2.77</v>
      </c>
      <c r="H114" s="1048">
        <v>2.97</v>
      </c>
      <c r="I114" s="1051">
        <v>3.25</v>
      </c>
      <c r="J114" s="1048">
        <v>3.29</v>
      </c>
      <c r="K114" s="1048">
        <v>3.54</v>
      </c>
      <c r="L114" s="1048">
        <v>3.64</v>
      </c>
      <c r="M114" s="1048">
        <v>3.73</v>
      </c>
      <c r="N114" s="1048">
        <f>+'ODS-09'!N110/190</f>
        <v>3.7688895399104858</v>
      </c>
      <c r="O114" s="1294">
        <f>+'ODS-09'!O110/190</f>
        <v>3.5792824433164974</v>
      </c>
      <c r="P114" s="1294">
        <f>+'ODS-09'!P110/190</f>
        <v>3.6536202884412554</v>
      </c>
    </row>
    <row r="115" spans="1:16">
      <c r="A115" s="423" t="s">
        <v>184</v>
      </c>
      <c r="B115" s="1048">
        <v>2.1800000000000002</v>
      </c>
      <c r="C115" s="1048">
        <v>1.95</v>
      </c>
      <c r="D115" s="1048">
        <v>2.33</v>
      </c>
      <c r="E115" s="1048">
        <v>2.54</v>
      </c>
      <c r="F115" s="1048">
        <v>2.84</v>
      </c>
      <c r="G115" s="1048">
        <v>2.82</v>
      </c>
      <c r="H115" s="1048">
        <v>3.03</v>
      </c>
      <c r="I115" s="1051">
        <v>3.34</v>
      </c>
      <c r="J115" s="1048">
        <v>3.4</v>
      </c>
      <c r="K115" s="1048">
        <v>3.66</v>
      </c>
      <c r="L115" s="1048">
        <v>3.82</v>
      </c>
      <c r="M115" s="1048">
        <v>4.25</v>
      </c>
      <c r="N115" s="1048">
        <f>+'ODS-09'!N111/190</f>
        <v>3.7404375764993878</v>
      </c>
      <c r="O115" s="1294">
        <f>+'ODS-09'!O111/190</f>
        <v>3.7046550639547076</v>
      </c>
      <c r="P115" s="1294">
        <f>+'ODS-09'!P111/190</f>
        <v>3.8301611413933814</v>
      </c>
    </row>
    <row r="116" spans="1:16">
      <c r="A116" s="423" t="s">
        <v>185</v>
      </c>
      <c r="B116" s="1048">
        <v>3.17</v>
      </c>
      <c r="C116" s="1048">
        <v>3.48</v>
      </c>
      <c r="D116" s="1048">
        <v>3.6</v>
      </c>
      <c r="E116" s="1048">
        <v>3.89</v>
      </c>
      <c r="F116" s="1048">
        <v>4.42</v>
      </c>
      <c r="G116" s="1048">
        <v>4.5999999999999996</v>
      </c>
      <c r="H116" s="1048">
        <v>5.0199999999999996</v>
      </c>
      <c r="I116" s="1051">
        <v>4.97</v>
      </c>
      <c r="J116" s="1048">
        <v>5.37</v>
      </c>
      <c r="K116" s="1048">
        <v>5.86</v>
      </c>
      <c r="L116" s="1048">
        <v>5.97</v>
      </c>
      <c r="M116" s="1048">
        <v>5.92</v>
      </c>
      <c r="N116" s="1048">
        <f>+'ODS-09'!N112/190</f>
        <v>6.1964193259980105</v>
      </c>
      <c r="O116" s="1294">
        <f>+'ODS-09'!O112/190</f>
        <v>5.9131330044802457</v>
      </c>
      <c r="P116" s="1294">
        <f>+'ODS-09'!P112/190</f>
        <v>6.6431667213615633</v>
      </c>
    </row>
    <row r="117" spans="1:16">
      <c r="A117" s="264" t="s">
        <v>186</v>
      </c>
      <c r="B117" s="1055">
        <v>3.39</v>
      </c>
      <c r="C117" s="1055">
        <v>3.83</v>
      </c>
      <c r="D117" s="1055">
        <v>2.86</v>
      </c>
      <c r="E117" s="1055">
        <v>3.67</v>
      </c>
      <c r="F117" s="1055">
        <v>2.92</v>
      </c>
      <c r="G117" s="1055">
        <v>2.98</v>
      </c>
      <c r="H117" s="1055">
        <v>3.14</v>
      </c>
      <c r="I117" s="1056">
        <v>4.04</v>
      </c>
      <c r="J117" s="1055">
        <v>3.46</v>
      </c>
      <c r="K117" s="1055">
        <v>4.2699999999999996</v>
      </c>
      <c r="L117" s="1055">
        <v>4.51</v>
      </c>
      <c r="M117" s="1055">
        <v>4.1900000000000004</v>
      </c>
      <c r="N117" s="1055">
        <f>+'ODS-09'!N113/190</f>
        <v>4.3403028118240803</v>
      </c>
      <c r="O117" s="1296">
        <f>+'ODS-09'!O113/190</f>
        <v>5.3909044455799693</v>
      </c>
      <c r="P117" s="1296">
        <f>+'ODS-09'!P113/190</f>
        <v>4.6007259528130673</v>
      </c>
    </row>
    <row r="118" spans="1:16">
      <c r="A118" s="267" t="s">
        <v>151</v>
      </c>
      <c r="B118" s="1053">
        <v>1.76</v>
      </c>
      <c r="C118" s="1053">
        <v>1.9</v>
      </c>
      <c r="D118" s="1053">
        <v>1.98</v>
      </c>
      <c r="E118" s="1053">
        <v>2.12</v>
      </c>
      <c r="F118" s="1053">
        <v>2.41</v>
      </c>
      <c r="G118" s="1053">
        <v>2.72</v>
      </c>
      <c r="H118" s="1053">
        <v>2.83</v>
      </c>
      <c r="I118" s="1054">
        <v>3.01</v>
      </c>
      <c r="J118" s="1053">
        <v>3.1</v>
      </c>
      <c r="K118" s="1053">
        <v>3.44</v>
      </c>
      <c r="L118" s="1053">
        <v>3.68</v>
      </c>
      <c r="M118" s="1053">
        <v>3.73</v>
      </c>
      <c r="N118" s="1053">
        <f>+'ODS-09'!N114/190</f>
        <v>3.7986105867250624</v>
      </c>
      <c r="O118" s="1053">
        <f>+'ODS-09'!O114/190</f>
        <v>4.1072712198287098</v>
      </c>
      <c r="P118" s="1053">
        <f>+'ODS-09'!P114/190</f>
        <v>3.9273985812733332</v>
      </c>
    </row>
    <row r="119" spans="1:16">
      <c r="A119" s="423" t="s">
        <v>179</v>
      </c>
      <c r="B119" s="1048">
        <v>0.57999999999999996</v>
      </c>
      <c r="C119" s="1048">
        <v>0.64</v>
      </c>
      <c r="D119" s="1048">
        <v>0.57999999999999996</v>
      </c>
      <c r="E119" s="1048">
        <v>0.83</v>
      </c>
      <c r="F119" s="1048">
        <v>1.01</v>
      </c>
      <c r="G119" s="1048">
        <v>1.03</v>
      </c>
      <c r="H119" s="1048">
        <v>1.0900000000000001</v>
      </c>
      <c r="I119" s="1051">
        <v>0.64</v>
      </c>
      <c r="J119" s="1048">
        <v>1.24</v>
      </c>
      <c r="K119" s="1048">
        <v>1</v>
      </c>
      <c r="L119" s="1048">
        <v>1.31</v>
      </c>
      <c r="M119" s="1048">
        <v>1.39</v>
      </c>
      <c r="N119" s="1048">
        <f>+'ODS-09'!N115/190</f>
        <v>1.9929747783024303</v>
      </c>
      <c r="O119" s="1294">
        <f>+'ODS-09'!O115/190</f>
        <v>1.976854787571338</v>
      </c>
      <c r="P119" s="1294">
        <f>+'ODS-09'!P115/190</f>
        <v>2.3119316616147696</v>
      </c>
    </row>
    <row r="120" spans="1:16">
      <c r="A120" s="423" t="s">
        <v>180</v>
      </c>
      <c r="B120" s="1048">
        <v>0.63</v>
      </c>
      <c r="C120" s="1048">
        <v>0.69</v>
      </c>
      <c r="D120" s="1048">
        <v>0.65</v>
      </c>
      <c r="E120" s="1048">
        <v>0.91</v>
      </c>
      <c r="F120" s="1048">
        <v>0.74</v>
      </c>
      <c r="G120" s="1048">
        <v>1.26</v>
      </c>
      <c r="H120" s="1048">
        <v>0.96</v>
      </c>
      <c r="I120" s="1051">
        <v>1.1399999999999999</v>
      </c>
      <c r="J120" s="1048">
        <v>1.51</v>
      </c>
      <c r="K120" s="1048">
        <v>1.41</v>
      </c>
      <c r="L120" s="1048">
        <v>1.66</v>
      </c>
      <c r="M120" s="1048">
        <v>1.93</v>
      </c>
      <c r="N120" s="1048">
        <f>+'ODS-09'!N116/190</f>
        <v>1.4537704697082015</v>
      </c>
      <c r="O120" s="1294">
        <f>+'ODS-09'!O116/190</f>
        <v>1.9479933342591309</v>
      </c>
      <c r="P120" s="1294">
        <f>+'ODS-09'!P116/190</f>
        <v>1.0345691382765529</v>
      </c>
    </row>
    <row r="121" spans="1:16">
      <c r="A121" s="423" t="s">
        <v>181</v>
      </c>
      <c r="B121" s="1048">
        <v>0.7</v>
      </c>
      <c r="C121" s="1048">
        <v>0.85</v>
      </c>
      <c r="D121" s="1048">
        <v>0.87</v>
      </c>
      <c r="E121" s="1048">
        <v>1.08</v>
      </c>
      <c r="F121" s="1048">
        <v>1.18</v>
      </c>
      <c r="G121" s="1048">
        <v>1.3</v>
      </c>
      <c r="H121" s="1048">
        <v>1.4</v>
      </c>
      <c r="I121" s="1051">
        <v>1.72</v>
      </c>
      <c r="J121" s="1048">
        <v>1.72</v>
      </c>
      <c r="K121" s="1048">
        <v>1.97</v>
      </c>
      <c r="L121" s="1048">
        <v>2.09</v>
      </c>
      <c r="M121" s="1048">
        <v>2.04</v>
      </c>
      <c r="N121" s="1048">
        <f>+'ODS-09'!N117/190</f>
        <v>2.016911329376224</v>
      </c>
      <c r="O121" s="1294">
        <f>+'ODS-09'!O117/190</f>
        <v>1.8353287528764342</v>
      </c>
      <c r="P121" s="1294">
        <f>+'ODS-09'!P117/190</f>
        <v>1.8937098348653705</v>
      </c>
    </row>
    <row r="122" spans="1:16">
      <c r="A122" s="423" t="s">
        <v>182</v>
      </c>
      <c r="B122" s="1048">
        <v>1.04</v>
      </c>
      <c r="C122" s="1048">
        <v>1.1499999999999999</v>
      </c>
      <c r="D122" s="1048">
        <v>1.23</v>
      </c>
      <c r="E122" s="1048">
        <v>1.42</v>
      </c>
      <c r="F122" s="1048">
        <v>1.59</v>
      </c>
      <c r="G122" s="1048">
        <v>1.75</v>
      </c>
      <c r="H122" s="1048">
        <v>1.95</v>
      </c>
      <c r="I122" s="1051">
        <v>2.27</v>
      </c>
      <c r="J122" s="1048">
        <v>2.37</v>
      </c>
      <c r="K122" s="1048">
        <v>2.4</v>
      </c>
      <c r="L122" s="1048">
        <v>2.57</v>
      </c>
      <c r="M122" s="1048">
        <v>2.5299999999999998</v>
      </c>
      <c r="N122" s="1048">
        <f>+'ODS-09'!N118/190</f>
        <v>2.5835482796185998</v>
      </c>
      <c r="O122" s="1294">
        <f>+'ODS-09'!O118/190</f>
        <v>2.1650346424761922</v>
      </c>
      <c r="P122" s="1294">
        <f>+'ODS-09'!P118/190</f>
        <v>2.4609358757931328</v>
      </c>
    </row>
    <row r="123" spans="1:16">
      <c r="A123" s="423" t="s">
        <v>183</v>
      </c>
      <c r="B123" s="1048">
        <v>1.61</v>
      </c>
      <c r="C123" s="1048">
        <v>1.71</v>
      </c>
      <c r="D123" s="1048">
        <v>1.79</v>
      </c>
      <c r="E123" s="1048">
        <v>1.9</v>
      </c>
      <c r="F123" s="1048">
        <v>2.02</v>
      </c>
      <c r="G123" s="1048">
        <v>2.4300000000000002</v>
      </c>
      <c r="H123" s="1048">
        <v>2.5499999999999998</v>
      </c>
      <c r="I123" s="1051">
        <v>2.7</v>
      </c>
      <c r="J123" s="1048">
        <v>2.76</v>
      </c>
      <c r="K123" s="1048">
        <v>2.89</v>
      </c>
      <c r="L123" s="1048">
        <v>3.16</v>
      </c>
      <c r="M123" s="1048">
        <v>3.23</v>
      </c>
      <c r="N123" s="1048">
        <f>+'ODS-09'!N119/190</f>
        <v>3.3449953011701634</v>
      </c>
      <c r="O123" s="1294">
        <f>+'ODS-09'!O119/190</f>
        <v>3.4363647727006401</v>
      </c>
      <c r="P123" s="1294">
        <f>+'ODS-09'!P119/190</f>
        <v>3.3905909462134214</v>
      </c>
    </row>
    <row r="124" spans="1:16">
      <c r="A124" s="423" t="s">
        <v>184</v>
      </c>
      <c r="B124" s="1048">
        <v>1.32</v>
      </c>
      <c r="C124" s="1048">
        <v>1.52</v>
      </c>
      <c r="D124" s="1048">
        <v>1.81</v>
      </c>
      <c r="E124" s="1048">
        <v>1.75</v>
      </c>
      <c r="F124" s="1048">
        <v>1.93</v>
      </c>
      <c r="G124" s="1048">
        <v>2.31</v>
      </c>
      <c r="H124" s="1048">
        <v>2.46</v>
      </c>
      <c r="I124" s="1051">
        <v>2.37</v>
      </c>
      <c r="J124" s="1048">
        <v>2.68</v>
      </c>
      <c r="K124" s="1048">
        <v>2.59</v>
      </c>
      <c r="L124" s="1048">
        <v>2.83</v>
      </c>
      <c r="M124" s="1048">
        <v>2.48</v>
      </c>
      <c r="N124" s="1048">
        <f>+'ODS-09'!N120/190</f>
        <v>3.4844497607655502</v>
      </c>
      <c r="O124" s="1294">
        <f>+'ODS-09'!O120/190</f>
        <v>3.6842105263157894</v>
      </c>
      <c r="P124" s="1294">
        <f>+'ODS-09'!P120/190</f>
        <v>0.64641982864137082</v>
      </c>
    </row>
    <row r="125" spans="1:16">
      <c r="A125" s="423" t="s">
        <v>185</v>
      </c>
      <c r="B125" s="1048">
        <v>2.76</v>
      </c>
      <c r="C125" s="1048">
        <v>2.93</v>
      </c>
      <c r="D125" s="1048">
        <v>3.08</v>
      </c>
      <c r="E125" s="1048">
        <v>3.32</v>
      </c>
      <c r="F125" s="1048">
        <v>3.58</v>
      </c>
      <c r="G125" s="1048">
        <v>3.81</v>
      </c>
      <c r="H125" s="1048">
        <v>4.0199999999999996</v>
      </c>
      <c r="I125" s="1051">
        <v>4.41</v>
      </c>
      <c r="J125" s="1048">
        <v>4.59</v>
      </c>
      <c r="K125" s="1048">
        <v>5.08</v>
      </c>
      <c r="L125" s="1048">
        <v>5.29</v>
      </c>
      <c r="M125" s="1048">
        <v>5.4</v>
      </c>
      <c r="N125" s="1048">
        <f>+'ODS-09'!N121/190</f>
        <v>5.2581755105169465</v>
      </c>
      <c r="O125" s="1294">
        <f>+'ODS-09'!O121/190</f>
        <v>5.817580822619262</v>
      </c>
      <c r="P125" s="1294">
        <f>+'ODS-09'!P121/190</f>
        <v>5.992991645107935</v>
      </c>
    </row>
    <row r="126" spans="1:16">
      <c r="A126" s="258" t="s">
        <v>186</v>
      </c>
      <c r="B126" s="1049">
        <v>1.21</v>
      </c>
      <c r="C126" s="1049">
        <v>2.04</v>
      </c>
      <c r="D126" s="1049">
        <v>2.13</v>
      </c>
      <c r="E126" s="1049">
        <v>2.2000000000000002</v>
      </c>
      <c r="F126" s="1049">
        <v>2.5</v>
      </c>
      <c r="G126" s="1049">
        <v>2.72</v>
      </c>
      <c r="H126" s="1049">
        <v>3.79</v>
      </c>
      <c r="I126" s="1052">
        <v>3</v>
      </c>
      <c r="J126" s="1049">
        <v>3.02</v>
      </c>
      <c r="K126" s="1049">
        <v>3.16</v>
      </c>
      <c r="L126" s="1049">
        <v>4.09</v>
      </c>
      <c r="M126" s="1049">
        <v>4.17</v>
      </c>
      <c r="N126" s="1049">
        <f>+'ODS-09'!N122/190</f>
        <v>4.1777795312869879</v>
      </c>
      <c r="O126" s="1295">
        <f>+'ODS-09'!O122/190</f>
        <v>4.054993538036455</v>
      </c>
      <c r="P126" s="1295">
        <f>+'ODS-09'!P122/190</f>
        <v>3.8417245645759972</v>
      </c>
    </row>
    <row r="127" spans="1:16">
      <c r="A127" s="1026" t="s">
        <v>483</v>
      </c>
    </row>
  </sheetData>
  <mergeCells count="19">
    <mergeCell ref="A64:L64"/>
    <mergeCell ref="B98:P98"/>
    <mergeCell ref="A97:P97"/>
    <mergeCell ref="A62:A63"/>
    <mergeCell ref="A98:A99"/>
    <mergeCell ref="B62:L62"/>
    <mergeCell ref="A60:L60"/>
    <mergeCell ref="A29:A30"/>
    <mergeCell ref="A44:A45"/>
    <mergeCell ref="B29:P29"/>
    <mergeCell ref="B44:P44"/>
    <mergeCell ref="A42:P42"/>
    <mergeCell ref="A28:P28"/>
    <mergeCell ref="A3:A4"/>
    <mergeCell ref="A21:A22"/>
    <mergeCell ref="B3:P3"/>
    <mergeCell ref="A1:P1"/>
    <mergeCell ref="B21:P21"/>
    <mergeCell ref="A19:P19"/>
  </mergeCells>
  <pageMargins left="0.7" right="0.7" top="0.75" bottom="0.75" header="0.3" footer="0.3"/>
  <pageSetup paperSize="9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92D050"/>
  </sheetPr>
  <dimension ref="A1:Z66"/>
  <sheetViews>
    <sheetView showGridLines="0" workbookViewId="0">
      <selection activeCell="A57" sqref="A57"/>
    </sheetView>
  </sheetViews>
  <sheetFormatPr baseColWidth="10" defaultRowHeight="14.4"/>
  <cols>
    <col min="1" max="1" width="35.44140625" customWidth="1"/>
    <col min="2" max="2" width="7.88671875" bestFit="1" customWidth="1"/>
    <col min="3" max="3" width="7.33203125" customWidth="1"/>
    <col min="4" max="4" width="6.44140625" bestFit="1" customWidth="1"/>
    <col min="5" max="6" width="6" bestFit="1" customWidth="1"/>
    <col min="7" max="9" width="6.44140625" bestFit="1" customWidth="1"/>
    <col min="10" max="13" width="6" bestFit="1" customWidth="1"/>
    <col min="14" max="16" width="8" customWidth="1"/>
  </cols>
  <sheetData>
    <row r="1" spans="1:18" ht="32.25" customHeight="1">
      <c r="A1" s="1599" t="s">
        <v>523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599"/>
      <c r="M1" s="1599"/>
      <c r="N1" s="1599"/>
      <c r="O1" s="1599"/>
      <c r="P1" s="1599"/>
    </row>
    <row r="3" spans="1:18">
      <c r="A3" s="1593" t="s">
        <v>467</v>
      </c>
      <c r="B3" s="1533" t="s">
        <v>492</v>
      </c>
      <c r="C3" s="1597"/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1597"/>
      <c r="P3" s="1534"/>
    </row>
    <row r="4" spans="1:18">
      <c r="A4" s="1594"/>
      <c r="B4" s="1210">
        <v>2007</v>
      </c>
      <c r="C4" s="1210">
        <v>2008</v>
      </c>
      <c r="D4" s="1210">
        <v>2009</v>
      </c>
      <c r="E4" s="1210">
        <v>2010</v>
      </c>
      <c r="F4" s="1210">
        <v>2011</v>
      </c>
      <c r="G4" s="1210">
        <v>2012</v>
      </c>
      <c r="H4" s="1210">
        <v>2013</v>
      </c>
      <c r="I4" s="1210">
        <v>2014</v>
      </c>
      <c r="J4" s="1210">
        <v>2015</v>
      </c>
      <c r="K4" s="1210">
        <v>2016</v>
      </c>
      <c r="L4" s="1210">
        <v>2017</v>
      </c>
      <c r="M4" s="1210">
        <v>2018</v>
      </c>
      <c r="N4" s="1210">
        <v>2019</v>
      </c>
      <c r="O4" s="1210">
        <v>2020</v>
      </c>
      <c r="P4" s="1210">
        <v>2021</v>
      </c>
    </row>
    <row r="5" spans="1:18" s="1026" customFormat="1">
      <c r="A5" s="246" t="s">
        <v>623</v>
      </c>
      <c r="B5" s="1024">
        <f>+'ODS-10'!B13/'ODS-10'!B9</f>
        <v>0.97777777777777775</v>
      </c>
      <c r="C5" s="1024">
        <f>+'ODS-10'!C13/'ODS-10'!C9</f>
        <v>0.97938144329896903</v>
      </c>
      <c r="D5" s="1024">
        <f>+'ODS-10'!D13/'ODS-10'!D9</f>
        <v>0.97058823529411764</v>
      </c>
      <c r="E5" s="1024">
        <f>+'ODS-10'!E13/'ODS-10'!E9</f>
        <v>0.95067264573991039</v>
      </c>
      <c r="F5" s="1024">
        <f>+'ODS-10'!F13/'ODS-10'!F9</f>
        <v>0.94881889763779537</v>
      </c>
      <c r="G5" s="1024">
        <f>+'ODS-10'!G13/'ODS-10'!G9</f>
        <v>0.99270072992700731</v>
      </c>
      <c r="H5" s="1024">
        <f>+'ODS-10'!H13/'ODS-10'!H9</f>
        <v>0.9758620689655173</v>
      </c>
      <c r="I5" s="1024">
        <f>+'ODS-10'!I13/'ODS-10'!I9</f>
        <v>0.97727272727272718</v>
      </c>
      <c r="J5" s="1024">
        <f>+'ODS-10'!J13/'ODS-10'!J9</f>
        <v>0.96875</v>
      </c>
      <c r="K5" s="1024">
        <f>+'ODS-10'!K13/'ODS-10'!K9</f>
        <v>0.9745042492917847</v>
      </c>
      <c r="L5" s="1024">
        <f>+'ODS-10'!L13/'ODS-10'!L9</f>
        <v>1.0082191780821919</v>
      </c>
      <c r="M5" s="1024">
        <f>+'ODS-10'!M13/'ODS-10'!M9</f>
        <v>1.0026881720430108</v>
      </c>
      <c r="N5" s="1024">
        <f>+'ODS-10'!N13/'ODS-10'!N9</f>
        <v>0.9995114142635988</v>
      </c>
      <c r="O5" s="1224">
        <f>+'ODS-10'!O13/'ODS-10'!O9</f>
        <v>1.0933227285168468</v>
      </c>
      <c r="P5" s="1224">
        <f>+'ODS-10'!P13/'ODS-10'!P9</f>
        <v>1.0643951287642064</v>
      </c>
      <c r="R5" s="1043"/>
    </row>
    <row r="6" spans="1:18">
      <c r="A6" s="420" t="s">
        <v>244</v>
      </c>
      <c r="B6" s="1038">
        <f>+'ODS-10'!B14/'ODS-10'!B10</f>
        <v>0.97111913357400714</v>
      </c>
      <c r="C6" s="1038">
        <f>+'ODS-10'!C14/'ODS-10'!C10</f>
        <v>1.0315789473684209</v>
      </c>
      <c r="D6" s="1038">
        <f>+'ODS-10'!D14/'ODS-10'!D10</f>
        <v>0.98697068403908794</v>
      </c>
      <c r="E6" s="1038">
        <f>+'ODS-10'!E14/'ODS-10'!E10</f>
        <v>0.92878338278931749</v>
      </c>
      <c r="F6" s="1038">
        <f>+'ODS-10'!F14/'ODS-10'!F10</f>
        <v>0.97667638483965014</v>
      </c>
      <c r="G6" s="1038">
        <f>+'ODS-10'!G14/'ODS-10'!G10</f>
        <v>0.989247311827957</v>
      </c>
      <c r="H6" s="1038">
        <f>+'ODS-10'!H14/'ODS-10'!H10</f>
        <v>0.95377128953771284</v>
      </c>
      <c r="I6" s="1038">
        <f>+'ODS-10'!I14/'ODS-10'!I10</f>
        <v>0.96803652968036535</v>
      </c>
      <c r="J6" s="1038">
        <f>+'ODS-10'!J14/'ODS-10'!J10</f>
        <v>0.91386554621848737</v>
      </c>
      <c r="K6" s="1038">
        <f>+'ODS-10'!K14/'ODS-10'!K10</f>
        <v>0.97830374753451665</v>
      </c>
      <c r="L6" s="1038">
        <f>+'ODS-10'!L14/'ODS-10'!L10</f>
        <v>1.0919765166340509</v>
      </c>
      <c r="M6" s="1038">
        <f>+'ODS-10'!M14/'ODS-10'!M10</f>
        <v>1.0438931297709924</v>
      </c>
      <c r="N6" s="1038">
        <f>+'ODS-10'!N14/'ODS-10'!N10</f>
        <v>0.96479173898627979</v>
      </c>
      <c r="O6" s="1038">
        <f>+'ODS-10'!O14/'ODS-10'!O10</f>
        <v>0.99834332889502531</v>
      </c>
      <c r="P6" s="1038">
        <f>+'ODS-10'!P14/'ODS-10'!P10</f>
        <v>1.0396191688159433</v>
      </c>
      <c r="R6" s="1057"/>
    </row>
    <row r="7" spans="1:18">
      <c r="A7" s="420" t="s">
        <v>245</v>
      </c>
      <c r="B7" s="1038">
        <f>+'ODS-10'!B15/'ODS-10'!B11</f>
        <v>1.0778443113772456</v>
      </c>
      <c r="C7" s="1038">
        <f>+'ODS-10'!C15/'ODS-10'!C11</f>
        <v>1.054945054945055</v>
      </c>
      <c r="D7" s="1038">
        <f>+'ODS-10'!D15/'ODS-10'!D11</f>
        <v>1.0315789473684212</v>
      </c>
      <c r="E7" s="1038">
        <f>+'ODS-10'!E15/'ODS-10'!E11</f>
        <v>1.0147058823529411</v>
      </c>
      <c r="F7" s="1038">
        <f>+'ODS-10'!F15/'ODS-10'!F11</f>
        <v>0.98319327731092432</v>
      </c>
      <c r="G7" s="1038">
        <f>+'ODS-10'!G15/'ODS-10'!G11</f>
        <v>1.0498084291187741</v>
      </c>
      <c r="H7" s="1038">
        <f>+'ODS-10'!H15/'ODS-10'!H11</f>
        <v>1.0181818181818181</v>
      </c>
      <c r="I7" s="1038">
        <f>+'ODS-10'!I15/'ODS-10'!I11</f>
        <v>1.0171232876712331</v>
      </c>
      <c r="J7" s="1038">
        <f>+'ODS-10'!J15/'ODS-10'!J11</f>
        <v>1.0302013422818792</v>
      </c>
      <c r="K7" s="1038">
        <f>+'ODS-10'!K15/'ODS-10'!K11</f>
        <v>1.0153846153846153</v>
      </c>
      <c r="L7" s="1038">
        <f>+'ODS-10'!L15/'ODS-10'!L11</f>
        <v>1.0207715133531157</v>
      </c>
      <c r="M7" s="1038">
        <f>+'ODS-10'!M15/'ODS-10'!M11</f>
        <v>1.0345821325648414</v>
      </c>
      <c r="N7" s="1038">
        <f>+'ODS-10'!N15/'ODS-10'!N11</f>
        <v>1.0481610315548171</v>
      </c>
      <c r="O7" s="1038">
        <f>+'ODS-10'!O15/'ODS-10'!O11</f>
        <v>1.1521838810799825</v>
      </c>
      <c r="P7" s="1038">
        <f>+'ODS-10'!P15/'ODS-10'!P11</f>
        <v>1.0850164033696532</v>
      </c>
      <c r="R7" s="1057"/>
    </row>
    <row r="8" spans="1:18">
      <c r="A8" s="249" t="s">
        <v>246</v>
      </c>
      <c r="B8" s="1038">
        <f>+'ODS-10'!B16/'ODS-10'!B12</f>
        <v>0.64893617021276595</v>
      </c>
      <c r="C8" s="1038">
        <f>+'ODS-10'!C16/'ODS-10'!C12</f>
        <v>0.59459459459459452</v>
      </c>
      <c r="D8" s="1038">
        <f>+'ODS-10'!D16/'ODS-10'!D12</f>
        <v>0.58260869565217399</v>
      </c>
      <c r="E8" s="1038">
        <f>+'ODS-10'!E16/'ODS-10'!E12</f>
        <v>0.625</v>
      </c>
      <c r="F8" s="1038">
        <f>+'ODS-10'!F16/'ODS-10'!F12</f>
        <v>0.56666666666666665</v>
      </c>
      <c r="G8" s="1038">
        <f>+'ODS-10'!G16/'ODS-10'!G12</f>
        <v>0.64331210191082799</v>
      </c>
      <c r="H8" s="1038">
        <f>+'ODS-10'!H16/'ODS-10'!H12</f>
        <v>0.65882352941176481</v>
      </c>
      <c r="I8" s="1038">
        <f>+'ODS-10'!I16/'ODS-10'!I12</f>
        <v>0.69060773480662985</v>
      </c>
      <c r="J8" s="1038">
        <f>+'ODS-10'!J16/'ODS-10'!J12</f>
        <v>0.74999999999999989</v>
      </c>
      <c r="K8" s="1038">
        <f>+'ODS-10'!K16/'ODS-10'!K12</f>
        <v>0.74456521739130432</v>
      </c>
      <c r="L8" s="1038">
        <f>+'ODS-10'!L16/'ODS-10'!L12</f>
        <v>0.85792349726775952</v>
      </c>
      <c r="M8" s="1038">
        <f>+'ODS-10'!M16/'ODS-10'!M12</f>
        <v>0.92441860465116288</v>
      </c>
      <c r="N8" s="1038">
        <f>+'ODS-10'!N16/'ODS-10'!N12</f>
        <v>0.84871315176841433</v>
      </c>
      <c r="O8" s="1038">
        <f>+'ODS-10'!O16/'ODS-10'!O12</f>
        <v>0.58220060791533534</v>
      </c>
      <c r="P8" s="1038">
        <f>+'ODS-10'!P16/'ODS-10'!P12</f>
        <v>0.98355709617310272</v>
      </c>
      <c r="R8" s="1057"/>
    </row>
    <row r="9" spans="1:18">
      <c r="A9" s="1026" t="s">
        <v>483</v>
      </c>
      <c r="B9" s="1082"/>
      <c r="C9" s="1082"/>
      <c r="D9" s="1082"/>
      <c r="E9" s="1082"/>
      <c r="F9" s="1082"/>
      <c r="G9" s="1082"/>
      <c r="H9" s="1082"/>
      <c r="I9" s="1082"/>
      <c r="J9" s="1082"/>
      <c r="K9" s="1082"/>
      <c r="L9" s="1082"/>
      <c r="M9" s="1082"/>
    </row>
    <row r="10" spans="1:18">
      <c r="A10" s="1033"/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</row>
    <row r="11" spans="1:18" ht="23.25" customHeight="1">
      <c r="A11" s="1558" t="s">
        <v>524</v>
      </c>
      <c r="B11" s="1558"/>
      <c r="C11" s="1558"/>
      <c r="D11" s="1558"/>
      <c r="E11" s="1558"/>
      <c r="F11" s="1558"/>
      <c r="G11" s="1558"/>
      <c r="H11" s="1558"/>
      <c r="I11" s="1558"/>
      <c r="J11" s="1558"/>
      <c r="K11" s="1558"/>
      <c r="L11" s="1558"/>
      <c r="M11" s="1558"/>
      <c r="N11" s="1558"/>
      <c r="O11" s="1558"/>
      <c r="P11" s="1558"/>
    </row>
    <row r="12" spans="1:18">
      <c r="A12" s="992"/>
      <c r="B12" s="1114"/>
      <c r="C12" s="1114"/>
      <c r="D12" s="1114"/>
      <c r="E12" s="1114"/>
      <c r="F12" s="1114"/>
      <c r="G12" s="1114"/>
      <c r="H12" s="1114"/>
      <c r="I12" s="1114"/>
      <c r="J12" s="1114"/>
      <c r="K12" s="1114"/>
      <c r="L12" s="1114"/>
      <c r="M12" s="1114"/>
    </row>
    <row r="13" spans="1:18">
      <c r="A13" s="1593" t="s">
        <v>468</v>
      </c>
      <c r="B13" s="1533" t="s">
        <v>493</v>
      </c>
      <c r="C13" s="1597"/>
      <c r="D13" s="1597"/>
      <c r="E13" s="1597"/>
      <c r="F13" s="1597"/>
      <c r="G13" s="1597"/>
      <c r="H13" s="1597"/>
      <c r="I13" s="1597"/>
      <c r="J13" s="1597"/>
      <c r="K13" s="1597"/>
      <c r="L13" s="1597"/>
      <c r="M13" s="1597"/>
      <c r="N13" s="1597"/>
      <c r="O13" s="1597"/>
      <c r="P13" s="1534"/>
    </row>
    <row r="14" spans="1:18">
      <c r="A14" s="1594"/>
      <c r="B14" s="319">
        <v>2007</v>
      </c>
      <c r="C14" s="319">
        <v>2008</v>
      </c>
      <c r="D14" s="319">
        <v>2009</v>
      </c>
      <c r="E14" s="319">
        <v>2010</v>
      </c>
      <c r="F14" s="319">
        <v>2011</v>
      </c>
      <c r="G14" s="319">
        <v>2012</v>
      </c>
      <c r="H14" s="319">
        <v>2013</v>
      </c>
      <c r="I14" s="319">
        <v>2014</v>
      </c>
      <c r="J14" s="319">
        <v>2015</v>
      </c>
      <c r="K14" s="319">
        <v>2016</v>
      </c>
      <c r="L14" s="319">
        <v>2017</v>
      </c>
      <c r="M14" s="319">
        <v>2018</v>
      </c>
      <c r="N14" s="319">
        <v>2019</v>
      </c>
      <c r="O14" s="319">
        <v>2020</v>
      </c>
      <c r="P14" s="319">
        <v>2021</v>
      </c>
    </row>
    <row r="15" spans="1:18">
      <c r="A15" s="246" t="s">
        <v>623</v>
      </c>
      <c r="B15" s="1129">
        <f>+'ODS-10'!B25/'ODS-10'!B24</f>
        <v>0.97777777777777775</v>
      </c>
      <c r="C15" s="1129">
        <f>+'ODS-10'!C25/'ODS-10'!C24</f>
        <v>0.97938144329896903</v>
      </c>
      <c r="D15" s="1129">
        <f>+'ODS-10'!D25/'ODS-10'!D24</f>
        <v>0.97058823529411764</v>
      </c>
      <c r="E15" s="1129">
        <f>+'ODS-10'!E25/'ODS-10'!E24</f>
        <v>0.95067264573991039</v>
      </c>
      <c r="F15" s="1129">
        <f>+'ODS-10'!F25/'ODS-10'!F24</f>
        <v>0.94881889763779537</v>
      </c>
      <c r="G15" s="1129">
        <f>+'ODS-10'!G25/'ODS-10'!G24</f>
        <v>0.99270072992700731</v>
      </c>
      <c r="H15" s="1129">
        <f>+'ODS-10'!H25/'ODS-10'!H24</f>
        <v>0.9758620689655173</v>
      </c>
      <c r="I15" s="1129">
        <f>+'ODS-10'!I25/'ODS-10'!I24</f>
        <v>0.98051948051948046</v>
      </c>
      <c r="J15" s="1129">
        <f>+'ODS-10'!J25/'ODS-10'!J24</f>
        <v>0.96875</v>
      </c>
      <c r="K15" s="1129">
        <f>+'ODS-10'!K25/'ODS-10'!K24</f>
        <v>0.9745042492917847</v>
      </c>
      <c r="L15" s="1129">
        <f>+'ODS-10'!L25/'ODS-10'!L24</f>
        <v>1.0082191780821919</v>
      </c>
      <c r="M15" s="1129">
        <f>+'ODS-10'!M25/'ODS-10'!M24</f>
        <v>1.0026881720430108</v>
      </c>
      <c r="N15" s="1129">
        <f>+'ODS-10'!N25/'ODS-10'!N24</f>
        <v>0.9995114142635988</v>
      </c>
      <c r="O15" s="1225">
        <f>+'ODS-10'!O25/'ODS-10'!O24</f>
        <v>1.0933227285168468</v>
      </c>
      <c r="P15" s="1225">
        <f>+'ODS-10'!P25/'ODS-10'!P24</f>
        <v>1.0643951287642064</v>
      </c>
    </row>
    <row r="16" spans="1:18">
      <c r="A16" s="1026" t="s">
        <v>483</v>
      </c>
      <c r="B16" s="732"/>
      <c r="C16" s="732"/>
      <c r="D16" s="732"/>
      <c r="E16" s="732"/>
      <c r="F16" s="732"/>
      <c r="G16" s="732"/>
      <c r="H16" s="732"/>
      <c r="I16" s="732"/>
      <c r="J16" s="732"/>
      <c r="K16" s="732"/>
      <c r="L16" s="732"/>
      <c r="M16" s="732"/>
    </row>
    <row r="17" spans="1:26">
      <c r="A17" s="1026"/>
      <c r="B17" s="732"/>
      <c r="C17" s="732"/>
      <c r="D17" s="732"/>
      <c r="E17" s="732"/>
      <c r="F17" s="732"/>
      <c r="G17" s="732"/>
      <c r="H17" s="732"/>
      <c r="I17" s="732"/>
      <c r="J17" s="732"/>
      <c r="K17" s="732"/>
      <c r="L17" s="732"/>
      <c r="M17" s="732"/>
    </row>
    <row r="18" spans="1:26" ht="34.5" customHeight="1">
      <c r="A18" s="1558" t="s">
        <v>525</v>
      </c>
      <c r="B18" s="1558"/>
      <c r="C18" s="1558"/>
      <c r="D18" s="1558"/>
      <c r="E18" s="1558"/>
      <c r="F18" s="1558"/>
      <c r="G18" s="1558"/>
      <c r="H18" s="1558"/>
      <c r="I18" s="1558"/>
      <c r="J18" s="1558"/>
      <c r="K18" s="1558"/>
      <c r="L18" s="1558"/>
      <c r="M18" s="1558"/>
      <c r="N18" s="1558"/>
      <c r="O18" s="1558"/>
      <c r="P18" s="1558"/>
    </row>
    <row r="19" spans="1:26">
      <c r="A19" s="1223"/>
      <c r="B19" s="1223"/>
      <c r="C19" s="1223"/>
      <c r="D19" s="1223"/>
      <c r="E19" s="1223"/>
      <c r="F19" s="1223"/>
      <c r="G19" s="1223"/>
      <c r="H19" s="1223"/>
      <c r="I19" s="1223"/>
      <c r="J19" s="1223"/>
      <c r="K19" s="1223"/>
      <c r="L19" s="1223"/>
      <c r="M19" s="1223"/>
    </row>
    <row r="20" spans="1:26">
      <c r="A20" s="1593" t="s">
        <v>485</v>
      </c>
      <c r="B20" s="1533" t="s">
        <v>494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34"/>
    </row>
    <row r="21" spans="1:26">
      <c r="A21" s="1594"/>
      <c r="B21" s="319">
        <v>2007</v>
      </c>
      <c r="C21" s="319">
        <v>2008</v>
      </c>
      <c r="D21" s="319">
        <v>2009</v>
      </c>
      <c r="E21" s="319">
        <v>2010</v>
      </c>
      <c r="F21" s="319">
        <v>2011</v>
      </c>
      <c r="G21" s="319">
        <v>2012</v>
      </c>
      <c r="H21" s="319">
        <v>2013</v>
      </c>
      <c r="I21" s="319">
        <v>2014</v>
      </c>
      <c r="J21" s="319">
        <v>2015</v>
      </c>
      <c r="K21" s="319">
        <v>2016</v>
      </c>
      <c r="L21" s="319">
        <v>2017</v>
      </c>
      <c r="M21" s="319">
        <v>2018</v>
      </c>
      <c r="N21" s="319">
        <v>2019</v>
      </c>
      <c r="O21" s="319">
        <v>2020</v>
      </c>
      <c r="P21" s="319">
        <v>2021</v>
      </c>
    </row>
    <row r="22" spans="1:26">
      <c r="A22" s="246" t="s">
        <v>623</v>
      </c>
      <c r="B22" s="1129">
        <f>+'ODS-10'!B13/'ODS-10'!B9</f>
        <v>0.97777777777777775</v>
      </c>
      <c r="C22" s="1129">
        <f>+'ODS-10'!C13/'ODS-10'!C9</f>
        <v>0.97938144329896903</v>
      </c>
      <c r="D22" s="1129">
        <f>+'ODS-10'!D13/'ODS-10'!D9</f>
        <v>0.97058823529411764</v>
      </c>
      <c r="E22" s="1129">
        <f>+'ODS-10'!E13/'ODS-10'!E9</f>
        <v>0.95067264573991039</v>
      </c>
      <c r="F22" s="1129">
        <f>+'ODS-10'!F13/'ODS-10'!F9</f>
        <v>0.94881889763779537</v>
      </c>
      <c r="G22" s="1129">
        <f>+'ODS-10'!G13/'ODS-10'!G9</f>
        <v>0.99270072992700731</v>
      </c>
      <c r="H22" s="1129">
        <f>+'ODS-10'!H13/'ODS-10'!H9</f>
        <v>0.9758620689655173</v>
      </c>
      <c r="I22" s="1129">
        <f>+'ODS-10'!I13/'ODS-10'!I9</f>
        <v>0.97727272727272718</v>
      </c>
      <c r="J22" s="1129">
        <f>+'ODS-10'!J13/'ODS-10'!J9</f>
        <v>0.96875</v>
      </c>
      <c r="K22" s="1129">
        <f>+'ODS-10'!K13/'ODS-10'!K9</f>
        <v>0.9745042492917847</v>
      </c>
      <c r="L22" s="1129">
        <f>+'ODS-10'!L13/'ODS-10'!L9</f>
        <v>1.0082191780821919</v>
      </c>
      <c r="M22" s="1129">
        <f>+'ODS-10'!M13/'ODS-10'!M9</f>
        <v>1.0026881720430108</v>
      </c>
      <c r="N22" s="1129">
        <f>+'ODS-10'!N13/'ODS-10'!N9</f>
        <v>0.9995114142635988</v>
      </c>
      <c r="O22" s="1225">
        <f>+'ODS-10'!O13/'ODS-10'!O9</f>
        <v>1.0933227285168468</v>
      </c>
      <c r="P22" s="1225">
        <f>+'ODS-10'!P13/'ODS-10'!P9</f>
        <v>1.0643951287642064</v>
      </c>
      <c r="Q22" s="1057"/>
      <c r="R22" s="1057"/>
      <c r="S22" s="1057"/>
      <c r="T22" s="1057"/>
      <c r="U22" s="1057"/>
      <c r="V22" s="1057"/>
      <c r="W22" s="1057"/>
      <c r="X22" s="1057"/>
      <c r="Y22" s="1057"/>
      <c r="Z22" s="1057"/>
    </row>
    <row r="23" spans="1:26">
      <c r="A23" s="1006" t="s">
        <v>471</v>
      </c>
      <c r="B23" s="1034">
        <f>+'ODS-10'!B38/'ODS-10'!B35</f>
        <v>1.0141843971631206</v>
      </c>
      <c r="C23" s="1034">
        <f>+'ODS-10'!C38/'ODS-10'!C35</f>
        <v>0.95541401273885351</v>
      </c>
      <c r="D23" s="1034">
        <f>+'ODS-10'!D38/'ODS-10'!D35</f>
        <v>1.0061349693251533</v>
      </c>
      <c r="E23" s="1034">
        <f>+'ODS-10'!E38/'ODS-10'!E35</f>
        <v>1</v>
      </c>
      <c r="F23" s="1034">
        <f>+'ODS-10'!F38/'ODS-10'!F35</f>
        <v>0.96984924623115576</v>
      </c>
      <c r="G23" s="1034">
        <f>+'ODS-10'!G38/'ODS-10'!G35</f>
        <v>1.0391304347826089</v>
      </c>
      <c r="H23" s="1034">
        <f>+'ODS-10'!H38/'ODS-10'!H35</f>
        <v>1.0506329113924051</v>
      </c>
      <c r="I23" s="1034">
        <f>+'ODS-10'!I38/'ODS-10'!I35</f>
        <v>1.0476190476190477</v>
      </c>
      <c r="J23" s="1034">
        <f>+'ODS-10'!J38/'ODS-10'!J35</f>
        <v>1.0116279069767442</v>
      </c>
      <c r="K23" s="1034">
        <f>+'ODS-10'!K38/'ODS-10'!K35</f>
        <v>1</v>
      </c>
      <c r="L23" s="1034">
        <f>+'ODS-10'!L38/'ODS-10'!L35</f>
        <v>1.0315789473684209</v>
      </c>
      <c r="M23" s="1034">
        <f>+'ODS-10'!M38/'ODS-10'!M35</f>
        <v>0.98972602739726034</v>
      </c>
      <c r="N23" s="1034">
        <f>+'ODS-10'!N38/'ODS-10'!N35</f>
        <v>1.0965369412888406</v>
      </c>
      <c r="O23" s="1034">
        <f>+'ODS-10'!O38/'ODS-10'!O35</f>
        <v>1.5175316420541272</v>
      </c>
      <c r="P23" s="1034">
        <f>+'ODS-10'!P38/'ODS-10'!P35</f>
        <v>1.1053022374316035</v>
      </c>
      <c r="Q23" s="1057"/>
      <c r="R23" s="1057"/>
      <c r="S23" s="1057"/>
      <c r="T23" s="1057"/>
      <c r="U23" s="1057"/>
      <c r="V23" s="1057"/>
      <c r="W23" s="1057"/>
      <c r="X23" s="1057"/>
      <c r="Y23" s="1057"/>
      <c r="Z23" s="1057"/>
    </row>
    <row r="24" spans="1:26">
      <c r="A24" s="1008" t="s">
        <v>472</v>
      </c>
      <c r="B24" s="1128">
        <f>+'ODS-10'!B39/'ODS-10'!B36</f>
        <v>0.95336787564766845</v>
      </c>
      <c r="C24" s="1128">
        <f>+'ODS-10'!C39/'ODS-10'!C36</f>
        <v>0.96116504854368934</v>
      </c>
      <c r="D24" s="1128">
        <f>+'ODS-10'!D39/'ODS-10'!D36</f>
        <v>0.93243243243243223</v>
      </c>
      <c r="E24" s="1128">
        <f>+'ODS-10'!E39/'ODS-10'!E36</f>
        <v>0.93388429752066104</v>
      </c>
      <c r="F24" s="1128">
        <f>+'ODS-10'!F39/'ODS-10'!F36</f>
        <v>0.93632958801498134</v>
      </c>
      <c r="G24" s="1128">
        <f>+'ODS-10'!G39/'ODS-10'!G36</f>
        <v>0.97902097902097895</v>
      </c>
      <c r="H24" s="1128">
        <f>+'ODS-10'!H39/'ODS-10'!H36</f>
        <v>0.9508196721311476</v>
      </c>
      <c r="I24" s="1128">
        <f>+'ODS-10'!I39/'ODS-10'!I36</f>
        <v>0.94801223241590216</v>
      </c>
      <c r="J24" s="1128">
        <f>+'ODS-10'!J39/'ODS-10'!J36</f>
        <v>0.9277456647398844</v>
      </c>
      <c r="K24" s="1128">
        <f>+'ODS-10'!K39/'ODS-10'!K36</f>
        <v>0.96010638297872342</v>
      </c>
      <c r="L24" s="1128">
        <f>+'ODS-10'!L39/'ODS-10'!L36</f>
        <v>0.99739583333333337</v>
      </c>
      <c r="M24" s="1128">
        <f>+'ODS-10'!M39/'ODS-10'!M36</f>
        <v>0.99230769230769234</v>
      </c>
      <c r="N24" s="1128">
        <f>+'ODS-10'!N39/'ODS-10'!N36</f>
        <v>0.97679016501174076</v>
      </c>
      <c r="O24" s="1128">
        <f>+'ODS-10'!O39/'ODS-10'!O36</f>
        <v>1.0604516366556223</v>
      </c>
      <c r="P24" s="1128">
        <f>+'ODS-10'!P39/'ODS-10'!P36</f>
        <v>1.0477469697574677</v>
      </c>
      <c r="Q24" s="1057"/>
      <c r="R24" s="1057"/>
      <c r="S24" s="1057"/>
      <c r="T24" s="1057"/>
      <c r="U24" s="1057"/>
      <c r="V24" s="1057"/>
      <c r="W24" s="1057"/>
      <c r="X24" s="1057"/>
      <c r="Y24" s="1057"/>
      <c r="Z24" s="1057"/>
    </row>
    <row r="25" spans="1:26">
      <c r="A25" s="1026" t="s">
        <v>483</v>
      </c>
      <c r="B25" s="732"/>
      <c r="C25" s="732"/>
      <c r="D25" s="732"/>
      <c r="E25" s="732"/>
      <c r="F25" s="732"/>
      <c r="G25" s="732"/>
      <c r="H25" s="732"/>
      <c r="I25" s="732"/>
      <c r="J25" s="732"/>
      <c r="K25" s="732"/>
      <c r="L25" s="732"/>
      <c r="M25" s="732"/>
    </row>
    <row r="26" spans="1:26">
      <c r="A26" s="1009"/>
      <c r="B26" s="732"/>
      <c r="C26" s="732"/>
      <c r="D26" s="732"/>
      <c r="E26" s="732"/>
      <c r="F26" s="732"/>
      <c r="G26" s="732"/>
      <c r="H26" s="732"/>
      <c r="I26" s="732"/>
      <c r="J26" s="732"/>
      <c r="K26" s="732"/>
      <c r="L26" s="732"/>
      <c r="M26" s="732"/>
    </row>
    <row r="27" spans="1:26" ht="36" customHeight="1">
      <c r="A27" s="1558" t="s">
        <v>526</v>
      </c>
      <c r="B27" s="1558"/>
      <c r="C27" s="1558"/>
      <c r="D27" s="1558"/>
      <c r="E27" s="1558"/>
      <c r="F27" s="1558"/>
      <c r="G27" s="1558"/>
      <c r="H27" s="1558"/>
      <c r="I27" s="1558"/>
      <c r="J27" s="1558"/>
      <c r="K27" s="1558"/>
      <c r="L27" s="1558"/>
      <c r="M27" s="1558"/>
      <c r="N27" s="1558"/>
      <c r="O27" s="1558"/>
      <c r="P27" s="1558"/>
    </row>
    <row r="28" spans="1:26">
      <c r="A28" s="1010"/>
      <c r="B28" s="1124"/>
      <c r="C28" s="1124"/>
      <c r="D28" s="1124"/>
      <c r="E28" s="1124"/>
      <c r="F28" s="1124"/>
      <c r="G28" s="1124"/>
      <c r="H28" s="1124"/>
      <c r="I28" s="1124"/>
      <c r="J28" s="1124"/>
      <c r="K28" s="1124"/>
      <c r="L28" s="1124"/>
      <c r="M28" s="1124"/>
    </row>
    <row r="29" spans="1:26">
      <c r="A29" s="1595" t="s">
        <v>312</v>
      </c>
      <c r="B29" s="1533" t="s">
        <v>495</v>
      </c>
      <c r="C29" s="1597"/>
      <c r="D29" s="1597"/>
      <c r="E29" s="1597"/>
      <c r="F29" s="1597"/>
      <c r="G29" s="1597"/>
      <c r="H29" s="1597"/>
      <c r="I29" s="1597"/>
      <c r="J29" s="1597"/>
      <c r="K29" s="1597"/>
      <c r="L29" s="1597"/>
      <c r="M29" s="1597"/>
      <c r="N29" s="1597"/>
      <c r="O29" s="1597"/>
      <c r="P29" s="1534"/>
    </row>
    <row r="30" spans="1:26">
      <c r="A30" s="1596"/>
      <c r="B30" s="319">
        <v>2007</v>
      </c>
      <c r="C30" s="319">
        <v>2008</v>
      </c>
      <c r="D30" s="319">
        <v>2009</v>
      </c>
      <c r="E30" s="319">
        <v>2010</v>
      </c>
      <c r="F30" s="319">
        <v>2011</v>
      </c>
      <c r="G30" s="319">
        <v>2012</v>
      </c>
      <c r="H30" s="319">
        <v>2013</v>
      </c>
      <c r="I30" s="319">
        <v>2014</v>
      </c>
      <c r="J30" s="319">
        <v>2015</v>
      </c>
      <c r="K30" s="319">
        <v>2016</v>
      </c>
      <c r="L30" s="319">
        <v>2017</v>
      </c>
      <c r="M30" s="319">
        <v>2018</v>
      </c>
      <c r="N30" s="319">
        <v>2019</v>
      </c>
      <c r="O30" s="319">
        <v>2020</v>
      </c>
      <c r="P30" s="319">
        <v>2021</v>
      </c>
    </row>
    <row r="31" spans="1:26">
      <c r="A31" s="246" t="s">
        <v>623</v>
      </c>
      <c r="B31" s="1129">
        <f>+'ODS-10'!B54/'ODS-10'!B50</f>
        <v>0.97777777777777775</v>
      </c>
      <c r="C31" s="1129">
        <f>+'ODS-10'!C54/'ODS-10'!C50</f>
        <v>0.97938144329896903</v>
      </c>
      <c r="D31" s="1129">
        <f>+'ODS-10'!D54/'ODS-10'!D50</f>
        <v>0.97058823529411764</v>
      </c>
      <c r="E31" s="1129">
        <f>+'ODS-10'!E54/'ODS-10'!E50</f>
        <v>0.95067264573991039</v>
      </c>
      <c r="F31" s="1129">
        <f>+'ODS-10'!F54/'ODS-10'!F50</f>
        <v>0.94881889763779537</v>
      </c>
      <c r="G31" s="1129">
        <f>+'ODS-10'!G54/'ODS-10'!G50</f>
        <v>0.99270072992700731</v>
      </c>
      <c r="H31" s="1129">
        <f>+'ODS-10'!H54/'ODS-10'!H50</f>
        <v>0.9758620689655173</v>
      </c>
      <c r="I31" s="1129">
        <f>+'ODS-10'!I54/'ODS-10'!I50</f>
        <v>0.98051948051948046</v>
      </c>
      <c r="J31" s="1129">
        <f>+'ODS-10'!J54/'ODS-10'!J50</f>
        <v>0.96875</v>
      </c>
      <c r="K31" s="1129">
        <f>+'ODS-10'!K54/'ODS-10'!K50</f>
        <v>0.9745042492917847</v>
      </c>
      <c r="L31" s="1129">
        <f>+'ODS-10'!L54/'ODS-10'!L50</f>
        <v>1.0082191780821919</v>
      </c>
      <c r="M31" s="1129">
        <f>+'ODS-10'!M54/'ODS-10'!M50</f>
        <v>1.0026881720430108</v>
      </c>
      <c r="N31" s="1129">
        <f>+'ODS-10'!N54/'ODS-10'!N50</f>
        <v>0.9995114142635988</v>
      </c>
      <c r="O31" s="1225">
        <f>+'ODS-10'!O54/'ODS-10'!O50</f>
        <v>1.0933227285168468</v>
      </c>
      <c r="P31" s="1225">
        <f>+'ODS-10'!P54/'ODS-10'!P50</f>
        <v>1.0643951287642064</v>
      </c>
    </row>
    <row r="32" spans="1:26">
      <c r="A32" s="1006" t="s">
        <v>489</v>
      </c>
      <c r="B32" s="1034">
        <f>+'ODS-10'!B55/'ODS-10'!B51</f>
        <v>1.0888888888888888</v>
      </c>
      <c r="C32" s="1034">
        <f>+'ODS-10'!C55/'ODS-10'!C51</f>
        <v>1.1458333333333335</v>
      </c>
      <c r="D32" s="1034">
        <f>+'ODS-10'!D55/'ODS-10'!D51</f>
        <v>1.1020408163265307</v>
      </c>
      <c r="E32" s="1034">
        <f>+'ODS-10'!E55/'ODS-10'!E51</f>
        <v>0.92307692307692302</v>
      </c>
      <c r="F32" s="1034">
        <f>+'ODS-10'!F55/'ODS-10'!F51</f>
        <v>0.96923076923076923</v>
      </c>
      <c r="G32" s="1034">
        <f>+'ODS-10'!G55/'ODS-10'!G51</f>
        <v>0.94444444444444453</v>
      </c>
      <c r="H32" s="1034">
        <f>+'ODS-10'!H55/'ODS-10'!H51</f>
        <v>1.044776119402985</v>
      </c>
      <c r="I32" s="1034">
        <f>+'ODS-10'!I55/'ODS-10'!I51</f>
        <v>0.85416666666666663</v>
      </c>
      <c r="J32" s="1034">
        <f>+'ODS-10'!J55/'ODS-10'!J51</f>
        <v>1.1038961038961039</v>
      </c>
      <c r="K32" s="1034">
        <f>+'ODS-10'!K55/'ODS-10'!K51</f>
        <v>1.1477272727272727</v>
      </c>
      <c r="L32" s="1034">
        <f>+'ODS-10'!L55/'ODS-10'!L51</f>
        <v>1.1481481481481481</v>
      </c>
      <c r="M32" s="1034">
        <f>+'ODS-10'!M55/'ODS-10'!M51</f>
        <v>1.2346938775510203</v>
      </c>
      <c r="N32" s="1034">
        <f>+'ODS-10'!N55/'ODS-10'!N51</f>
        <v>1.0518690644698279</v>
      </c>
      <c r="O32" s="1034">
        <f>+'ODS-10'!O55/'ODS-10'!O51</f>
        <v>1.470264163282299</v>
      </c>
      <c r="P32" s="1034">
        <f>+'ODS-10'!P55/'ODS-10'!P51</f>
        <v>1.4952018725874958</v>
      </c>
    </row>
    <row r="33" spans="1:16">
      <c r="A33" s="1006" t="s">
        <v>490</v>
      </c>
      <c r="B33" s="1034">
        <f>+'ODS-10'!B56/'ODS-10'!B52</f>
        <v>1.2285714285714286</v>
      </c>
      <c r="C33" s="1034">
        <f>+'ODS-10'!C56/'ODS-10'!C52</f>
        <v>1.0470588235294118</v>
      </c>
      <c r="D33" s="1034">
        <f>+'ODS-10'!D56/'ODS-10'!D52</f>
        <v>1.4065934065934065</v>
      </c>
      <c r="E33" s="1034">
        <f>+'ODS-10'!E56/'ODS-10'!E52</f>
        <v>0.98947368421052628</v>
      </c>
      <c r="F33" s="1034">
        <f>+'ODS-10'!F56/'ODS-10'!F52</f>
        <v>1.1721311475409837</v>
      </c>
      <c r="G33" s="1034">
        <f>+'ODS-10'!G56/'ODS-10'!G52</f>
        <v>1.4705882352941178</v>
      </c>
      <c r="H33" s="1034">
        <f>+'ODS-10'!H56/'ODS-10'!H52</f>
        <v>1.3070866141732282</v>
      </c>
      <c r="I33" s="1034">
        <f>+'ODS-10'!I56/'ODS-10'!I52</f>
        <v>1.0629370629370629</v>
      </c>
      <c r="J33" s="1034">
        <f>+'ODS-10'!J56/'ODS-10'!J52</f>
        <v>1.4230769230769231</v>
      </c>
      <c r="K33" s="1034">
        <f>+'ODS-10'!K56/'ODS-10'!K52</f>
        <v>1.25</v>
      </c>
      <c r="L33" s="1034">
        <f>+'ODS-10'!L56/'ODS-10'!L52</f>
        <v>1.187878787878788</v>
      </c>
      <c r="M33" s="1034">
        <f>+'ODS-10'!M56/'ODS-10'!M52</f>
        <v>1.292517006802721</v>
      </c>
      <c r="N33" s="1034">
        <f>+'ODS-10'!N56/'ODS-10'!N52</f>
        <v>1.2342573240799686</v>
      </c>
      <c r="O33" s="1034">
        <f>+'ODS-10'!O56/'ODS-10'!O52</f>
        <v>1.2396464213665943</v>
      </c>
      <c r="P33" s="1034">
        <f>+'ODS-10'!P56/'ODS-10'!P52</f>
        <v>1.0389964509681813</v>
      </c>
    </row>
    <row r="34" spans="1:16">
      <c r="A34" s="1008" t="s">
        <v>491</v>
      </c>
      <c r="B34" s="1034">
        <f>+'ODS-10'!B57/'ODS-10'!B53</f>
        <v>1.0106382978723405</v>
      </c>
      <c r="C34" s="1034">
        <f>+'ODS-10'!C57/'ODS-10'!C53</f>
        <v>1.004950495049505</v>
      </c>
      <c r="D34" s="1034">
        <f>+'ODS-10'!D57/'ODS-10'!D53</f>
        <v>0.98130841121495327</v>
      </c>
      <c r="E34" s="1034">
        <f>+'ODS-10'!E57/'ODS-10'!E53</f>
        <v>0.98305084745762705</v>
      </c>
      <c r="F34" s="1034">
        <f>+'ODS-10'!F57/'ODS-10'!F53</f>
        <v>0.9734848484848484</v>
      </c>
      <c r="G34" s="1034">
        <f>+'ODS-10'!G57/'ODS-10'!G53</f>
        <v>1</v>
      </c>
      <c r="H34" s="1034">
        <f>+'ODS-10'!H57/'ODS-10'!H53</f>
        <v>0.98338870431893699</v>
      </c>
      <c r="I34" s="1034">
        <f>+'ODS-10'!I57/'ODS-10'!I53</f>
        <v>0.98124999999999996</v>
      </c>
      <c r="J34" s="1034">
        <f>+'ODS-10'!J57/'ODS-10'!J53</f>
        <v>0.96449704142011827</v>
      </c>
      <c r="K34" s="1034">
        <f>+'ODS-10'!K57/'ODS-10'!K53</f>
        <v>1</v>
      </c>
      <c r="L34" s="1034">
        <f>+'ODS-10'!L57/'ODS-10'!L53</f>
        <v>1.023684210526316</v>
      </c>
      <c r="M34" s="1034">
        <f>+'ODS-10'!M57/'ODS-10'!M53</f>
        <v>1.0129533678756477</v>
      </c>
      <c r="N34" s="1034">
        <f>+'ODS-10'!N57/'ODS-10'!N53</f>
        <v>1.0068607688533033</v>
      </c>
      <c r="O34" s="1034">
        <f>+'ODS-10'!O57/'ODS-10'!O53</f>
        <v>1.1302418491650412</v>
      </c>
      <c r="P34" s="1034">
        <f>+'ODS-10'!P57/'ODS-10'!P53</f>
        <v>1.0562138373092511</v>
      </c>
    </row>
    <row r="35" spans="1:16">
      <c r="A35" s="1026" t="s">
        <v>483</v>
      </c>
      <c r="B35" s="1026"/>
      <c r="C35" s="1026"/>
      <c r="D35" s="1026"/>
      <c r="E35" s="1026"/>
      <c r="F35" s="1026"/>
      <c r="G35" s="1026"/>
      <c r="H35" s="1026"/>
      <c r="I35" s="1026"/>
      <c r="J35" s="1026"/>
      <c r="K35" s="1026"/>
      <c r="L35" s="1026"/>
      <c r="M35" s="1026"/>
    </row>
    <row r="36" spans="1:16">
      <c r="A36" s="1026"/>
      <c r="B36" s="1026"/>
      <c r="C36" s="1026"/>
      <c r="D36" s="1026"/>
      <c r="E36" s="1026"/>
      <c r="F36" s="1026"/>
      <c r="G36" s="1026"/>
      <c r="H36" s="1026"/>
      <c r="I36" s="1026"/>
      <c r="J36" s="1026"/>
      <c r="K36" s="1026"/>
      <c r="L36" s="1026"/>
      <c r="M36" s="1026"/>
    </row>
    <row r="37" spans="1:16" ht="30.75" customHeight="1">
      <c r="A37" s="1558" t="s">
        <v>527</v>
      </c>
      <c r="B37" s="1558"/>
      <c r="C37" s="1558"/>
      <c r="D37" s="1558"/>
      <c r="E37" s="1558"/>
      <c r="F37" s="1558"/>
      <c r="G37" s="1558"/>
      <c r="H37" s="1558"/>
      <c r="I37" s="1558"/>
      <c r="J37" s="1558"/>
      <c r="K37" s="1558"/>
      <c r="L37" s="1558"/>
      <c r="M37" s="1058"/>
      <c r="N37" s="1058"/>
      <c r="O37" s="1058"/>
      <c r="P37" s="1058"/>
    </row>
    <row r="38" spans="1:16">
      <c r="A38" s="1026"/>
      <c r="B38" s="1043"/>
      <c r="C38" s="1043"/>
      <c r="D38" s="1043"/>
      <c r="E38" s="1043"/>
      <c r="F38" s="1043"/>
      <c r="G38" s="1043"/>
      <c r="H38" s="1043"/>
      <c r="I38" s="1043"/>
      <c r="J38" s="1043"/>
      <c r="K38" s="1043"/>
      <c r="L38" s="1043"/>
      <c r="M38" s="1043"/>
    </row>
    <row r="39" spans="1:16">
      <c r="A39" s="1595" t="s">
        <v>153</v>
      </c>
      <c r="B39" s="1533" t="s">
        <v>243</v>
      </c>
      <c r="C39" s="1597"/>
      <c r="D39" s="1597"/>
      <c r="E39" s="1597"/>
      <c r="F39" s="1597"/>
      <c r="G39" s="1597"/>
      <c r="H39" s="1597"/>
      <c r="I39" s="1597"/>
      <c r="J39" s="1597"/>
      <c r="K39" s="1597"/>
      <c r="L39" s="1534"/>
      <c r="M39" s="1098"/>
      <c r="N39" s="1098"/>
      <c r="O39" s="1098"/>
      <c r="P39" s="1098"/>
    </row>
    <row r="40" spans="1:16">
      <c r="A40" s="1596"/>
      <c r="B40" s="1222">
        <v>2011</v>
      </c>
      <c r="C40" s="1222">
        <v>2012</v>
      </c>
      <c r="D40" s="1222">
        <v>2013</v>
      </c>
      <c r="E40" s="1222">
        <v>2014</v>
      </c>
      <c r="F40" s="1222">
        <v>2015</v>
      </c>
      <c r="G40" s="1222">
        <v>2016</v>
      </c>
      <c r="H40" s="1222">
        <v>2017</v>
      </c>
      <c r="I40" s="1222">
        <v>2018</v>
      </c>
      <c r="J40" s="1222">
        <v>2019</v>
      </c>
      <c r="K40" s="1222">
        <v>2020</v>
      </c>
      <c r="L40" s="1222">
        <v>2021</v>
      </c>
      <c r="M40" s="1125"/>
      <c r="N40" s="1125"/>
      <c r="O40" s="1125"/>
      <c r="P40" s="1125"/>
    </row>
    <row r="41" spans="1:16">
      <c r="A41" s="1130"/>
      <c r="B41" s="1356" t="s">
        <v>155</v>
      </c>
      <c r="C41" s="1356"/>
      <c r="D41" s="1356"/>
      <c r="E41" s="1356"/>
      <c r="F41" s="1356"/>
      <c r="G41" s="1356"/>
      <c r="H41" s="1356"/>
      <c r="I41" s="1356"/>
      <c r="J41" s="1356"/>
      <c r="K41" s="1356"/>
      <c r="L41" s="1356"/>
      <c r="M41" s="1043"/>
    </row>
    <row r="42" spans="1:16">
      <c r="A42" s="246" t="s">
        <v>623</v>
      </c>
      <c r="B42" s="1024">
        <f>+'ODS-10'!B85/'ODS-10'!B75</f>
        <v>0.9492446879150066</v>
      </c>
      <c r="C42" s="1024">
        <f>+'ODS-10'!C85/'ODS-10'!C75</f>
        <v>0.99326560455629953</v>
      </c>
      <c r="D42" s="1024">
        <f>+'ODS-10'!D85/'ODS-10'!D75</f>
        <v>0.97605759267002368</v>
      </c>
      <c r="E42" s="1024">
        <f>+'ODS-10'!E85/'ODS-10'!E75</f>
        <v>0.98035154979718264</v>
      </c>
      <c r="F42" s="1024">
        <f>+'ODS-10'!F85/'ODS-10'!F75</f>
        <v>0.96689285772965516</v>
      </c>
      <c r="G42" s="1024">
        <f>+'ODS-10'!G85/'ODS-10'!G75</f>
        <v>0.9728268156424581</v>
      </c>
      <c r="H42" s="1024">
        <f>+'ODS-10'!H85/'ODS-10'!H75</f>
        <v>1.0073339769174243</v>
      </c>
      <c r="I42" s="1024">
        <f>+'ODS-10'!I85/'ODS-10'!I75</f>
        <v>1.0035831633809198</v>
      </c>
      <c r="J42" s="1024">
        <f>+'ODS-10'!J85/'ODS-10'!J75</f>
        <v>0.9995114142635988</v>
      </c>
      <c r="K42" s="1224">
        <f>+'ODS-10'!K85/'ODS-10'!K75</f>
        <v>1.0933227285168468</v>
      </c>
      <c r="L42" s="1224">
        <f>+'ODS-10'!L85/'ODS-10'!L75</f>
        <v>1.0643951287642064</v>
      </c>
      <c r="M42" s="1043"/>
    </row>
    <row r="43" spans="1:16" ht="41.4">
      <c r="A43" s="1059" t="s">
        <v>157</v>
      </c>
      <c r="B43" s="1038">
        <f>+'ODS-10'!B86/'ODS-10'!B76</f>
        <v>0.94064630347063349</v>
      </c>
      <c r="C43" s="1038">
        <f>+'ODS-10'!C86/'ODS-10'!C76</f>
        <v>0.92286504177423623</v>
      </c>
      <c r="D43" s="1038">
        <f>+'ODS-10'!D86/'ODS-10'!D76</f>
        <v>0.97059682699571903</v>
      </c>
      <c r="E43" s="1038">
        <f>+'ODS-10'!E86/'ODS-10'!E76</f>
        <v>0.98043945568967705</v>
      </c>
      <c r="F43" s="1038">
        <f>+'ODS-10'!F86/'ODS-10'!F76</f>
        <v>0.99067426149158833</v>
      </c>
      <c r="G43" s="1038">
        <f>+'ODS-10'!G86/'ODS-10'!G76</f>
        <v>0.91670242897605358</v>
      </c>
      <c r="H43" s="1038">
        <f>+'ODS-10'!H86/'ODS-10'!H76</f>
        <v>1.1364691851062099</v>
      </c>
      <c r="I43" s="1038">
        <f>+'ODS-10'!I86/'ODS-10'!I76</f>
        <v>1.0734452256362852</v>
      </c>
      <c r="J43" s="1038">
        <f>+'ODS-10'!J86/'ODS-10'!J76</f>
        <v>0.90103099157000266</v>
      </c>
      <c r="K43" s="1038">
        <f>+'ODS-10'!K86/'ODS-10'!K76</f>
        <v>0.91938545756800993</v>
      </c>
      <c r="L43" s="1038">
        <f>+'ODS-10'!L86/'ODS-10'!L76</f>
        <v>0.93930763863509781</v>
      </c>
      <c r="M43" s="1043"/>
    </row>
    <row r="44" spans="1:16">
      <c r="A44" s="1018" t="s">
        <v>159</v>
      </c>
      <c r="B44" s="1038">
        <f>+'ODS-10'!B87/'ODS-10'!B77</f>
        <v>0.78211653034434014</v>
      </c>
      <c r="C44" s="1038">
        <f>+'ODS-10'!C87/'ODS-10'!C77</f>
        <v>0.74610297377253854</v>
      </c>
      <c r="D44" s="1038">
        <f>+'ODS-10'!D87/'ODS-10'!D77</f>
        <v>0.81423859661840126</v>
      </c>
      <c r="E44" s="1038">
        <f>+'ODS-10'!E87/'ODS-10'!E77</f>
        <v>0.80994663856977767</v>
      </c>
      <c r="F44" s="1038">
        <f>+'ODS-10'!F87/'ODS-10'!F77</f>
        <v>0.8576359629221495</v>
      </c>
      <c r="G44" s="1038">
        <f>+'ODS-10'!G87/'ODS-10'!G77</f>
        <v>0.88126477849966056</v>
      </c>
      <c r="H44" s="1038">
        <f>+'ODS-10'!H87/'ODS-10'!H77</f>
        <v>0.83489850561219781</v>
      </c>
      <c r="I44" s="1038">
        <f>+'ODS-10'!I87/'ODS-10'!I77</f>
        <v>0.88728753711029895</v>
      </c>
      <c r="J44" s="1038">
        <f>+'ODS-10'!J87/'ODS-10'!J77</f>
        <v>0.89761549878275115</v>
      </c>
      <c r="K44" s="1038">
        <f>+'ODS-10'!K87/'ODS-10'!K77</f>
        <v>0.87193219818192036</v>
      </c>
      <c r="L44" s="1038">
        <f>+'ODS-10'!L87/'ODS-10'!L77</f>
        <v>0.89767785982503434</v>
      </c>
    </row>
    <row r="45" spans="1:16">
      <c r="A45" s="1018" t="s">
        <v>161</v>
      </c>
      <c r="B45" s="1038">
        <f>+'ODS-10'!B88/'ODS-10'!B78</f>
        <v>0.91453043650854238</v>
      </c>
      <c r="C45" s="1038">
        <f>+'ODS-10'!C88/'ODS-10'!C78</f>
        <v>0.90356936416184963</v>
      </c>
      <c r="D45" s="1038">
        <f>+'ODS-10'!D88/'ODS-10'!D78</f>
        <v>0.89357016834034197</v>
      </c>
      <c r="E45" s="1038">
        <f>+'ODS-10'!E88/'ODS-10'!E78</f>
        <v>0.95117777460881292</v>
      </c>
      <c r="F45" s="1038">
        <f>+'ODS-10'!F88/'ODS-10'!F78</f>
        <v>0.85357723088031756</v>
      </c>
      <c r="G45" s="1038">
        <f>+'ODS-10'!G88/'ODS-10'!G78</f>
        <v>0.91618750822982042</v>
      </c>
      <c r="H45" s="1038">
        <f>+'ODS-10'!H88/'ODS-10'!H78</f>
        <v>0.92402027283678634</v>
      </c>
      <c r="I45" s="1038">
        <f>+'ODS-10'!I88/'ODS-10'!I78</f>
        <v>0.92785215958095313</v>
      </c>
      <c r="J45" s="1038">
        <f>+'ODS-10'!J88/'ODS-10'!J78</f>
        <v>0.90917522847069632</v>
      </c>
      <c r="K45" s="1038">
        <f>+'ODS-10'!K88/'ODS-10'!K78</f>
        <v>0.91947847095494473</v>
      </c>
      <c r="L45" s="1038">
        <f>+'ODS-10'!L88/'ODS-10'!L78</f>
        <v>0.97947356340372171</v>
      </c>
    </row>
    <row r="46" spans="1:16">
      <c r="A46" s="1018" t="s">
        <v>163</v>
      </c>
      <c r="B46" s="1038">
        <f>+'ODS-10'!B89/'ODS-10'!B79</f>
        <v>0.92357284970921327</v>
      </c>
      <c r="C46" s="1038">
        <f>+'ODS-10'!C89/'ODS-10'!C79</f>
        <v>0.95601093879313437</v>
      </c>
      <c r="D46" s="1038">
        <f>+'ODS-10'!D89/'ODS-10'!D79</f>
        <v>0.95530249110320287</v>
      </c>
      <c r="E46" s="1038">
        <f>+'ODS-10'!E89/'ODS-10'!E79</f>
        <v>0.93508339651250938</v>
      </c>
      <c r="F46" s="1038">
        <f>+'ODS-10'!F89/'ODS-10'!F79</f>
        <v>0.92981546438920215</v>
      </c>
      <c r="G46" s="1038">
        <f>+'ODS-10'!G89/'ODS-10'!G79</f>
        <v>0.91649014519183569</v>
      </c>
      <c r="H46" s="1038">
        <f>+'ODS-10'!H89/'ODS-10'!H79</f>
        <v>1.0198944666286367</v>
      </c>
      <c r="I46" s="1038">
        <f>+'ODS-10'!I89/'ODS-10'!I79</f>
        <v>0.97549086539774432</v>
      </c>
      <c r="J46" s="1038">
        <f>+'ODS-10'!J89/'ODS-10'!J79</f>
        <v>0.97152787962562115</v>
      </c>
      <c r="K46" s="1038">
        <f>+'ODS-10'!K89/'ODS-10'!K79</f>
        <v>0.95427003000580768</v>
      </c>
      <c r="L46" s="1038">
        <f>+'ODS-10'!L89/'ODS-10'!L79</f>
        <v>0.97913752580583191</v>
      </c>
    </row>
    <row r="47" spans="1:16" ht="27.6">
      <c r="A47" s="1018" t="s">
        <v>164</v>
      </c>
      <c r="B47" s="1038">
        <f>+'ODS-10'!B90/'ODS-10'!B80</f>
        <v>0.76729893442985364</v>
      </c>
      <c r="C47" s="1038">
        <f>+'ODS-10'!C90/'ODS-10'!C80</f>
        <v>0.85851017926489626</v>
      </c>
      <c r="D47" s="1038">
        <f>+'ODS-10'!D90/'ODS-10'!D80</f>
        <v>0.82044800354269676</v>
      </c>
      <c r="E47" s="1038">
        <f>+'ODS-10'!E90/'ODS-10'!E80</f>
        <v>0.82692274358218798</v>
      </c>
      <c r="F47" s="1038">
        <f>+'ODS-10'!F90/'ODS-10'!F80</f>
        <v>0.79345084061650639</v>
      </c>
      <c r="G47" s="1038">
        <f>+'ODS-10'!G90/'ODS-10'!G80</f>
        <v>0.76671989191180978</v>
      </c>
      <c r="H47" s="1038">
        <f>+'ODS-10'!H90/'ODS-10'!H80</f>
        <v>0.76996489364840537</v>
      </c>
      <c r="I47" s="1038">
        <f>+'ODS-10'!I90/'ODS-10'!I80</f>
        <v>0.78182619450407298</v>
      </c>
      <c r="J47" s="1038">
        <f>+'ODS-10'!J90/'ODS-10'!J80</f>
        <v>0.80641141290089091</v>
      </c>
      <c r="K47" s="1038">
        <f>+'ODS-10'!K90/'ODS-10'!K80</f>
        <v>0.82221402519424891</v>
      </c>
      <c r="L47" s="1038">
        <f>+'ODS-10'!L90/'ODS-10'!L80</f>
        <v>0.78772091159603841</v>
      </c>
    </row>
    <row r="48" spans="1:16" ht="27.6">
      <c r="A48" s="1018" t="s">
        <v>166</v>
      </c>
      <c r="B48" s="1038">
        <f>+'ODS-10'!B91/'ODS-10'!B81</f>
        <v>0.61112389278730006</v>
      </c>
      <c r="C48" s="1226" t="s">
        <v>200</v>
      </c>
      <c r="D48" s="1038">
        <f>+'ODS-10'!D91/'ODS-10'!D81</f>
        <v>0</v>
      </c>
      <c r="E48" s="1038">
        <f>+'ODS-10'!E91/'ODS-10'!E81</f>
        <v>1.6294075474157597</v>
      </c>
      <c r="F48" s="1038">
        <f>+'ODS-10'!F91/'ODS-10'!F81</f>
        <v>0.14636832647382761</v>
      </c>
      <c r="G48" s="1038">
        <f>+'ODS-10'!G91/'ODS-10'!G81</f>
        <v>0</v>
      </c>
      <c r="H48" s="1038">
        <f>+'ODS-10'!H91/'ODS-10'!H81</f>
        <v>0</v>
      </c>
      <c r="I48" s="1038">
        <f>+'ODS-10'!I91/'ODS-10'!I81</f>
        <v>0</v>
      </c>
      <c r="J48" s="1038">
        <f>+'ODS-10'!J91/'ODS-10'!J81</f>
        <v>0.21454993834771885</v>
      </c>
      <c r="K48" s="1038">
        <f>+'ODS-10'!K91/'ODS-10'!K81</f>
        <v>0</v>
      </c>
      <c r="L48" s="1038">
        <f>+'ODS-10'!L91/'ODS-10'!L81</f>
        <v>0.26636653378072772</v>
      </c>
    </row>
    <row r="49" spans="1:16" ht="41.4">
      <c r="A49" s="1018" t="s">
        <v>168</v>
      </c>
      <c r="B49" s="1038">
        <f>+'ODS-10'!B92/'ODS-10'!B82</f>
        <v>0.73449706793430614</v>
      </c>
      <c r="C49" s="1038">
        <f>+'ODS-10'!C92/'ODS-10'!C82</f>
        <v>0.8205856890126848</v>
      </c>
      <c r="D49" s="1038">
        <f>+'ODS-10'!D92/'ODS-10'!D82</f>
        <v>0.70566956521739121</v>
      </c>
      <c r="E49" s="1038">
        <f>+'ODS-10'!E92/'ODS-10'!E82</f>
        <v>0.74826731099383215</v>
      </c>
      <c r="F49" s="1038">
        <f>+'ODS-10'!F92/'ODS-10'!F82</f>
        <v>0.77708675337795186</v>
      </c>
      <c r="G49" s="1038">
        <f>+'ODS-10'!G92/'ODS-10'!G82</f>
        <v>0.73656535305674331</v>
      </c>
      <c r="H49" s="1038">
        <f>+'ODS-10'!H92/'ODS-10'!H82</f>
        <v>0.7640271268989538</v>
      </c>
      <c r="I49" s="1038">
        <f>+'ODS-10'!I92/'ODS-10'!I82</f>
        <v>0.75570219681685724</v>
      </c>
      <c r="J49" s="1038">
        <f>+'ODS-10'!J92/'ODS-10'!J82</f>
        <v>0.72980651150507703</v>
      </c>
      <c r="K49" s="1038">
        <f>+'ODS-10'!K92/'ODS-10'!K82</f>
        <v>0.95331544539430457</v>
      </c>
      <c r="L49" s="1038">
        <f>+'ODS-10'!L92/'ODS-10'!L82</f>
        <v>0.72713537984485832</v>
      </c>
    </row>
    <row r="50" spans="1:16" ht="41.4">
      <c r="A50" s="1018" t="s">
        <v>170</v>
      </c>
      <c r="B50" s="1038">
        <f>+'ODS-10'!B93/'ODS-10'!B83</f>
        <v>0.66033676333021507</v>
      </c>
      <c r="C50" s="1038">
        <f>+'ODS-10'!C93/'ODS-10'!C83</f>
        <v>0.8522139580782514</v>
      </c>
      <c r="D50" s="1038">
        <f>+'ODS-10'!D93/'ODS-10'!D83</f>
        <v>0.82432842360713199</v>
      </c>
      <c r="E50" s="1038">
        <f>+'ODS-10'!E93/'ODS-10'!E83</f>
        <v>0.79730404393409893</v>
      </c>
      <c r="F50" s="1038">
        <f>+'ODS-10'!F93/'ODS-10'!F83</f>
        <v>0.87583215494367572</v>
      </c>
      <c r="G50" s="1038">
        <f>+'ODS-10'!G93/'ODS-10'!G83</f>
        <v>0.85231471574292028</v>
      </c>
      <c r="H50" s="1038">
        <f>+'ODS-10'!H93/'ODS-10'!H83</f>
        <v>0.86718524127486751</v>
      </c>
      <c r="I50" s="1038">
        <f>+'ODS-10'!I93/'ODS-10'!I83</f>
        <v>0.87338946122602679</v>
      </c>
      <c r="J50" s="1038">
        <f>+'ODS-10'!J93/'ODS-10'!J83</f>
        <v>0.9182634868519145</v>
      </c>
      <c r="K50" s="1038">
        <f>+'ODS-10'!K93/'ODS-10'!K83</f>
        <v>0.82652657360509041</v>
      </c>
      <c r="L50" s="1038">
        <f>+'ODS-10'!L93/'ODS-10'!L83</f>
        <v>0.93310765015416863</v>
      </c>
    </row>
    <row r="51" spans="1:16" ht="55.2">
      <c r="A51" s="1020" t="s">
        <v>172</v>
      </c>
      <c r="B51" s="1038">
        <f>+'ODS-10'!B94/'ODS-10'!B84</f>
        <v>0.80499715690537488</v>
      </c>
      <c r="C51" s="1038">
        <f>+'ODS-10'!C94/'ODS-10'!C84</f>
        <v>0.76785924098225822</v>
      </c>
      <c r="D51" s="1038">
        <f>+'ODS-10'!D94/'ODS-10'!D84</f>
        <v>0.82502648077638774</v>
      </c>
      <c r="E51" s="1038">
        <f>+'ODS-10'!E94/'ODS-10'!E84</f>
        <v>0.90766764359610241</v>
      </c>
      <c r="F51" s="1038">
        <f>+'ODS-10'!F94/'ODS-10'!F84</f>
        <v>0.95183640857906182</v>
      </c>
      <c r="G51" s="1038">
        <f>+'ODS-10'!G94/'ODS-10'!G84</f>
        <v>0.91028562222375653</v>
      </c>
      <c r="H51" s="1038">
        <f>+'ODS-10'!H94/'ODS-10'!H84</f>
        <v>0.94039691143609361</v>
      </c>
      <c r="I51" s="1038">
        <f>+'ODS-10'!I94/'ODS-10'!I84</f>
        <v>0.90043462741722124</v>
      </c>
      <c r="J51" s="1038">
        <f>+'ODS-10'!J94/'ODS-10'!J84</f>
        <v>0.92260499249519767</v>
      </c>
      <c r="K51" s="1038">
        <f>+'ODS-10'!K94/'ODS-10'!K84</f>
        <v>0.9639904480786784</v>
      </c>
      <c r="L51" s="1038">
        <f>+'ODS-10'!L94/'ODS-10'!L84</f>
        <v>0.99364894533509285</v>
      </c>
    </row>
    <row r="52" spans="1:16">
      <c r="A52" s="1026" t="s">
        <v>483</v>
      </c>
    </row>
    <row r="54" spans="1:16" ht="24" customHeight="1">
      <c r="A54" s="1377" t="s">
        <v>528</v>
      </c>
      <c r="B54" s="1377"/>
      <c r="C54" s="1377"/>
      <c r="D54" s="1377"/>
      <c r="E54" s="1377"/>
      <c r="F54" s="1377"/>
      <c r="G54" s="1377"/>
      <c r="H54" s="1377"/>
      <c r="I54" s="1377"/>
      <c r="J54" s="1377"/>
      <c r="K54" s="1377"/>
      <c r="L54" s="1377"/>
      <c r="M54" s="1377"/>
      <c r="N54" s="1377"/>
      <c r="O54" s="1377"/>
      <c r="P54" s="1377"/>
    </row>
    <row r="55" spans="1:16" ht="20.399999999999999" customHeight="1">
      <c r="A55" s="1585" t="s">
        <v>481</v>
      </c>
      <c r="B55" s="1453" t="s">
        <v>243</v>
      </c>
      <c r="C55" s="1453"/>
      <c r="D55" s="1453"/>
      <c r="E55" s="1453"/>
      <c r="F55" s="1453"/>
      <c r="G55" s="1453"/>
      <c r="H55" s="1453"/>
      <c r="I55" s="1453"/>
      <c r="J55" s="1453"/>
      <c r="K55" s="1453"/>
      <c r="L55" s="1453"/>
      <c r="M55" s="1453"/>
      <c r="N55" s="1453"/>
      <c r="O55" s="1453"/>
      <c r="P55" s="1453"/>
    </row>
    <row r="56" spans="1:16">
      <c r="A56" s="1589"/>
      <c r="B56" s="1023">
        <v>2007</v>
      </c>
      <c r="C56" s="1023">
        <v>2008</v>
      </c>
      <c r="D56" s="1023">
        <v>2009</v>
      </c>
      <c r="E56" s="1023">
        <v>2010</v>
      </c>
      <c r="F56" s="1023">
        <v>2011</v>
      </c>
      <c r="G56" s="1023">
        <v>2012</v>
      </c>
      <c r="H56" s="1023">
        <v>2013</v>
      </c>
      <c r="I56" s="1023">
        <v>2014</v>
      </c>
      <c r="J56" s="1023">
        <v>2015</v>
      </c>
      <c r="K56" s="1023">
        <v>2016</v>
      </c>
      <c r="L56" s="1023">
        <v>2017</v>
      </c>
      <c r="M56" s="1023">
        <v>2018</v>
      </c>
      <c r="N56" s="1023">
        <v>2019</v>
      </c>
      <c r="O56" s="1023">
        <v>2020</v>
      </c>
      <c r="P56" s="1023">
        <v>2021</v>
      </c>
    </row>
    <row r="57" spans="1:16">
      <c r="A57" s="246" t="s">
        <v>623</v>
      </c>
      <c r="B57" s="1024">
        <f>+'ODS-10'!B118/'ODS-10'!B109</f>
        <v>0.97777777777777775</v>
      </c>
      <c r="C57" s="1024">
        <f>+'ODS-10'!C118/'ODS-10'!C109</f>
        <v>0.97938144329896903</v>
      </c>
      <c r="D57" s="1024">
        <f>+'ODS-10'!D118/'ODS-10'!D109</f>
        <v>0.97058823529411764</v>
      </c>
      <c r="E57" s="1024">
        <f>+'ODS-10'!E118/'ODS-10'!E109</f>
        <v>0.95067264573991039</v>
      </c>
      <c r="F57" s="1024">
        <f>+'ODS-10'!F118/'ODS-10'!F109</f>
        <v>0.94881889763779537</v>
      </c>
      <c r="G57" s="1024">
        <f>+'ODS-10'!G118/'ODS-10'!G109</f>
        <v>0.99270072992700731</v>
      </c>
      <c r="H57" s="1024">
        <f>+'ODS-10'!H118/'ODS-10'!H109</f>
        <v>0.9758620689655173</v>
      </c>
      <c r="I57" s="1024">
        <f>+'ODS-10'!I118/'ODS-10'!I109</f>
        <v>0.97727272727272718</v>
      </c>
      <c r="J57" s="1024">
        <f>+'ODS-10'!J118/'ODS-10'!J109</f>
        <v>0.96875</v>
      </c>
      <c r="K57" s="1024">
        <f>+'ODS-10'!K118/'ODS-10'!K109</f>
        <v>0.9745042492917847</v>
      </c>
      <c r="L57" s="1024">
        <f>+'ODS-10'!L118/'ODS-10'!L109</f>
        <v>1.0082191780821919</v>
      </c>
      <c r="M57" s="1024">
        <f>+'ODS-10'!M118/'ODS-10'!M109</f>
        <v>1.0026881720430108</v>
      </c>
      <c r="N57" s="1024">
        <f>+'ODS-10'!N118/'ODS-10'!N109</f>
        <v>0.9995114142635988</v>
      </c>
      <c r="O57" s="1224">
        <f>+'ODS-10'!O118/'ODS-10'!O109</f>
        <v>1.0933227285168468</v>
      </c>
      <c r="P57" s="1224">
        <f>+'ODS-10'!P118/'ODS-10'!P109</f>
        <v>1.0643951287642064</v>
      </c>
    </row>
    <row r="58" spans="1:16">
      <c r="A58" s="423" t="s">
        <v>179</v>
      </c>
      <c r="B58" s="1038">
        <f>+'ODS-10'!B119/'ODS-10'!B110</f>
        <v>0.68235294117647061</v>
      </c>
      <c r="C58" s="1038">
        <f>+'ODS-10'!C119/'ODS-10'!C110</f>
        <v>0.7441860465116279</v>
      </c>
      <c r="D58" s="1038">
        <f>+'ODS-10'!D119/'ODS-10'!D110</f>
        <v>0.55238095238095231</v>
      </c>
      <c r="E58" s="1038">
        <f>+'ODS-10'!E119/'ODS-10'!E110</f>
        <v>0.81372549019607843</v>
      </c>
      <c r="F58" s="1038">
        <f>+'ODS-10'!F119/'ODS-10'!F110</f>
        <v>0.90990990990990983</v>
      </c>
      <c r="G58" s="1038">
        <f>+'ODS-10'!G119/'ODS-10'!G110</f>
        <v>0.95370370370370372</v>
      </c>
      <c r="H58" s="1038">
        <f>+'ODS-10'!H119/'ODS-10'!H110</f>
        <v>0.87200000000000011</v>
      </c>
      <c r="I58" s="1038">
        <f>+'ODS-10'!I119/'ODS-10'!I110</f>
        <v>0.41290322580645161</v>
      </c>
      <c r="J58" s="1038">
        <f>+'ODS-10'!J119/'ODS-10'!J110</f>
        <v>0.77499999999999991</v>
      </c>
      <c r="K58" s="1038">
        <f>+'ODS-10'!K119/'ODS-10'!K110</f>
        <v>0.5988023952095809</v>
      </c>
      <c r="L58" s="1038">
        <f>+'ODS-10'!L119/'ODS-10'!L110</f>
        <v>0.74011299435028255</v>
      </c>
      <c r="M58" s="1038">
        <f>+'ODS-10'!M119/'ODS-10'!M110</f>
        <v>0.68472906403940892</v>
      </c>
      <c r="N58" s="1038">
        <f>+'ODS-10'!N119/'ODS-10'!N110</f>
        <v>0.98423947660350009</v>
      </c>
      <c r="O58" s="1038">
        <f>+'ODS-10'!O119/'ODS-10'!O110</f>
        <v>1.4418160750551325</v>
      </c>
      <c r="P58" s="1038">
        <f>+'ODS-10'!P119/'ODS-10'!P110</f>
        <v>1.523151766961639</v>
      </c>
    </row>
    <row r="59" spans="1:16">
      <c r="A59" s="423" t="s">
        <v>180</v>
      </c>
      <c r="B59" s="1038">
        <f>+'ODS-10'!B120/'ODS-10'!B111</f>
        <v>0.66315789473684217</v>
      </c>
      <c r="C59" s="1038">
        <f>+'ODS-10'!C120/'ODS-10'!C111</f>
        <v>0.6</v>
      </c>
      <c r="D59" s="1038">
        <f>+'ODS-10'!D120/'ODS-10'!D111</f>
        <v>0.57017543859649134</v>
      </c>
      <c r="E59" s="1038">
        <f>+'ODS-10'!E120/'ODS-10'!E111</f>
        <v>0.7777777777777779</v>
      </c>
      <c r="F59" s="1038">
        <f>+'ODS-10'!F120/'ODS-10'!F111</f>
        <v>0.54814814814814805</v>
      </c>
      <c r="G59" s="1038">
        <f>+'ODS-10'!G120/'ODS-10'!G111</f>
        <v>0.88111888111888115</v>
      </c>
      <c r="H59" s="1038">
        <f>+'ODS-10'!H120/'ODS-10'!H111</f>
        <v>0.63576158940397354</v>
      </c>
      <c r="I59" s="1038">
        <f>+'ODS-10'!I120/'ODS-10'!I111</f>
        <v>0.66666666666666663</v>
      </c>
      <c r="J59" s="1038">
        <f>+'ODS-10'!J120/'ODS-10'!J111</f>
        <v>0.88304093567251463</v>
      </c>
      <c r="K59" s="1038">
        <f>+'ODS-10'!K120/'ODS-10'!K111</f>
        <v>0.80113636363636354</v>
      </c>
      <c r="L59" s="1038">
        <f>+'ODS-10'!L120/'ODS-10'!L111</f>
        <v>0.75113122171945701</v>
      </c>
      <c r="M59" s="1038">
        <f>+'ODS-10'!M120/'ODS-10'!M111</f>
        <v>0.81092436974789917</v>
      </c>
      <c r="N59" s="1038">
        <f>+'ODS-10'!N120/'ODS-10'!N111</f>
        <v>0.78464767584743222</v>
      </c>
      <c r="O59" s="1038">
        <f>+'ODS-10'!O120/'ODS-10'!O111</f>
        <v>0.99940895264920382</v>
      </c>
      <c r="P59" s="1038">
        <f>+'ODS-10'!P120/'ODS-10'!P111</f>
        <v>0.55277784045856815</v>
      </c>
    </row>
    <row r="60" spans="1:16">
      <c r="A60" s="423" t="s">
        <v>181</v>
      </c>
      <c r="B60" s="1038">
        <f>+'ODS-10'!B121/'ODS-10'!B112</f>
        <v>0.53435114503816783</v>
      </c>
      <c r="C60" s="1038">
        <f>+'ODS-10'!C121/'ODS-10'!C112</f>
        <v>0.57823129251700678</v>
      </c>
      <c r="D60" s="1038">
        <f>+'ODS-10'!D121/'ODS-10'!D112</f>
        <v>0.56493506493506496</v>
      </c>
      <c r="E60" s="1038">
        <f>+'ODS-10'!E121/'ODS-10'!E112</f>
        <v>0.65853658536585369</v>
      </c>
      <c r="F60" s="1038">
        <f>+'ODS-10'!F121/'ODS-10'!F112</f>
        <v>0.65921787709497204</v>
      </c>
      <c r="G60" s="1038">
        <f>+'ODS-10'!G121/'ODS-10'!G112</f>
        <v>0.63414634146341475</v>
      </c>
      <c r="H60" s="1038">
        <f>+'ODS-10'!H121/'ODS-10'!H112</f>
        <v>0.63926940639269403</v>
      </c>
      <c r="I60" s="1038">
        <f>+'ODS-10'!I121/'ODS-10'!I112</f>
        <v>0.74137931034482762</v>
      </c>
      <c r="J60" s="1038">
        <f>+'ODS-10'!J121/'ODS-10'!J112</f>
        <v>0.71966527196652719</v>
      </c>
      <c r="K60" s="1038">
        <f>+'ODS-10'!K121/'ODS-10'!K112</f>
        <v>0.75769230769230766</v>
      </c>
      <c r="L60" s="1038">
        <f>+'ODS-10'!L121/'ODS-10'!L112</f>
        <v>0.77695167286245348</v>
      </c>
      <c r="M60" s="1038">
        <f>+'ODS-10'!M121/'ODS-10'!M112</f>
        <v>0.75</v>
      </c>
      <c r="N60" s="1038">
        <f>+'ODS-10'!N121/'ODS-10'!N112</f>
        <v>0.70887836268314386</v>
      </c>
      <c r="O60" s="1038">
        <f>+'ODS-10'!O121/'ODS-10'!O112</f>
        <v>0.79956021279030753</v>
      </c>
      <c r="P60" s="1038">
        <f>+'ODS-10'!P121/'ODS-10'!P112</f>
        <v>0.75020395342285462</v>
      </c>
    </row>
    <row r="61" spans="1:16">
      <c r="A61" s="423" t="s">
        <v>182</v>
      </c>
      <c r="B61" s="1038">
        <f>+'ODS-10'!B122/'ODS-10'!B113</f>
        <v>0.63803680981595101</v>
      </c>
      <c r="C61" s="1038">
        <f>+'ODS-10'!C122/'ODS-10'!C113</f>
        <v>0.63888888888888884</v>
      </c>
      <c r="D61" s="1038">
        <f>+'ODS-10'!D122/'ODS-10'!D113</f>
        <v>0.67955801104972369</v>
      </c>
      <c r="E61" s="1038">
        <f>+'ODS-10'!E122/'ODS-10'!E113</f>
        <v>0.73195876288659789</v>
      </c>
      <c r="F61" s="1038">
        <f>+'ODS-10'!F122/'ODS-10'!F113</f>
        <v>0.73271889400921664</v>
      </c>
      <c r="G61" s="1038">
        <f>+'ODS-10'!G122/'ODS-10'!G113</f>
        <v>0.71138211382113825</v>
      </c>
      <c r="H61" s="1038">
        <f>+'ODS-10'!H122/'ODS-10'!H113</f>
        <v>0.76171875</v>
      </c>
      <c r="I61" s="1038">
        <f>+'ODS-10'!I122/'ODS-10'!I113</f>
        <v>0.83763837638376382</v>
      </c>
      <c r="J61" s="1038">
        <f>+'ODS-10'!J122/'ODS-10'!J113</f>
        <v>0.85251798561151093</v>
      </c>
      <c r="K61" s="1038">
        <f>+'ODS-10'!K122/'ODS-10'!K113</f>
        <v>0.80808080808080796</v>
      </c>
      <c r="L61" s="1038">
        <f>+'ODS-10'!L122/'ODS-10'!L113</f>
        <v>0.80062305295950154</v>
      </c>
      <c r="M61" s="1038">
        <f>+'ODS-10'!M122/'ODS-10'!M113</f>
        <v>0.76666666666666661</v>
      </c>
      <c r="N61" s="1038">
        <f>+'ODS-10'!N122/'ODS-10'!N113</f>
        <v>0.79895253297362667</v>
      </c>
      <c r="O61" s="1038">
        <f>+'ODS-10'!O122/'ODS-10'!O113</f>
        <v>0.76200525497676996</v>
      </c>
      <c r="P61" s="1038">
        <f>+'ODS-10'!P122/'ODS-10'!P113</f>
        <v>0.82155428914320561</v>
      </c>
    </row>
    <row r="62" spans="1:16">
      <c r="A62" s="423" t="s">
        <v>183</v>
      </c>
      <c r="B62" s="1038">
        <f>+'ODS-10'!B123/'ODS-10'!B114</f>
        <v>0.85638297872340441</v>
      </c>
      <c r="C62" s="1038">
        <f>+'ODS-10'!C123/'ODS-10'!C114</f>
        <v>0.86802030456852797</v>
      </c>
      <c r="D62" s="1038">
        <f>+'ODS-10'!D123/'ODS-10'!D114</f>
        <v>0.86057692307692302</v>
      </c>
      <c r="E62" s="1038">
        <f>+'ODS-10'!E123/'ODS-10'!E114</f>
        <v>0.84070796460177</v>
      </c>
      <c r="F62" s="1038">
        <f>+'ODS-10'!F123/'ODS-10'!F114</f>
        <v>0.77099236641221369</v>
      </c>
      <c r="G62" s="1038">
        <f>+'ODS-10'!G123/'ODS-10'!G114</f>
        <v>0.87725631768953072</v>
      </c>
      <c r="H62" s="1038">
        <f>+'ODS-10'!H123/'ODS-10'!H114</f>
        <v>0.85858585858585845</v>
      </c>
      <c r="I62" s="1038">
        <f>+'ODS-10'!I123/'ODS-10'!I114</f>
        <v>0.83076923076923082</v>
      </c>
      <c r="J62" s="1038">
        <f>+'ODS-10'!J123/'ODS-10'!J114</f>
        <v>0.83890577507598774</v>
      </c>
      <c r="K62" s="1038">
        <f>+'ODS-10'!K123/'ODS-10'!K114</f>
        <v>0.81638418079096053</v>
      </c>
      <c r="L62" s="1038">
        <f>+'ODS-10'!L123/'ODS-10'!L114</f>
        <v>0.86813186813186816</v>
      </c>
      <c r="M62" s="1038">
        <f>+'ODS-10'!M123/'ODS-10'!M114</f>
        <v>0.86595174262734587</v>
      </c>
      <c r="N62" s="1038">
        <f>+'ODS-10'!N123/'ODS-10'!N114</f>
        <v>0.88752808108289893</v>
      </c>
      <c r="O62" s="1038">
        <f>+'ODS-10'!O123/'ODS-10'!O114</f>
        <v>0.96007085976611772</v>
      </c>
      <c r="P62" s="1038">
        <f>+'ODS-10'!P123/'ODS-10'!P114</f>
        <v>0.92800857191975739</v>
      </c>
    </row>
    <row r="63" spans="1:16">
      <c r="A63" s="423" t="s">
        <v>184</v>
      </c>
      <c r="B63" s="1038">
        <f>+'ODS-10'!B124/'ODS-10'!B115</f>
        <v>0.60550458715596334</v>
      </c>
      <c r="C63" s="1038">
        <f>+'ODS-10'!C124/'ODS-10'!C115</f>
        <v>0.77948717948717949</v>
      </c>
      <c r="D63" s="1038">
        <f>+'ODS-10'!D124/'ODS-10'!D115</f>
        <v>0.77682403433476399</v>
      </c>
      <c r="E63" s="1038">
        <f>+'ODS-10'!E124/'ODS-10'!E115</f>
        <v>0.6889763779527559</v>
      </c>
      <c r="F63" s="1038">
        <f>+'ODS-10'!F124/'ODS-10'!F115</f>
        <v>0.67957746478873238</v>
      </c>
      <c r="G63" s="1038">
        <f>+'ODS-10'!G124/'ODS-10'!G115</f>
        <v>0.81914893617021278</v>
      </c>
      <c r="H63" s="1038">
        <f>+'ODS-10'!H124/'ODS-10'!H115</f>
        <v>0.81188118811881194</v>
      </c>
      <c r="I63" s="1038">
        <f>+'ODS-10'!I124/'ODS-10'!I115</f>
        <v>0.70958083832335339</v>
      </c>
      <c r="J63" s="1038">
        <f>+'ODS-10'!J124/'ODS-10'!J115</f>
        <v>0.78823529411764715</v>
      </c>
      <c r="K63" s="1038">
        <f>+'ODS-10'!K124/'ODS-10'!K115</f>
        <v>0.70765027322404361</v>
      </c>
      <c r="L63" s="1038">
        <f>+'ODS-10'!L124/'ODS-10'!L115</f>
        <v>0.74083769633507857</v>
      </c>
      <c r="M63" s="1038">
        <f>+'ODS-10'!M124/'ODS-10'!M115</f>
        <v>0.58352941176470585</v>
      </c>
      <c r="N63" s="1038">
        <f>+'ODS-10'!N124/'ODS-10'!N115</f>
        <v>0.93156206713830203</v>
      </c>
      <c r="O63" s="1038">
        <f>+'ODS-10'!O124/'ODS-10'!O115</f>
        <v>0.9944813923871515</v>
      </c>
      <c r="P63" s="1038">
        <f>+'ODS-10'!P124/'ODS-10'!P115</f>
        <v>0.16877092236547744</v>
      </c>
    </row>
    <row r="64" spans="1:16">
      <c r="A64" s="423" t="s">
        <v>185</v>
      </c>
      <c r="B64" s="1038">
        <f>+'ODS-10'!B125/'ODS-10'!B116</f>
        <v>0.87066246056782326</v>
      </c>
      <c r="C64" s="1038">
        <f>+'ODS-10'!C125/'ODS-10'!C116</f>
        <v>0.84195402298850575</v>
      </c>
      <c r="D64" s="1038">
        <f>+'ODS-10'!D125/'ODS-10'!D116</f>
        <v>0.85555555555555551</v>
      </c>
      <c r="E64" s="1038">
        <f>+'ODS-10'!E125/'ODS-10'!E116</f>
        <v>0.85347043701799474</v>
      </c>
      <c r="F64" s="1038">
        <f>+'ODS-10'!F125/'ODS-10'!F116</f>
        <v>0.80995475113122173</v>
      </c>
      <c r="G64" s="1038">
        <f>+'ODS-10'!G125/'ODS-10'!G116</f>
        <v>0.82826086956521749</v>
      </c>
      <c r="H64" s="1038">
        <f>+'ODS-10'!H125/'ODS-10'!H116</f>
        <v>0.80079681274900394</v>
      </c>
      <c r="I64" s="1038">
        <f>+'ODS-10'!I125/'ODS-10'!I116</f>
        <v>0.88732394366197187</v>
      </c>
      <c r="J64" s="1038">
        <f>+'ODS-10'!J125/'ODS-10'!J116</f>
        <v>0.85474860335195524</v>
      </c>
      <c r="K64" s="1038">
        <f>+'ODS-10'!K125/'ODS-10'!K116</f>
        <v>0.86689419795221845</v>
      </c>
      <c r="L64" s="1038">
        <f>+'ODS-10'!L125/'ODS-10'!L116</f>
        <v>0.88609715242881071</v>
      </c>
      <c r="M64" s="1038">
        <f>+'ODS-10'!M125/'ODS-10'!M116</f>
        <v>0.91216216216216228</v>
      </c>
      <c r="N64" s="1038">
        <f>+'ODS-10'!N125/'ODS-10'!N116</f>
        <v>0.8485829047197434</v>
      </c>
      <c r="O64" s="1038">
        <f>+'ODS-10'!O125/'ODS-10'!O116</f>
        <v>0.98384068449186146</v>
      </c>
      <c r="P64" s="1038">
        <f>+'ODS-10'!P125/'ODS-10'!P116</f>
        <v>0.90212874318464031</v>
      </c>
    </row>
    <row r="65" spans="1:16">
      <c r="A65" s="258" t="s">
        <v>186</v>
      </c>
      <c r="B65" s="1038">
        <f>+'ODS-10'!B126/'ODS-10'!B117</f>
        <v>0.35693215339233036</v>
      </c>
      <c r="C65" s="1038">
        <f>+'ODS-10'!C126/'ODS-10'!C117</f>
        <v>0.53263707571801566</v>
      </c>
      <c r="D65" s="1038">
        <f>+'ODS-10'!D126/'ODS-10'!D117</f>
        <v>0.74475524475524479</v>
      </c>
      <c r="E65" s="1038">
        <f>+'ODS-10'!E126/'ODS-10'!E117</f>
        <v>0.59945504087193469</v>
      </c>
      <c r="F65" s="1038">
        <f>+'ODS-10'!F126/'ODS-10'!F117</f>
        <v>0.85616438356164382</v>
      </c>
      <c r="G65" s="1038">
        <f>+'ODS-10'!G126/'ODS-10'!G117</f>
        <v>0.91275167785234912</v>
      </c>
      <c r="H65" s="1038">
        <f>+'ODS-10'!H126/'ODS-10'!H117</f>
        <v>1.2070063694267517</v>
      </c>
      <c r="I65" s="1038">
        <f>+'ODS-10'!I126/'ODS-10'!I117</f>
        <v>0.74257425742574257</v>
      </c>
      <c r="J65" s="1038">
        <f>+'ODS-10'!J126/'ODS-10'!J117</f>
        <v>0.8728323699421966</v>
      </c>
      <c r="K65" s="1038">
        <f>+'ODS-10'!K126/'ODS-10'!K117</f>
        <v>0.7400468384074943</v>
      </c>
      <c r="L65" s="1038">
        <f>+'ODS-10'!L126/'ODS-10'!L117</f>
        <v>0.90687361419068735</v>
      </c>
      <c r="M65" s="1038">
        <f>+'ODS-10'!M126/'ODS-10'!M117</f>
        <v>0.99522673031026243</v>
      </c>
      <c r="N65" s="1038">
        <f>+'ODS-10'!N126/'ODS-10'!N117</f>
        <v>0.9625548521420354</v>
      </c>
      <c r="O65" s="1038">
        <f>+'ODS-10'!O126/'ODS-10'!O117</f>
        <v>0.75219169231633576</v>
      </c>
      <c r="P65" s="1038">
        <f>+'ODS-10'!P126/'ODS-10'!P117</f>
        <v>0.83502573375991096</v>
      </c>
    </row>
    <row r="66" spans="1:16">
      <c r="A66" s="1026" t="s">
        <v>483</v>
      </c>
    </row>
  </sheetData>
  <mergeCells count="19">
    <mergeCell ref="A1:P1"/>
    <mergeCell ref="A3:A4"/>
    <mergeCell ref="B3:P3"/>
    <mergeCell ref="A11:P11"/>
    <mergeCell ref="A13:A14"/>
    <mergeCell ref="B13:P13"/>
    <mergeCell ref="A55:A56"/>
    <mergeCell ref="B55:P55"/>
    <mergeCell ref="A18:P18"/>
    <mergeCell ref="A20:A21"/>
    <mergeCell ref="B20:P20"/>
    <mergeCell ref="A27:P27"/>
    <mergeCell ref="A29:A30"/>
    <mergeCell ref="B29:P29"/>
    <mergeCell ref="A37:L37"/>
    <mergeCell ref="A39:A40"/>
    <mergeCell ref="B39:L39"/>
    <mergeCell ref="B41:L41"/>
    <mergeCell ref="A54:P54"/>
  </mergeCells>
  <pageMargins left="0.7" right="0.7" top="0.75" bottom="0.75" header="0.3" footer="0.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B1"/>
  <sheetViews>
    <sheetView workbookViewId="0">
      <selection activeCell="G8" sqref="G8"/>
    </sheetView>
  </sheetViews>
  <sheetFormatPr baseColWidth="10" defaultColWidth="10.6640625" defaultRowHeight="14.4"/>
  <sheetData>
    <row r="1" spans="1:2">
      <c r="A1" t="s">
        <v>299</v>
      </c>
      <c r="B1" t="s">
        <v>300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2:Q29"/>
  <sheetViews>
    <sheetView showGridLines="0" topLeftCell="A14" workbookViewId="0">
      <selection activeCell="E5" sqref="E5"/>
    </sheetView>
  </sheetViews>
  <sheetFormatPr baseColWidth="10" defaultColWidth="11.44140625" defaultRowHeight="13.8"/>
  <cols>
    <col min="1" max="1" width="8.44140625" style="45" customWidth="1"/>
    <col min="2" max="2" width="41.6640625" style="45" customWidth="1"/>
    <col min="3" max="11" width="8.88671875" style="45" customWidth="1"/>
    <col min="12" max="14" width="8.88671875" style="72" customWidth="1"/>
    <col min="15" max="17" width="8.88671875" style="45" customWidth="1"/>
    <col min="18" max="16384" width="11.44140625" style="45"/>
  </cols>
  <sheetData>
    <row r="2" spans="1:17" ht="25.5" customHeight="1">
      <c r="A2" s="1341" t="s">
        <v>322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</row>
    <row r="3" spans="1:17" ht="29.25" customHeight="1">
      <c r="A3" s="1338" t="s">
        <v>151</v>
      </c>
      <c r="B3" s="1348" t="s">
        <v>120</v>
      </c>
      <c r="C3" s="1343" t="s">
        <v>121</v>
      </c>
      <c r="D3" s="1343"/>
      <c r="E3" s="1343"/>
      <c r="F3" s="1343"/>
      <c r="G3" s="1344" t="s">
        <v>122</v>
      </c>
      <c r="H3" s="1344"/>
      <c r="I3" s="1344"/>
      <c r="J3" s="1344"/>
      <c r="K3" s="1344"/>
      <c r="L3" s="1344"/>
      <c r="M3" s="1344"/>
      <c r="N3" s="1344"/>
      <c r="O3" s="1344"/>
      <c r="P3" s="1344"/>
      <c r="Q3" s="1344"/>
    </row>
    <row r="4" spans="1:17" ht="18.75" customHeight="1">
      <c r="A4" s="1339"/>
      <c r="B4" s="1349"/>
      <c r="C4" s="73">
        <v>2007</v>
      </c>
      <c r="D4" s="73">
        <v>2008</v>
      </c>
      <c r="E4" s="73">
        <v>2009</v>
      </c>
      <c r="F4" s="73">
        <v>2010</v>
      </c>
      <c r="G4" s="73">
        <v>2011</v>
      </c>
      <c r="H4" s="73">
        <v>2012</v>
      </c>
      <c r="I4" s="73">
        <v>2013</v>
      </c>
      <c r="J4" s="73">
        <v>2014</v>
      </c>
      <c r="K4" s="73">
        <v>2015</v>
      </c>
      <c r="L4" s="73">
        <v>2016</v>
      </c>
      <c r="M4" s="73">
        <v>2017</v>
      </c>
      <c r="N4" s="73">
        <v>2018</v>
      </c>
      <c r="O4" s="73">
        <v>2019</v>
      </c>
      <c r="P4" s="73">
        <v>2020</v>
      </c>
      <c r="Q4" s="73">
        <v>2021</v>
      </c>
    </row>
    <row r="5" spans="1:17" ht="22.5" customHeight="1">
      <c r="A5" s="1339"/>
      <c r="B5" s="47" t="s">
        <v>151</v>
      </c>
      <c r="C5" s="48">
        <v>503621</v>
      </c>
      <c r="D5" s="48">
        <v>528201</v>
      </c>
      <c r="E5" s="48">
        <v>542971</v>
      </c>
      <c r="F5" s="48">
        <v>546729</v>
      </c>
      <c r="G5" s="48">
        <v>587694</v>
      </c>
      <c r="H5" s="48">
        <v>632641</v>
      </c>
      <c r="I5" s="48">
        <v>655249</v>
      </c>
      <c r="J5" s="49">
        <v>676584</v>
      </c>
      <c r="K5" s="48">
        <v>698820</v>
      </c>
      <c r="L5" s="48">
        <v>715629</v>
      </c>
      <c r="M5" s="437">
        <f>+M6+M9+M14</f>
        <v>722600</v>
      </c>
      <c r="N5" s="607">
        <f>+N6+N9+N14</f>
        <v>765001</v>
      </c>
      <c r="O5" s="607">
        <f>+O6+O9+O14</f>
        <v>801681</v>
      </c>
      <c r="P5" s="607">
        <f>+P6+P9+P14</f>
        <v>675730</v>
      </c>
      <c r="Q5" s="607">
        <f>+Q6+Q9+Q14</f>
        <v>705302</v>
      </c>
    </row>
    <row r="6" spans="1:17" ht="26.25" customHeight="1">
      <c r="A6" s="1339"/>
      <c r="B6" s="50" t="s">
        <v>123</v>
      </c>
      <c r="C6" s="51">
        <v>39302</v>
      </c>
      <c r="D6" s="51">
        <v>38592</v>
      </c>
      <c r="E6" s="51">
        <v>43831</v>
      </c>
      <c r="F6" s="51">
        <v>42360</v>
      </c>
      <c r="G6" s="51">
        <v>41383</v>
      </c>
      <c r="H6" s="51">
        <v>54367</v>
      </c>
      <c r="I6" s="51">
        <v>60465</v>
      </c>
      <c r="J6" s="52">
        <v>57565</v>
      </c>
      <c r="K6" s="51">
        <v>56011</v>
      </c>
      <c r="L6" s="51">
        <v>64568</v>
      </c>
      <c r="M6" s="440">
        <f>SUM(M7:M8)</f>
        <v>63735</v>
      </c>
      <c r="N6" s="608">
        <f>SUM(N7:N8)</f>
        <v>62374</v>
      </c>
      <c r="O6" s="608">
        <f>+O7+O8</f>
        <v>68275</v>
      </c>
      <c r="P6" s="608">
        <f>+P7+P8</f>
        <v>55743</v>
      </c>
      <c r="Q6" s="608">
        <f>+Q7+Q8</f>
        <v>62504</v>
      </c>
    </row>
    <row r="7" spans="1:17" ht="27.6">
      <c r="A7" s="1339"/>
      <c r="B7" s="53" t="s">
        <v>125</v>
      </c>
      <c r="C7" s="54">
        <v>39105</v>
      </c>
      <c r="D7" s="54">
        <v>38226</v>
      </c>
      <c r="E7" s="54">
        <v>43482</v>
      </c>
      <c r="F7" s="54">
        <v>41875</v>
      </c>
      <c r="G7" s="54">
        <v>40940</v>
      </c>
      <c r="H7" s="54">
        <v>53755</v>
      </c>
      <c r="I7" s="54">
        <v>59800</v>
      </c>
      <c r="J7" s="55">
        <v>56493</v>
      </c>
      <c r="K7" s="54">
        <v>55835</v>
      </c>
      <c r="L7" s="54">
        <v>64336</v>
      </c>
      <c r="M7" s="54">
        <v>63561</v>
      </c>
      <c r="N7" s="609">
        <v>61862</v>
      </c>
      <c r="O7" s="609">
        <v>67505</v>
      </c>
      <c r="P7" s="609">
        <v>54663</v>
      </c>
      <c r="Q7" s="609">
        <v>61137</v>
      </c>
    </row>
    <row r="8" spans="1:17">
      <c r="A8" s="1339"/>
      <c r="B8" s="56" t="s">
        <v>126</v>
      </c>
      <c r="C8" s="57">
        <v>197</v>
      </c>
      <c r="D8" s="57">
        <v>366</v>
      </c>
      <c r="E8" s="58">
        <v>349</v>
      </c>
      <c r="F8" s="57">
        <v>485</v>
      </c>
      <c r="G8" s="57">
        <v>443</v>
      </c>
      <c r="H8" s="57">
        <v>612</v>
      </c>
      <c r="I8" s="57">
        <v>665</v>
      </c>
      <c r="J8" s="59">
        <v>1072</v>
      </c>
      <c r="K8" s="57">
        <v>176</v>
      </c>
      <c r="L8" s="57">
        <v>232</v>
      </c>
      <c r="M8" s="57">
        <v>174</v>
      </c>
      <c r="N8" s="57">
        <v>512</v>
      </c>
      <c r="O8" s="57">
        <v>770</v>
      </c>
      <c r="P8" s="57">
        <v>1080</v>
      </c>
      <c r="Q8" s="57">
        <v>1367</v>
      </c>
    </row>
    <row r="9" spans="1:17" ht="26.25" customHeight="1">
      <c r="A9" s="1339"/>
      <c r="B9" s="50" t="s">
        <v>127</v>
      </c>
      <c r="C9" s="51">
        <v>55993</v>
      </c>
      <c r="D9" s="51">
        <v>55325</v>
      </c>
      <c r="E9" s="51">
        <v>55215</v>
      </c>
      <c r="F9" s="51">
        <v>54112</v>
      </c>
      <c r="G9" s="51">
        <v>55900</v>
      </c>
      <c r="H9" s="51">
        <v>54939</v>
      </c>
      <c r="I9" s="51">
        <v>67458</v>
      </c>
      <c r="J9" s="52">
        <v>69107</v>
      </c>
      <c r="K9" s="51">
        <v>67071</v>
      </c>
      <c r="L9" s="51">
        <v>72740</v>
      </c>
      <c r="M9" s="440">
        <f>SUM(M10:M13)</f>
        <v>70593</v>
      </c>
      <c r="N9" s="608">
        <f>SUM(N10:N13)</f>
        <v>75197</v>
      </c>
      <c r="O9" s="608">
        <f>SUM(O10:O13)</f>
        <v>76191</v>
      </c>
      <c r="P9" s="608">
        <f>SUM(P10:P13)</f>
        <v>76637</v>
      </c>
      <c r="Q9" s="608">
        <f>SUM(Q10:Q13)</f>
        <v>65745</v>
      </c>
    </row>
    <row r="10" spans="1:17">
      <c r="A10" s="1339"/>
      <c r="B10" s="53" t="s">
        <v>129</v>
      </c>
      <c r="C10" s="54">
        <v>47861</v>
      </c>
      <c r="D10" s="54">
        <v>48419</v>
      </c>
      <c r="E10" s="54">
        <v>48284</v>
      </c>
      <c r="F10" s="54">
        <v>46188</v>
      </c>
      <c r="G10" s="54">
        <v>41801</v>
      </c>
      <c r="H10" s="54">
        <v>42026</v>
      </c>
      <c r="I10" s="54">
        <v>52072</v>
      </c>
      <c r="J10" s="55">
        <v>52557</v>
      </c>
      <c r="K10" s="54">
        <v>54473</v>
      </c>
      <c r="L10" s="54">
        <v>58898</v>
      </c>
      <c r="M10" s="54">
        <v>56705</v>
      </c>
      <c r="N10" s="609">
        <v>61021</v>
      </c>
      <c r="O10" s="609">
        <v>61727</v>
      </c>
      <c r="P10" s="609">
        <v>69936</v>
      </c>
      <c r="Q10" s="609">
        <v>52355</v>
      </c>
    </row>
    <row r="11" spans="1:17" ht="27.6">
      <c r="A11" s="1339"/>
      <c r="B11" s="60" t="s">
        <v>130</v>
      </c>
      <c r="C11" s="61">
        <v>1481</v>
      </c>
      <c r="D11" s="61">
        <v>1174</v>
      </c>
      <c r="E11" s="61">
        <v>992</v>
      </c>
      <c r="F11" s="61">
        <v>1217</v>
      </c>
      <c r="G11" s="61">
        <v>999</v>
      </c>
      <c r="H11" s="61">
        <v>1587</v>
      </c>
      <c r="I11" s="61">
        <v>1785</v>
      </c>
      <c r="J11" s="62">
        <v>1328</v>
      </c>
      <c r="K11" s="61">
        <v>1282</v>
      </c>
      <c r="L11" s="61">
        <v>814</v>
      </c>
      <c r="M11" s="61">
        <v>1097</v>
      </c>
      <c r="N11" s="61">
        <v>783</v>
      </c>
      <c r="O11" s="61">
        <v>801</v>
      </c>
      <c r="P11" s="61">
        <v>557</v>
      </c>
      <c r="Q11" s="61">
        <v>640</v>
      </c>
    </row>
    <row r="12" spans="1:17" ht="27.6">
      <c r="A12" s="1339"/>
      <c r="B12" s="60" t="s">
        <v>131</v>
      </c>
      <c r="C12" s="61">
        <v>2522</v>
      </c>
      <c r="D12" s="61">
        <v>2270</v>
      </c>
      <c r="E12" s="61">
        <v>1638</v>
      </c>
      <c r="F12" s="61">
        <v>2608</v>
      </c>
      <c r="G12" s="61">
        <v>3294</v>
      </c>
      <c r="H12" s="61">
        <v>1400</v>
      </c>
      <c r="I12" s="61">
        <v>2171</v>
      </c>
      <c r="J12" s="62">
        <v>2793</v>
      </c>
      <c r="K12" s="61">
        <v>1917</v>
      </c>
      <c r="L12" s="61">
        <v>1581</v>
      </c>
      <c r="M12" s="61">
        <v>1474</v>
      </c>
      <c r="N12" s="61">
        <v>738</v>
      </c>
      <c r="O12" s="61">
        <v>2885</v>
      </c>
      <c r="P12" s="61">
        <v>2253</v>
      </c>
      <c r="Q12" s="61">
        <v>4096</v>
      </c>
    </row>
    <row r="13" spans="1:17">
      <c r="A13" s="1339"/>
      <c r="B13" s="56" t="s">
        <v>132</v>
      </c>
      <c r="C13" s="57">
        <v>4129</v>
      </c>
      <c r="D13" s="57">
        <v>3462</v>
      </c>
      <c r="E13" s="57">
        <v>4301</v>
      </c>
      <c r="F13" s="57">
        <v>4099</v>
      </c>
      <c r="G13" s="57">
        <v>9806</v>
      </c>
      <c r="H13" s="57">
        <v>9926</v>
      </c>
      <c r="I13" s="57">
        <v>11430</v>
      </c>
      <c r="J13" s="59">
        <v>12429</v>
      </c>
      <c r="K13" s="57">
        <v>9399</v>
      </c>
      <c r="L13" s="57">
        <v>11447</v>
      </c>
      <c r="M13" s="57">
        <v>11317</v>
      </c>
      <c r="N13" s="57">
        <v>12655</v>
      </c>
      <c r="O13" s="57">
        <v>10778</v>
      </c>
      <c r="P13" s="57">
        <v>3891</v>
      </c>
      <c r="Q13" s="57">
        <v>8654</v>
      </c>
    </row>
    <row r="14" spans="1:17" ht="26.25" customHeight="1">
      <c r="A14" s="1339"/>
      <c r="B14" s="50" t="s">
        <v>133</v>
      </c>
      <c r="C14" s="51">
        <v>408326</v>
      </c>
      <c r="D14" s="51">
        <v>434284</v>
      </c>
      <c r="E14" s="51">
        <v>443925</v>
      </c>
      <c r="F14" s="51">
        <v>450257</v>
      </c>
      <c r="G14" s="51">
        <v>490411</v>
      </c>
      <c r="H14" s="51">
        <v>523335</v>
      </c>
      <c r="I14" s="51">
        <v>527326</v>
      </c>
      <c r="J14" s="52">
        <v>549912</v>
      </c>
      <c r="K14" s="51">
        <v>575738</v>
      </c>
      <c r="L14" s="51">
        <v>578321</v>
      </c>
      <c r="M14" s="440">
        <f>SUM(M15:M29)</f>
        <v>588272</v>
      </c>
      <c r="N14" s="608">
        <f>SUM(N15:N29)</f>
        <v>627430</v>
      </c>
      <c r="O14" s="608">
        <f>SUM(O15:O29)</f>
        <v>657215</v>
      </c>
      <c r="P14" s="608">
        <f>SUM(P15:P29)</f>
        <v>543350</v>
      </c>
      <c r="Q14" s="608">
        <f>SUM(Q15:Q29)</f>
        <v>577053</v>
      </c>
    </row>
    <row r="15" spans="1:17" ht="41.4">
      <c r="A15" s="1339"/>
      <c r="B15" s="63" t="s">
        <v>135</v>
      </c>
      <c r="C15" s="64">
        <v>99193</v>
      </c>
      <c r="D15" s="64">
        <v>108438</v>
      </c>
      <c r="E15" s="64">
        <v>107023</v>
      </c>
      <c r="F15" s="64">
        <v>104694</v>
      </c>
      <c r="G15" s="64">
        <v>119352</v>
      </c>
      <c r="H15" s="64">
        <v>133952</v>
      </c>
      <c r="I15" s="64">
        <v>133103</v>
      </c>
      <c r="J15" s="65">
        <v>147873</v>
      </c>
      <c r="K15" s="64">
        <v>149007</v>
      </c>
      <c r="L15" s="64">
        <v>146761</v>
      </c>
      <c r="M15" s="64">
        <v>146482</v>
      </c>
      <c r="N15" s="610">
        <v>162379</v>
      </c>
      <c r="O15" s="610">
        <v>169403</v>
      </c>
      <c r="P15" s="610">
        <v>130822</v>
      </c>
      <c r="Q15" s="610">
        <v>144248</v>
      </c>
    </row>
    <row r="16" spans="1:17">
      <c r="A16" s="1339"/>
      <c r="B16" s="66" t="s">
        <v>136</v>
      </c>
      <c r="C16" s="67">
        <v>11981</v>
      </c>
      <c r="D16" s="67">
        <v>11381</v>
      </c>
      <c r="E16" s="67">
        <v>14777</v>
      </c>
      <c r="F16" s="67">
        <v>15396</v>
      </c>
      <c r="G16" s="67">
        <v>15602</v>
      </c>
      <c r="H16" s="67">
        <v>15585</v>
      </c>
      <c r="I16" s="67">
        <v>14962</v>
      </c>
      <c r="J16" s="68">
        <v>14952</v>
      </c>
      <c r="K16" s="67">
        <v>18083</v>
      </c>
      <c r="L16" s="67">
        <v>18729</v>
      </c>
      <c r="M16" s="67">
        <v>18939</v>
      </c>
      <c r="N16" s="67">
        <v>17951</v>
      </c>
      <c r="O16" s="67">
        <v>16571</v>
      </c>
      <c r="P16" s="67">
        <v>11828</v>
      </c>
      <c r="Q16" s="67">
        <v>13780</v>
      </c>
    </row>
    <row r="17" spans="1:17">
      <c r="A17" s="1339"/>
      <c r="B17" s="66" t="s">
        <v>137</v>
      </c>
      <c r="C17" s="67">
        <v>42344</v>
      </c>
      <c r="D17" s="67">
        <v>43533</v>
      </c>
      <c r="E17" s="67">
        <v>49236</v>
      </c>
      <c r="F17" s="67">
        <v>48414</v>
      </c>
      <c r="G17" s="67">
        <v>47868</v>
      </c>
      <c r="H17" s="67">
        <v>47819</v>
      </c>
      <c r="I17" s="67">
        <v>51068</v>
      </c>
      <c r="J17" s="68">
        <v>45644</v>
      </c>
      <c r="K17" s="67">
        <v>51097</v>
      </c>
      <c r="L17" s="67">
        <v>61201</v>
      </c>
      <c r="M17" s="67">
        <v>62930</v>
      </c>
      <c r="N17" s="67">
        <v>62519</v>
      </c>
      <c r="O17" s="67">
        <v>64799</v>
      </c>
      <c r="P17" s="67">
        <v>47941</v>
      </c>
      <c r="Q17" s="67">
        <v>62186</v>
      </c>
    </row>
    <row r="18" spans="1:17">
      <c r="A18" s="1339"/>
      <c r="B18" s="66" t="s">
        <v>138</v>
      </c>
      <c r="C18" s="67">
        <v>1494</v>
      </c>
      <c r="D18" s="67">
        <v>1960</v>
      </c>
      <c r="E18" s="67">
        <v>2663</v>
      </c>
      <c r="F18" s="67">
        <v>2327</v>
      </c>
      <c r="G18" s="67">
        <v>6441</v>
      </c>
      <c r="H18" s="67">
        <v>6513</v>
      </c>
      <c r="I18" s="67">
        <v>7455</v>
      </c>
      <c r="J18" s="68">
        <v>5483</v>
      </c>
      <c r="K18" s="67">
        <v>9662</v>
      </c>
      <c r="L18" s="67">
        <v>7580</v>
      </c>
      <c r="M18" s="67">
        <v>7716</v>
      </c>
      <c r="N18" s="67">
        <v>9147</v>
      </c>
      <c r="O18" s="67">
        <v>9920</v>
      </c>
      <c r="P18" s="67">
        <v>8402</v>
      </c>
      <c r="Q18" s="67">
        <v>7296</v>
      </c>
    </row>
    <row r="19" spans="1:17">
      <c r="A19" s="1339"/>
      <c r="B19" s="66" t="s">
        <v>139</v>
      </c>
      <c r="C19" s="67">
        <v>17625</v>
      </c>
      <c r="D19" s="67">
        <v>17484</v>
      </c>
      <c r="E19" s="67">
        <v>17613</v>
      </c>
      <c r="F19" s="67">
        <v>17551</v>
      </c>
      <c r="G19" s="67">
        <v>24269</v>
      </c>
      <c r="H19" s="67">
        <v>24277</v>
      </c>
      <c r="I19" s="67">
        <v>27238</v>
      </c>
      <c r="J19" s="68">
        <v>23602</v>
      </c>
      <c r="K19" s="67">
        <v>28975</v>
      </c>
      <c r="L19" s="67">
        <v>27132</v>
      </c>
      <c r="M19" s="67">
        <v>25982</v>
      </c>
      <c r="N19" s="67">
        <v>26155</v>
      </c>
      <c r="O19" s="67">
        <v>27703</v>
      </c>
      <c r="P19" s="67">
        <v>23132</v>
      </c>
      <c r="Q19" s="67">
        <v>22509</v>
      </c>
    </row>
    <row r="20" spans="1:17">
      <c r="A20" s="1339"/>
      <c r="B20" s="66" t="s">
        <v>140</v>
      </c>
      <c r="C20" s="67">
        <v>4792</v>
      </c>
      <c r="D20" s="67">
        <v>4680</v>
      </c>
      <c r="E20" s="67">
        <v>4898</v>
      </c>
      <c r="F20" s="67">
        <v>3775</v>
      </c>
      <c r="G20" s="67">
        <v>4520</v>
      </c>
      <c r="H20" s="67">
        <v>4089</v>
      </c>
      <c r="I20" s="67">
        <v>5934</v>
      </c>
      <c r="J20" s="68">
        <v>7319</v>
      </c>
      <c r="K20" s="67">
        <v>7798</v>
      </c>
      <c r="L20" s="67">
        <v>7353</v>
      </c>
      <c r="M20" s="67">
        <v>7668</v>
      </c>
      <c r="N20" s="67">
        <v>7834</v>
      </c>
      <c r="O20" s="67">
        <v>5479</v>
      </c>
      <c r="P20" s="67">
        <v>3856</v>
      </c>
      <c r="Q20" s="67">
        <v>6968</v>
      </c>
    </row>
    <row r="21" spans="1:17">
      <c r="A21" s="1339"/>
      <c r="B21" s="66" t="s">
        <v>141</v>
      </c>
      <c r="C21" s="67">
        <v>14091</v>
      </c>
      <c r="D21" s="67">
        <v>18984</v>
      </c>
      <c r="E21" s="67">
        <v>19396</v>
      </c>
      <c r="F21" s="67">
        <v>20131</v>
      </c>
      <c r="G21" s="67">
        <v>17695</v>
      </c>
      <c r="H21" s="67">
        <v>16936</v>
      </c>
      <c r="I21" s="67">
        <v>15489</v>
      </c>
      <c r="J21" s="68">
        <v>24175</v>
      </c>
      <c r="K21" s="67">
        <v>18953</v>
      </c>
      <c r="L21" s="67">
        <v>20181</v>
      </c>
      <c r="M21" s="67">
        <v>21585</v>
      </c>
      <c r="N21" s="67">
        <v>19247</v>
      </c>
      <c r="O21" s="67">
        <v>22549</v>
      </c>
      <c r="P21" s="67">
        <v>14851</v>
      </c>
      <c r="Q21" s="67">
        <v>20470</v>
      </c>
    </row>
    <row r="22" spans="1:17">
      <c r="A22" s="1339"/>
      <c r="B22" s="66" t="s">
        <v>142</v>
      </c>
      <c r="C22" s="67">
        <v>7324</v>
      </c>
      <c r="D22" s="67">
        <v>6530</v>
      </c>
      <c r="E22" s="67">
        <v>8563</v>
      </c>
      <c r="F22" s="67">
        <v>8257</v>
      </c>
      <c r="G22" s="67">
        <v>14535</v>
      </c>
      <c r="H22" s="67">
        <v>18293</v>
      </c>
      <c r="I22" s="67">
        <v>18871</v>
      </c>
      <c r="J22" s="68">
        <v>15806</v>
      </c>
      <c r="K22" s="67">
        <v>17190</v>
      </c>
      <c r="L22" s="67">
        <v>16312</v>
      </c>
      <c r="M22" s="67">
        <v>17116</v>
      </c>
      <c r="N22" s="67">
        <v>15791</v>
      </c>
      <c r="O22" s="67">
        <v>20082</v>
      </c>
      <c r="P22" s="67">
        <v>13891</v>
      </c>
      <c r="Q22" s="67">
        <v>18219</v>
      </c>
    </row>
    <row r="23" spans="1:17" ht="27.6">
      <c r="A23" s="1339"/>
      <c r="B23" s="66" t="s">
        <v>143</v>
      </c>
      <c r="C23" s="67">
        <v>33296</v>
      </c>
      <c r="D23" s="67">
        <v>32875</v>
      </c>
      <c r="E23" s="67">
        <v>36374</v>
      </c>
      <c r="F23" s="67">
        <v>38415</v>
      </c>
      <c r="G23" s="67">
        <v>46426</v>
      </c>
      <c r="H23" s="67">
        <v>47089</v>
      </c>
      <c r="I23" s="67">
        <v>48552</v>
      </c>
      <c r="J23" s="68">
        <v>48476</v>
      </c>
      <c r="K23" s="67">
        <v>48431</v>
      </c>
      <c r="L23" s="67">
        <v>49359</v>
      </c>
      <c r="M23" s="67">
        <v>54269</v>
      </c>
      <c r="N23" s="67">
        <v>52475</v>
      </c>
      <c r="O23" s="67">
        <v>49950</v>
      </c>
      <c r="P23" s="67">
        <v>55618</v>
      </c>
      <c r="Q23" s="67">
        <v>48801</v>
      </c>
    </row>
    <row r="24" spans="1:17">
      <c r="A24" s="1339"/>
      <c r="B24" s="66" t="s">
        <v>144</v>
      </c>
      <c r="C24" s="67">
        <v>44928</v>
      </c>
      <c r="D24" s="67">
        <v>50327</v>
      </c>
      <c r="E24" s="67">
        <v>52230</v>
      </c>
      <c r="F24" s="67">
        <v>55592</v>
      </c>
      <c r="G24" s="67">
        <v>58789</v>
      </c>
      <c r="H24" s="67">
        <v>60978</v>
      </c>
      <c r="I24" s="67">
        <v>61490</v>
      </c>
      <c r="J24" s="68">
        <v>65131</v>
      </c>
      <c r="K24" s="67">
        <v>67724</v>
      </c>
      <c r="L24" s="67">
        <v>69370</v>
      </c>
      <c r="M24" s="67">
        <v>68067</v>
      </c>
      <c r="N24" s="67">
        <v>69541</v>
      </c>
      <c r="O24" s="67">
        <v>69928</v>
      </c>
      <c r="P24" s="67">
        <v>84678</v>
      </c>
      <c r="Q24" s="67">
        <v>72152</v>
      </c>
    </row>
    <row r="25" spans="1:17" ht="27.6">
      <c r="A25" s="1339"/>
      <c r="B25" s="66" t="s">
        <v>145</v>
      </c>
      <c r="C25" s="67">
        <v>34476</v>
      </c>
      <c r="D25" s="67">
        <v>38771</v>
      </c>
      <c r="E25" s="67">
        <v>39988</v>
      </c>
      <c r="F25" s="67">
        <v>44347</v>
      </c>
      <c r="G25" s="67">
        <v>43938</v>
      </c>
      <c r="H25" s="67">
        <v>45684</v>
      </c>
      <c r="I25" s="67">
        <v>45508</v>
      </c>
      <c r="J25" s="68">
        <v>52048</v>
      </c>
      <c r="K25" s="67">
        <v>59072</v>
      </c>
      <c r="L25" s="67">
        <v>59336</v>
      </c>
      <c r="M25" s="67">
        <v>59363</v>
      </c>
      <c r="N25" s="67">
        <v>70689</v>
      </c>
      <c r="O25" s="67">
        <v>69601</v>
      </c>
      <c r="P25" s="67">
        <v>53238</v>
      </c>
      <c r="Q25" s="67">
        <v>63519</v>
      </c>
    </row>
    <row r="26" spans="1:17">
      <c r="A26" s="1339"/>
      <c r="B26" s="66" t="s">
        <v>146</v>
      </c>
      <c r="C26" s="67">
        <v>4542</v>
      </c>
      <c r="D26" s="67">
        <v>4326</v>
      </c>
      <c r="E26" s="67">
        <v>4316</v>
      </c>
      <c r="F26" s="67">
        <v>4841</v>
      </c>
      <c r="G26" s="67">
        <v>7638</v>
      </c>
      <c r="H26" s="67">
        <v>6925</v>
      </c>
      <c r="I26" s="67">
        <v>7070</v>
      </c>
      <c r="J26" s="68">
        <v>6248</v>
      </c>
      <c r="K26" s="67">
        <v>6987</v>
      </c>
      <c r="L26" s="67">
        <v>4928</v>
      </c>
      <c r="M26" s="67">
        <v>7765</v>
      </c>
      <c r="N26" s="67">
        <v>8746</v>
      </c>
      <c r="O26" s="67">
        <v>9548</v>
      </c>
      <c r="P26" s="67">
        <v>3056</v>
      </c>
      <c r="Q26" s="67">
        <v>4198</v>
      </c>
    </row>
    <row r="27" spans="1:17">
      <c r="A27" s="1339"/>
      <c r="B27" s="66" t="s">
        <v>147</v>
      </c>
      <c r="C27" s="67">
        <v>23692</v>
      </c>
      <c r="D27" s="67">
        <v>25417</v>
      </c>
      <c r="E27" s="67">
        <v>23463</v>
      </c>
      <c r="F27" s="67">
        <v>25233</v>
      </c>
      <c r="G27" s="67">
        <v>20938</v>
      </c>
      <c r="H27" s="67">
        <v>26243</v>
      </c>
      <c r="I27" s="67">
        <v>26313</v>
      </c>
      <c r="J27" s="68">
        <v>26249</v>
      </c>
      <c r="K27" s="67">
        <v>28116</v>
      </c>
      <c r="L27" s="67">
        <v>27387</v>
      </c>
      <c r="M27" s="67">
        <v>29079</v>
      </c>
      <c r="N27" s="67">
        <v>37924</v>
      </c>
      <c r="O27" s="67">
        <v>42069</v>
      </c>
      <c r="P27" s="67">
        <v>30713</v>
      </c>
      <c r="Q27" s="67">
        <v>28796</v>
      </c>
    </row>
    <row r="28" spans="1:17" ht="55.2">
      <c r="A28" s="1339"/>
      <c r="B28" s="66" t="s">
        <v>148</v>
      </c>
      <c r="C28" s="67">
        <v>68275</v>
      </c>
      <c r="D28" s="67">
        <v>68972</v>
      </c>
      <c r="E28" s="67">
        <v>62883</v>
      </c>
      <c r="F28" s="67">
        <v>60437</v>
      </c>
      <c r="G28" s="67">
        <v>61448</v>
      </c>
      <c r="H28" s="67">
        <v>67812</v>
      </c>
      <c r="I28" s="67">
        <v>63648</v>
      </c>
      <c r="J28" s="68">
        <v>66486</v>
      </c>
      <c r="K28" s="67">
        <v>64418</v>
      </c>
      <c r="L28" s="67">
        <v>61257</v>
      </c>
      <c r="M28" s="67">
        <v>60707</v>
      </c>
      <c r="N28" s="67">
        <v>66727</v>
      </c>
      <c r="O28" s="67">
        <v>79123</v>
      </c>
      <c r="P28" s="67">
        <v>59866</v>
      </c>
      <c r="Q28" s="67">
        <v>63726</v>
      </c>
    </row>
    <row r="29" spans="1:17" ht="27.6">
      <c r="A29" s="1340"/>
      <c r="B29" s="69" t="s">
        <v>149</v>
      </c>
      <c r="C29" s="70">
        <v>273</v>
      </c>
      <c r="D29" s="70">
        <v>606</v>
      </c>
      <c r="E29" s="70">
        <v>502</v>
      </c>
      <c r="F29" s="70">
        <v>847</v>
      </c>
      <c r="G29" s="70">
        <v>952</v>
      </c>
      <c r="H29" s="70">
        <v>1140</v>
      </c>
      <c r="I29" s="70">
        <v>625</v>
      </c>
      <c r="J29" s="71">
        <v>420</v>
      </c>
      <c r="K29" s="70">
        <v>225</v>
      </c>
      <c r="L29" s="70">
        <v>1435</v>
      </c>
      <c r="M29" s="70">
        <v>604</v>
      </c>
      <c r="N29" s="449">
        <v>305</v>
      </c>
      <c r="O29" s="449">
        <v>490</v>
      </c>
      <c r="P29" s="449">
        <v>1458</v>
      </c>
      <c r="Q29" s="449">
        <v>185</v>
      </c>
    </row>
  </sheetData>
  <mergeCells count="5">
    <mergeCell ref="A2:Q2"/>
    <mergeCell ref="A3:A29"/>
    <mergeCell ref="B3:B4"/>
    <mergeCell ref="C3:F3"/>
    <mergeCell ref="G3:Q3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2:U17"/>
  <sheetViews>
    <sheetView showGridLines="0" workbookViewId="0">
      <selection activeCell="F6" sqref="F6"/>
    </sheetView>
  </sheetViews>
  <sheetFormatPr baseColWidth="10" defaultColWidth="11.44140625" defaultRowHeight="13.8"/>
  <cols>
    <col min="1" max="1" width="5.88671875" style="11" customWidth="1"/>
    <col min="2" max="2" width="37.44140625" style="11" customWidth="1"/>
    <col min="3" max="6" width="8.88671875" style="11" bestFit="1" customWidth="1"/>
    <col min="7" max="7" width="1.5546875" style="11" customWidth="1"/>
    <col min="8" max="8" width="37.44140625" style="11" customWidth="1"/>
    <col min="9" max="13" width="8.88671875" style="11" bestFit="1" customWidth="1"/>
    <col min="14" max="16384" width="11.44140625" style="11"/>
  </cols>
  <sheetData>
    <row r="2" spans="1:21" ht="19.5" customHeight="1">
      <c r="A2" s="1341" t="s">
        <v>324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  <c r="R2" s="1341"/>
      <c r="S2" s="1341"/>
    </row>
    <row r="3" spans="1:21" ht="21" customHeight="1">
      <c r="A3" s="1338" t="s">
        <v>152</v>
      </c>
      <c r="B3" s="1350" t="s">
        <v>153</v>
      </c>
      <c r="C3" s="1352" t="s">
        <v>154</v>
      </c>
      <c r="D3" s="1353"/>
      <c r="E3" s="1353"/>
      <c r="F3" s="1354"/>
      <c r="G3" s="75"/>
      <c r="H3" s="1355" t="s">
        <v>153</v>
      </c>
      <c r="I3" s="1356" t="s">
        <v>155</v>
      </c>
      <c r="J3" s="1356"/>
      <c r="K3" s="1356"/>
      <c r="L3" s="1356"/>
      <c r="M3" s="1356"/>
      <c r="N3" s="1356"/>
      <c r="O3" s="1356"/>
      <c r="P3" s="1356"/>
      <c r="Q3" s="1356"/>
      <c r="R3" s="1356"/>
      <c r="S3" s="1356"/>
    </row>
    <row r="4" spans="1:21" ht="29.25" customHeight="1">
      <c r="A4" s="1339"/>
      <c r="B4" s="1351"/>
      <c r="C4" s="1186">
        <v>2007</v>
      </c>
      <c r="D4" s="1186">
        <v>2008</v>
      </c>
      <c r="E4" s="1186">
        <v>2009</v>
      </c>
      <c r="F4" s="1186">
        <v>2010</v>
      </c>
      <c r="G4" s="76"/>
      <c r="H4" s="1355"/>
      <c r="I4" s="1189">
        <v>2011</v>
      </c>
      <c r="J4" s="1189">
        <v>2012</v>
      </c>
      <c r="K4" s="1189">
        <v>2013</v>
      </c>
      <c r="L4" s="1189">
        <v>2014</v>
      </c>
      <c r="M4" s="1189">
        <v>2015</v>
      </c>
      <c r="N4" s="1189">
        <v>2016</v>
      </c>
      <c r="O4" s="1189">
        <v>2017</v>
      </c>
      <c r="P4" s="1189">
        <v>2018</v>
      </c>
      <c r="Q4" s="1189">
        <v>2019</v>
      </c>
      <c r="R4" s="1189">
        <v>2020</v>
      </c>
      <c r="S4" s="1189">
        <v>2021</v>
      </c>
    </row>
    <row r="5" spans="1:21" ht="27" customHeight="1">
      <c r="A5" s="1339"/>
      <c r="B5" s="656" t="s">
        <v>119</v>
      </c>
      <c r="C5" s="657">
        <v>1356973</v>
      </c>
      <c r="D5" s="657">
        <v>1421921</v>
      </c>
      <c r="E5" s="657">
        <v>1440801</v>
      </c>
      <c r="F5" s="658">
        <v>1455592</v>
      </c>
      <c r="G5" s="77"/>
      <c r="H5" s="654" t="s">
        <v>119</v>
      </c>
      <c r="I5" s="655">
        <v>1538082</v>
      </c>
      <c r="J5" s="655">
        <v>1617171</v>
      </c>
      <c r="K5" s="655">
        <v>1672352</v>
      </c>
      <c r="L5" s="655">
        <v>1695361</v>
      </c>
      <c r="M5" s="611">
        <v>1733851</v>
      </c>
      <c r="N5" s="611">
        <f>SUM(N6:N14)</f>
        <v>1770711</v>
      </c>
      <c r="O5" s="611">
        <v>1785849</v>
      </c>
      <c r="P5" s="611">
        <f>SUM(P6:P14)</f>
        <v>1868602</v>
      </c>
      <c r="Q5" s="611">
        <v>1920642</v>
      </c>
      <c r="R5" s="611">
        <f>SUM(R6:R14)</f>
        <v>1631691</v>
      </c>
      <c r="S5" s="611">
        <f>SUM(S6:S14)</f>
        <v>1744387</v>
      </c>
      <c r="T5" s="563"/>
      <c r="U5" s="563"/>
    </row>
    <row r="6" spans="1:21" ht="41.4">
      <c r="A6" s="1339"/>
      <c r="B6" s="78" t="s">
        <v>156</v>
      </c>
      <c r="C6" s="79">
        <v>38489</v>
      </c>
      <c r="D6" s="79">
        <v>41985</v>
      </c>
      <c r="E6" s="79">
        <v>41924</v>
      </c>
      <c r="F6" s="80">
        <v>42441</v>
      </c>
      <c r="G6" s="81"/>
      <c r="H6" s="82" t="s">
        <v>157</v>
      </c>
      <c r="I6" s="83">
        <v>88940</v>
      </c>
      <c r="J6" s="83">
        <v>105075</v>
      </c>
      <c r="K6" s="83">
        <v>104446</v>
      </c>
      <c r="L6" s="83">
        <v>97628</v>
      </c>
      <c r="M6" s="84">
        <v>101800</v>
      </c>
      <c r="N6" s="84">
        <v>114251</v>
      </c>
      <c r="O6" s="84">
        <v>104705</v>
      </c>
      <c r="P6" s="612">
        <v>101659</v>
      </c>
      <c r="Q6" s="612">
        <v>114978</v>
      </c>
      <c r="R6" s="612">
        <f>+'C4A2'!R6+'C4A3'!R6</f>
        <v>84153</v>
      </c>
      <c r="S6" s="612">
        <f>+'C4A2'!S6+'C4A3'!S6</f>
        <v>93771</v>
      </c>
      <c r="T6" s="564"/>
      <c r="U6" s="564"/>
    </row>
    <row r="7" spans="1:21">
      <c r="A7" s="1339"/>
      <c r="B7" s="85" t="s">
        <v>158</v>
      </c>
      <c r="C7" s="86">
        <v>120982</v>
      </c>
      <c r="D7" s="86">
        <v>127982</v>
      </c>
      <c r="E7" s="86">
        <v>133398</v>
      </c>
      <c r="F7" s="87">
        <v>148219</v>
      </c>
      <c r="G7" s="81"/>
      <c r="H7" s="88" t="s">
        <v>159</v>
      </c>
      <c r="I7" s="89">
        <v>151608</v>
      </c>
      <c r="J7" s="89">
        <v>164257</v>
      </c>
      <c r="K7" s="89">
        <v>168817</v>
      </c>
      <c r="L7" s="89">
        <v>185054</v>
      </c>
      <c r="M7" s="90">
        <v>188950</v>
      </c>
      <c r="N7" s="90">
        <v>191597</v>
      </c>
      <c r="O7" s="90">
        <v>195139</v>
      </c>
      <c r="P7" s="90">
        <v>202997</v>
      </c>
      <c r="Q7" s="90">
        <v>206852</v>
      </c>
      <c r="R7" s="90">
        <f>+'C4A2'!R7+'C4A3'!R7</f>
        <v>203024</v>
      </c>
      <c r="S7" s="90">
        <f>+'C4A2'!S7+'C4A3'!S7</f>
        <v>203727</v>
      </c>
      <c r="T7" s="564"/>
      <c r="U7" s="564"/>
    </row>
    <row r="8" spans="1:21">
      <c r="A8" s="1339"/>
      <c r="B8" s="85" t="s">
        <v>160</v>
      </c>
      <c r="C8" s="86">
        <v>62549</v>
      </c>
      <c r="D8" s="86">
        <v>68423</v>
      </c>
      <c r="E8" s="86">
        <v>77310</v>
      </c>
      <c r="F8" s="87">
        <v>73877</v>
      </c>
      <c r="G8" s="81"/>
      <c r="H8" s="88" t="s">
        <v>161</v>
      </c>
      <c r="I8" s="89">
        <v>125040</v>
      </c>
      <c r="J8" s="89">
        <v>125078</v>
      </c>
      <c r="K8" s="89">
        <v>130650</v>
      </c>
      <c r="L8" s="89">
        <v>124053</v>
      </c>
      <c r="M8" s="90">
        <v>140159</v>
      </c>
      <c r="N8" s="90">
        <v>146178</v>
      </c>
      <c r="O8" s="90">
        <v>141372</v>
      </c>
      <c r="P8" s="90">
        <v>144772</v>
      </c>
      <c r="Q8" s="90">
        <v>139597</v>
      </c>
      <c r="R8" s="90">
        <f>+'C4A2'!R8+'C4A3'!R8</f>
        <v>109861</v>
      </c>
      <c r="S8" s="90">
        <f>+'C4A2'!S8+'C4A3'!S8</f>
        <v>119142</v>
      </c>
      <c r="T8" s="566"/>
      <c r="U8" s="566"/>
    </row>
    <row r="9" spans="1:21">
      <c r="A9" s="1339"/>
      <c r="B9" s="85" t="s">
        <v>162</v>
      </c>
      <c r="C9" s="86">
        <v>143271</v>
      </c>
      <c r="D9" s="86">
        <v>153460</v>
      </c>
      <c r="E9" s="86">
        <v>157583</v>
      </c>
      <c r="F9" s="87">
        <v>160033</v>
      </c>
      <c r="G9" s="81"/>
      <c r="H9" s="88" t="s">
        <v>163</v>
      </c>
      <c r="I9" s="89">
        <v>108086</v>
      </c>
      <c r="J9" s="89">
        <v>108427</v>
      </c>
      <c r="K9" s="89">
        <v>105505</v>
      </c>
      <c r="L9" s="89">
        <v>108769</v>
      </c>
      <c r="M9" s="90">
        <v>110020</v>
      </c>
      <c r="N9" s="90">
        <v>104802</v>
      </c>
      <c r="O9" s="90">
        <v>109453</v>
      </c>
      <c r="P9" s="90">
        <v>109673</v>
      </c>
      <c r="Q9" s="90">
        <v>110915</v>
      </c>
      <c r="R9" s="90">
        <f>+'C4A2'!R9+'C4A3'!R9</f>
        <v>100289</v>
      </c>
      <c r="S9" s="90">
        <f>+'C4A2'!S9+'C4A3'!S9</f>
        <v>102985</v>
      </c>
      <c r="T9" s="566"/>
      <c r="U9" s="566"/>
    </row>
    <row r="10" spans="1:21" ht="27.6">
      <c r="A10" s="1339"/>
      <c r="B10" s="85" t="s">
        <v>164</v>
      </c>
      <c r="C10" s="86">
        <v>212662</v>
      </c>
      <c r="D10" s="86">
        <v>218777</v>
      </c>
      <c r="E10" s="86">
        <v>222966</v>
      </c>
      <c r="F10" s="87">
        <v>226125</v>
      </c>
      <c r="G10" s="81"/>
      <c r="H10" s="88" t="s">
        <v>164</v>
      </c>
      <c r="I10" s="89">
        <v>273518</v>
      </c>
      <c r="J10" s="89">
        <v>295155</v>
      </c>
      <c r="K10" s="89">
        <v>304854</v>
      </c>
      <c r="L10" s="89">
        <v>306036</v>
      </c>
      <c r="M10" s="90">
        <v>320884</v>
      </c>
      <c r="N10" s="90">
        <v>320213</v>
      </c>
      <c r="O10" s="90">
        <v>324965</v>
      </c>
      <c r="P10" s="90">
        <v>345496</v>
      </c>
      <c r="Q10" s="90">
        <v>370119</v>
      </c>
      <c r="R10" s="90">
        <f>+'C4A2'!R10+'C4A3'!R10</f>
        <v>302073</v>
      </c>
      <c r="S10" s="90">
        <f>+'C4A2'!S10+'C4A3'!S10</f>
        <v>332359</v>
      </c>
      <c r="T10" s="566"/>
      <c r="U10" s="566"/>
    </row>
    <row r="11" spans="1:21" ht="27.6">
      <c r="A11" s="1339"/>
      <c r="B11" s="85" t="s">
        <v>165</v>
      </c>
      <c r="C11" s="86">
        <v>252485</v>
      </c>
      <c r="D11" s="86">
        <v>249696</v>
      </c>
      <c r="E11" s="86">
        <v>255743</v>
      </c>
      <c r="F11" s="87">
        <v>248463</v>
      </c>
      <c r="G11" s="81"/>
      <c r="H11" s="88" t="s">
        <v>166</v>
      </c>
      <c r="I11" s="89">
        <v>177383</v>
      </c>
      <c r="J11" s="89">
        <v>188180</v>
      </c>
      <c r="K11" s="89">
        <v>195753</v>
      </c>
      <c r="L11" s="89">
        <v>189025</v>
      </c>
      <c r="M11" s="90">
        <v>178965</v>
      </c>
      <c r="N11" s="90">
        <v>203754</v>
      </c>
      <c r="O11" s="90">
        <v>187490</v>
      </c>
      <c r="P11" s="90">
        <v>198186</v>
      </c>
      <c r="Q11" s="90">
        <v>206185</v>
      </c>
      <c r="R11" s="90">
        <f>+'C4A2'!R11+'C4A3'!R11</f>
        <v>170429</v>
      </c>
      <c r="S11" s="90">
        <f>+'C4A2'!S11+'C4A3'!S11</f>
        <v>202401</v>
      </c>
      <c r="T11" s="566"/>
      <c r="U11" s="566"/>
    </row>
    <row r="12" spans="1:21" ht="41.4">
      <c r="A12" s="1339"/>
      <c r="B12" s="85" t="s">
        <v>167</v>
      </c>
      <c r="C12" s="86">
        <v>191938</v>
      </c>
      <c r="D12" s="86">
        <v>201548</v>
      </c>
      <c r="E12" s="86">
        <v>209400</v>
      </c>
      <c r="F12" s="87">
        <v>205074</v>
      </c>
      <c r="G12" s="81"/>
      <c r="H12" s="88" t="s">
        <v>168</v>
      </c>
      <c r="I12" s="89">
        <v>193515</v>
      </c>
      <c r="J12" s="89">
        <v>194175</v>
      </c>
      <c r="K12" s="89">
        <v>224331</v>
      </c>
      <c r="L12" s="89">
        <v>232585</v>
      </c>
      <c r="M12" s="90">
        <v>241258</v>
      </c>
      <c r="N12" s="90">
        <v>241747</v>
      </c>
      <c r="O12" s="90">
        <v>251140</v>
      </c>
      <c r="P12" s="90">
        <v>279105</v>
      </c>
      <c r="Q12" s="90">
        <v>273632</v>
      </c>
      <c r="R12" s="90">
        <f>+'C4A2'!R12+'C4A3'!R12</f>
        <v>265925</v>
      </c>
      <c r="S12" s="90">
        <f>+'C4A2'!S12+'C4A3'!S12</f>
        <v>247666</v>
      </c>
      <c r="T12" s="566"/>
      <c r="U12" s="566"/>
    </row>
    <row r="13" spans="1:21" ht="41.4">
      <c r="A13" s="1339"/>
      <c r="B13" s="85" t="s">
        <v>169</v>
      </c>
      <c r="C13" s="86">
        <v>84987</v>
      </c>
      <c r="D13" s="86">
        <v>98167</v>
      </c>
      <c r="E13" s="86">
        <v>98005</v>
      </c>
      <c r="F13" s="87">
        <v>105393</v>
      </c>
      <c r="G13" s="81"/>
      <c r="H13" s="88" t="s">
        <v>170</v>
      </c>
      <c r="I13" s="89">
        <v>115249</v>
      </c>
      <c r="J13" s="89">
        <v>114353</v>
      </c>
      <c r="K13" s="89">
        <v>122837</v>
      </c>
      <c r="L13" s="89">
        <v>118871</v>
      </c>
      <c r="M13" s="90">
        <v>125762</v>
      </c>
      <c r="N13" s="90">
        <v>125801</v>
      </c>
      <c r="O13" s="90">
        <v>144096</v>
      </c>
      <c r="P13" s="90">
        <v>148093</v>
      </c>
      <c r="Q13" s="90">
        <v>141477</v>
      </c>
      <c r="R13" s="90">
        <f>+'C4A2'!R13+'C4A3'!R13</f>
        <v>110305</v>
      </c>
      <c r="S13" s="90">
        <f>+'C4A2'!S13+'C4A3'!S13</f>
        <v>124741</v>
      </c>
      <c r="T13" s="566"/>
      <c r="U13" s="566"/>
    </row>
    <row r="14" spans="1:21" ht="55.2">
      <c r="A14" s="1340"/>
      <c r="B14" s="91" t="s">
        <v>171</v>
      </c>
      <c r="C14" s="92">
        <v>249610</v>
      </c>
      <c r="D14" s="92">
        <v>261883</v>
      </c>
      <c r="E14" s="92">
        <v>244472</v>
      </c>
      <c r="F14" s="93">
        <v>245967</v>
      </c>
      <c r="G14" s="94"/>
      <c r="H14" s="95" t="s">
        <v>172</v>
      </c>
      <c r="I14" s="96">
        <v>304743</v>
      </c>
      <c r="J14" s="96">
        <v>322471</v>
      </c>
      <c r="K14" s="96">
        <v>315159</v>
      </c>
      <c r="L14" s="96">
        <v>333340</v>
      </c>
      <c r="M14" s="97">
        <v>326053</v>
      </c>
      <c r="N14" s="97">
        <v>322368</v>
      </c>
      <c r="O14" s="97">
        <v>327489</v>
      </c>
      <c r="P14" s="613">
        <v>338621</v>
      </c>
      <c r="Q14" s="613">
        <v>356887</v>
      </c>
      <c r="R14" s="613">
        <f>+'C4A2'!R14+'C4A3'!R14</f>
        <v>285632</v>
      </c>
      <c r="S14" s="613">
        <f>+'C4A2'!S14+'C4A3'!S14</f>
        <v>317595</v>
      </c>
      <c r="T14" s="566"/>
      <c r="U14" s="566"/>
    </row>
    <row r="15" spans="1:21">
      <c r="Q15" s="563"/>
      <c r="R15" s="565"/>
      <c r="S15" s="566"/>
      <c r="T15" s="566"/>
      <c r="U15" s="566"/>
    </row>
    <row r="16" spans="1:21">
      <c r="Q16" s="563"/>
      <c r="R16" s="565"/>
      <c r="S16" s="566"/>
      <c r="T16" s="566"/>
      <c r="U16" s="566"/>
    </row>
    <row r="17" spans="17:21">
      <c r="Q17" s="563"/>
      <c r="R17" s="565"/>
      <c r="S17" s="566"/>
      <c r="T17" s="566"/>
      <c r="U17" s="566"/>
    </row>
  </sheetData>
  <mergeCells count="6">
    <mergeCell ref="A2:S2"/>
    <mergeCell ref="A3:A14"/>
    <mergeCell ref="B3:B4"/>
    <mergeCell ref="C3:F3"/>
    <mergeCell ref="H3:H4"/>
    <mergeCell ref="I3:S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2:S14"/>
  <sheetViews>
    <sheetView showGridLines="0" workbookViewId="0">
      <selection activeCell="E4" sqref="E4"/>
    </sheetView>
  </sheetViews>
  <sheetFormatPr baseColWidth="10" defaultColWidth="11.44140625" defaultRowHeight="13.8"/>
  <cols>
    <col min="1" max="1" width="5.88671875" style="11" customWidth="1"/>
    <col min="2" max="2" width="37.44140625" style="11" customWidth="1"/>
    <col min="3" max="6" width="8.88671875" style="11" bestFit="1" customWidth="1"/>
    <col min="7" max="7" width="1.5546875" style="11" customWidth="1"/>
    <col min="8" max="8" width="37.44140625" style="11" customWidth="1"/>
    <col min="9" max="13" width="8.88671875" style="11" bestFit="1" customWidth="1"/>
    <col min="14" max="16384" width="11.44140625" style="11"/>
  </cols>
  <sheetData>
    <row r="2" spans="1:19" ht="19.5" customHeight="1">
      <c r="A2" s="1341" t="s">
        <v>324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  <c r="R2" s="1341"/>
      <c r="S2" s="1341"/>
    </row>
    <row r="3" spans="1:19" ht="23.25" customHeight="1">
      <c r="A3" s="1338" t="s">
        <v>173</v>
      </c>
      <c r="B3" s="1350" t="s">
        <v>153</v>
      </c>
      <c r="C3" s="1352" t="s">
        <v>154</v>
      </c>
      <c r="D3" s="1353"/>
      <c r="E3" s="1353"/>
      <c r="F3" s="1354"/>
      <c r="G3" s="75"/>
      <c r="H3" s="1355" t="s">
        <v>153</v>
      </c>
      <c r="I3" s="1356" t="s">
        <v>155</v>
      </c>
      <c r="J3" s="1356"/>
      <c r="K3" s="1356"/>
      <c r="L3" s="1356"/>
      <c r="M3" s="1356"/>
      <c r="N3" s="1356"/>
      <c r="O3" s="1356"/>
      <c r="P3" s="1356"/>
      <c r="Q3" s="1356"/>
      <c r="R3" s="1356"/>
      <c r="S3" s="1356"/>
    </row>
    <row r="4" spans="1:19" ht="29.25" customHeight="1">
      <c r="A4" s="1339"/>
      <c r="B4" s="1351"/>
      <c r="C4" s="1186">
        <v>2007</v>
      </c>
      <c r="D4" s="1186">
        <v>2008</v>
      </c>
      <c r="E4" s="1186">
        <v>2009</v>
      </c>
      <c r="F4" s="1186">
        <v>2010</v>
      </c>
      <c r="G4" s="76"/>
      <c r="H4" s="1355"/>
      <c r="I4" s="1189">
        <v>2011</v>
      </c>
      <c r="J4" s="1189">
        <v>2012</v>
      </c>
      <c r="K4" s="1189">
        <v>2013</v>
      </c>
      <c r="L4" s="1189">
        <v>2014</v>
      </c>
      <c r="M4" s="1189">
        <v>2015</v>
      </c>
      <c r="N4" s="1189">
        <v>2016</v>
      </c>
      <c r="O4" s="1189">
        <v>2017</v>
      </c>
      <c r="P4" s="1189">
        <v>2018</v>
      </c>
      <c r="Q4" s="1189">
        <v>2019</v>
      </c>
      <c r="R4" s="1189">
        <v>2020</v>
      </c>
      <c r="S4" s="1189">
        <v>2021</v>
      </c>
    </row>
    <row r="5" spans="1:19" ht="27" customHeight="1">
      <c r="A5" s="1339"/>
      <c r="B5" s="656" t="s">
        <v>150</v>
      </c>
      <c r="C5" s="657">
        <v>853352</v>
      </c>
      <c r="D5" s="657">
        <v>893720</v>
      </c>
      <c r="E5" s="657">
        <v>897830</v>
      </c>
      <c r="F5" s="658">
        <v>908863</v>
      </c>
      <c r="G5" s="77"/>
      <c r="H5" s="654" t="s">
        <v>150</v>
      </c>
      <c r="I5" s="655">
        <v>950388</v>
      </c>
      <c r="J5" s="655">
        <v>984530</v>
      </c>
      <c r="K5" s="655">
        <v>1017103</v>
      </c>
      <c r="L5" s="655">
        <v>1018777</v>
      </c>
      <c r="M5" s="611">
        <v>1035031</v>
      </c>
      <c r="N5" s="611">
        <f>SUM(N6:N14)</f>
        <v>1055082</v>
      </c>
      <c r="O5" s="611">
        <v>1063249</v>
      </c>
      <c r="P5" s="611">
        <f>SUM(P6:P14)</f>
        <v>1103601</v>
      </c>
      <c r="Q5" s="611">
        <f>SUM(Q6:Q14)</f>
        <v>1118961</v>
      </c>
      <c r="R5" s="611">
        <f>SUM(R6:R14)</f>
        <v>955961</v>
      </c>
      <c r="S5" s="611">
        <f>SUM(S6:S14)</f>
        <v>1039085</v>
      </c>
    </row>
    <row r="6" spans="1:19" ht="41.4">
      <c r="A6" s="1339"/>
      <c r="B6" s="78" t="s">
        <v>156</v>
      </c>
      <c r="C6" s="79">
        <v>21752</v>
      </c>
      <c r="D6" s="79">
        <v>21952</v>
      </c>
      <c r="E6" s="79">
        <v>22636</v>
      </c>
      <c r="F6" s="80">
        <v>22113</v>
      </c>
      <c r="G6" s="81"/>
      <c r="H6" s="82" t="s">
        <v>157</v>
      </c>
      <c r="I6" s="83">
        <v>48071</v>
      </c>
      <c r="J6" s="83">
        <v>55292</v>
      </c>
      <c r="K6" s="83">
        <v>60799</v>
      </c>
      <c r="L6" s="83">
        <v>56082</v>
      </c>
      <c r="M6" s="84">
        <v>57038</v>
      </c>
      <c r="N6" s="84">
        <v>65710</v>
      </c>
      <c r="O6" s="84">
        <v>60064</v>
      </c>
      <c r="P6" s="612">
        <v>52361</v>
      </c>
      <c r="Q6" s="612">
        <v>60507</v>
      </c>
      <c r="R6" s="612">
        <v>45576</v>
      </c>
      <c r="S6" s="612">
        <v>50533</v>
      </c>
    </row>
    <row r="7" spans="1:19">
      <c r="A7" s="1339"/>
      <c r="B7" s="85" t="s">
        <v>158</v>
      </c>
      <c r="C7" s="86">
        <v>52168</v>
      </c>
      <c r="D7" s="86">
        <v>53703</v>
      </c>
      <c r="E7" s="86">
        <v>55526</v>
      </c>
      <c r="F7" s="87">
        <v>64273</v>
      </c>
      <c r="G7" s="81"/>
      <c r="H7" s="88" t="s">
        <v>159</v>
      </c>
      <c r="I7" s="89">
        <v>63448</v>
      </c>
      <c r="J7" s="89">
        <v>68937</v>
      </c>
      <c r="K7" s="89">
        <v>71859</v>
      </c>
      <c r="L7" s="89">
        <v>76473</v>
      </c>
      <c r="M7" s="90">
        <v>76648</v>
      </c>
      <c r="N7" s="90">
        <v>79987</v>
      </c>
      <c r="O7" s="90">
        <v>78047</v>
      </c>
      <c r="P7" s="90">
        <v>86916</v>
      </c>
      <c r="Q7" s="90">
        <v>92791</v>
      </c>
      <c r="R7" s="90">
        <v>79183</v>
      </c>
      <c r="S7" s="90">
        <v>85727</v>
      </c>
    </row>
    <row r="8" spans="1:19">
      <c r="A8" s="1339"/>
      <c r="B8" s="85" t="s">
        <v>160</v>
      </c>
      <c r="C8" s="86">
        <v>36691</v>
      </c>
      <c r="D8" s="86">
        <v>38695</v>
      </c>
      <c r="E8" s="86">
        <v>44137</v>
      </c>
      <c r="F8" s="87">
        <v>41972</v>
      </c>
      <c r="G8" s="81"/>
      <c r="H8" s="88" t="s">
        <v>161</v>
      </c>
      <c r="I8" s="89">
        <v>61506</v>
      </c>
      <c r="J8" s="89">
        <v>66581</v>
      </c>
      <c r="K8" s="89">
        <v>62387</v>
      </c>
      <c r="L8" s="89">
        <v>63529</v>
      </c>
      <c r="M8" s="90">
        <v>67074</v>
      </c>
      <c r="N8" s="90">
        <v>72317</v>
      </c>
      <c r="O8" s="90">
        <v>67516</v>
      </c>
      <c r="P8" s="90">
        <v>67729</v>
      </c>
      <c r="Q8" s="90">
        <v>64879</v>
      </c>
      <c r="R8" s="90">
        <v>51848</v>
      </c>
      <c r="S8" s="90">
        <v>56312</v>
      </c>
    </row>
    <row r="9" spans="1:19">
      <c r="A9" s="1339"/>
      <c r="B9" s="85" t="s">
        <v>162</v>
      </c>
      <c r="C9" s="86">
        <v>44510</v>
      </c>
      <c r="D9" s="86">
        <v>49897</v>
      </c>
      <c r="E9" s="86">
        <v>52997</v>
      </c>
      <c r="F9" s="87">
        <v>51782</v>
      </c>
      <c r="G9" s="81"/>
      <c r="H9" s="88" t="s">
        <v>163</v>
      </c>
      <c r="I9" s="89">
        <v>33219</v>
      </c>
      <c r="J9" s="89">
        <v>32159</v>
      </c>
      <c r="K9" s="89">
        <v>29824</v>
      </c>
      <c r="L9" s="89">
        <v>28744</v>
      </c>
      <c r="M9" s="90">
        <v>30351</v>
      </c>
      <c r="N9" s="90">
        <v>29241</v>
      </c>
      <c r="O9" s="90">
        <v>30378</v>
      </c>
      <c r="P9" s="90">
        <v>33280</v>
      </c>
      <c r="Q9" s="90">
        <v>34950</v>
      </c>
      <c r="R9" s="90">
        <v>32590</v>
      </c>
      <c r="S9" s="90">
        <v>32540</v>
      </c>
    </row>
    <row r="10" spans="1:19" ht="27.6">
      <c r="A10" s="1339"/>
      <c r="B10" s="85" t="s">
        <v>164</v>
      </c>
      <c r="C10" s="86">
        <v>108559</v>
      </c>
      <c r="D10" s="86">
        <v>112892</v>
      </c>
      <c r="E10" s="86">
        <v>113340</v>
      </c>
      <c r="F10" s="87">
        <v>114895</v>
      </c>
      <c r="G10" s="81"/>
      <c r="H10" s="88" t="s">
        <v>164</v>
      </c>
      <c r="I10" s="89">
        <v>135600</v>
      </c>
      <c r="J10" s="89">
        <v>141854</v>
      </c>
      <c r="K10" s="89">
        <v>142622</v>
      </c>
      <c r="L10" s="89">
        <v>133356</v>
      </c>
      <c r="M10" s="90">
        <v>141116</v>
      </c>
      <c r="N10" s="90">
        <v>138069</v>
      </c>
      <c r="O10" s="90">
        <v>142628</v>
      </c>
      <c r="P10" s="90">
        <v>143203</v>
      </c>
      <c r="Q10" s="90">
        <v>156712</v>
      </c>
      <c r="R10" s="90">
        <v>133041</v>
      </c>
      <c r="S10" s="90">
        <v>145190</v>
      </c>
    </row>
    <row r="11" spans="1:19" ht="27.6">
      <c r="A11" s="1339"/>
      <c r="B11" s="85" t="s">
        <v>165</v>
      </c>
      <c r="C11" s="86">
        <v>214409</v>
      </c>
      <c r="D11" s="86">
        <v>212767</v>
      </c>
      <c r="E11" s="86">
        <v>213823</v>
      </c>
      <c r="F11" s="87">
        <v>207225</v>
      </c>
      <c r="G11" s="81"/>
      <c r="H11" s="88" t="s">
        <v>166</v>
      </c>
      <c r="I11" s="89">
        <v>140732</v>
      </c>
      <c r="J11" s="89">
        <v>139175</v>
      </c>
      <c r="K11" s="89">
        <v>141252</v>
      </c>
      <c r="L11" s="89">
        <v>137040</v>
      </c>
      <c r="M11" s="90">
        <v>128790</v>
      </c>
      <c r="N11" s="90">
        <v>143986</v>
      </c>
      <c r="O11" s="90">
        <v>130455</v>
      </c>
      <c r="P11" s="90">
        <v>140714</v>
      </c>
      <c r="Q11" s="90">
        <v>144114</v>
      </c>
      <c r="R11" s="90">
        <v>121349</v>
      </c>
      <c r="S11" s="90">
        <v>147575</v>
      </c>
    </row>
    <row r="12" spans="1:19" ht="41.4">
      <c r="A12" s="1339"/>
      <c r="B12" s="85" t="s">
        <v>167</v>
      </c>
      <c r="C12" s="86">
        <v>155837</v>
      </c>
      <c r="D12" s="86">
        <v>167227</v>
      </c>
      <c r="E12" s="86">
        <v>171136</v>
      </c>
      <c r="F12" s="87">
        <v>171671</v>
      </c>
      <c r="G12" s="81"/>
      <c r="H12" s="88" t="s">
        <v>168</v>
      </c>
      <c r="I12" s="89">
        <v>161771</v>
      </c>
      <c r="J12" s="89">
        <v>160950</v>
      </c>
      <c r="K12" s="89">
        <v>183187</v>
      </c>
      <c r="L12" s="89">
        <v>192710</v>
      </c>
      <c r="M12" s="90">
        <v>200352</v>
      </c>
      <c r="N12" s="90">
        <v>194814</v>
      </c>
      <c r="O12" s="90">
        <v>204194</v>
      </c>
      <c r="P12" s="90">
        <v>222597</v>
      </c>
      <c r="Q12" s="90">
        <v>212465</v>
      </c>
      <c r="R12" s="90">
        <v>198743</v>
      </c>
      <c r="S12" s="90">
        <v>197572</v>
      </c>
    </row>
    <row r="13" spans="1:19" ht="41.4">
      <c r="A13" s="1339"/>
      <c r="B13" s="85" t="s">
        <v>169</v>
      </c>
      <c r="C13" s="86">
        <v>81992</v>
      </c>
      <c r="D13" s="86">
        <v>94040</v>
      </c>
      <c r="E13" s="86">
        <v>94534</v>
      </c>
      <c r="F13" s="87">
        <v>101977</v>
      </c>
      <c r="G13" s="81"/>
      <c r="H13" s="88" t="s">
        <v>170</v>
      </c>
      <c r="I13" s="89">
        <v>111717</v>
      </c>
      <c r="J13" s="89">
        <v>110329</v>
      </c>
      <c r="K13" s="89">
        <v>118762</v>
      </c>
      <c r="L13" s="89">
        <v>114213</v>
      </c>
      <c r="M13" s="90">
        <v>121412</v>
      </c>
      <c r="N13" s="90">
        <v>122011</v>
      </c>
      <c r="O13" s="90">
        <v>138919</v>
      </c>
      <c r="P13" s="90">
        <v>142799</v>
      </c>
      <c r="Q13" s="90">
        <v>136725</v>
      </c>
      <c r="R13" s="90">
        <v>106757</v>
      </c>
      <c r="S13" s="90">
        <v>121714</v>
      </c>
    </row>
    <row r="14" spans="1:19" ht="55.2">
      <c r="A14" s="1340"/>
      <c r="B14" s="91" t="s">
        <v>171</v>
      </c>
      <c r="C14" s="92">
        <v>137434</v>
      </c>
      <c r="D14" s="92">
        <v>142547</v>
      </c>
      <c r="E14" s="92">
        <v>129701</v>
      </c>
      <c r="F14" s="93">
        <v>132955</v>
      </c>
      <c r="G14" s="94"/>
      <c r="H14" s="95" t="s">
        <v>172</v>
      </c>
      <c r="I14" s="96">
        <v>194324</v>
      </c>
      <c r="J14" s="96">
        <v>209253</v>
      </c>
      <c r="K14" s="96">
        <v>206411</v>
      </c>
      <c r="L14" s="96">
        <v>216630</v>
      </c>
      <c r="M14" s="97">
        <v>212250</v>
      </c>
      <c r="N14" s="97">
        <v>208947</v>
      </c>
      <c r="O14" s="97">
        <v>211048</v>
      </c>
      <c r="P14" s="613">
        <v>214002</v>
      </c>
      <c r="Q14" s="613">
        <v>215818</v>
      </c>
      <c r="R14" s="613">
        <v>186874</v>
      </c>
      <c r="S14" s="613">
        <v>201922</v>
      </c>
    </row>
  </sheetData>
  <mergeCells count="6">
    <mergeCell ref="A2:S2"/>
    <mergeCell ref="A3:A14"/>
    <mergeCell ref="B3:B4"/>
    <mergeCell ref="C3:F3"/>
    <mergeCell ref="H3:H4"/>
    <mergeCell ref="I3:S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2:S14"/>
  <sheetViews>
    <sheetView showGridLines="0" workbookViewId="0">
      <selection activeCell="A2" sqref="A2:S2"/>
    </sheetView>
  </sheetViews>
  <sheetFormatPr baseColWidth="10" defaultColWidth="11.44140625" defaultRowHeight="13.8"/>
  <cols>
    <col min="1" max="1" width="5.88671875" style="11" customWidth="1"/>
    <col min="2" max="2" width="37.44140625" style="11" customWidth="1"/>
    <col min="3" max="6" width="8.88671875" style="11" bestFit="1" customWidth="1"/>
    <col min="7" max="7" width="1.5546875" style="11" customWidth="1"/>
    <col min="8" max="8" width="37.44140625" style="11" customWidth="1"/>
    <col min="9" max="13" width="8.88671875" style="11" bestFit="1" customWidth="1"/>
    <col min="14" max="16384" width="11.44140625" style="11"/>
  </cols>
  <sheetData>
    <row r="2" spans="1:19" ht="19.5" customHeight="1">
      <c r="A2" s="1341" t="s">
        <v>324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  <c r="R2" s="1341"/>
      <c r="S2" s="1341"/>
    </row>
    <row r="3" spans="1:19" ht="21" customHeight="1">
      <c r="A3" s="1338" t="s">
        <v>151</v>
      </c>
      <c r="B3" s="1350" t="s">
        <v>153</v>
      </c>
      <c r="C3" s="1352" t="s">
        <v>154</v>
      </c>
      <c r="D3" s="1353"/>
      <c r="E3" s="1353"/>
      <c r="F3" s="1354"/>
      <c r="G3" s="1190"/>
      <c r="H3" s="1355" t="s">
        <v>153</v>
      </c>
      <c r="I3" s="1356" t="s">
        <v>155</v>
      </c>
      <c r="J3" s="1356"/>
      <c r="K3" s="1356"/>
      <c r="L3" s="1356"/>
      <c r="M3" s="1356"/>
      <c r="N3" s="1356"/>
      <c r="O3" s="1356"/>
      <c r="P3" s="1356"/>
      <c r="Q3" s="1356"/>
      <c r="R3" s="1356"/>
      <c r="S3" s="1356"/>
    </row>
    <row r="4" spans="1:19" ht="29.25" customHeight="1">
      <c r="A4" s="1339"/>
      <c r="B4" s="1351"/>
      <c r="C4" s="1186">
        <v>2007</v>
      </c>
      <c r="D4" s="1186">
        <v>2008</v>
      </c>
      <c r="E4" s="1186">
        <v>2009</v>
      </c>
      <c r="F4" s="1186">
        <v>2010</v>
      </c>
      <c r="G4" s="280"/>
      <c r="H4" s="1355"/>
      <c r="I4" s="1189">
        <v>2011</v>
      </c>
      <c r="J4" s="1189">
        <v>2012</v>
      </c>
      <c r="K4" s="1189">
        <v>2013</v>
      </c>
      <c r="L4" s="1189">
        <v>2014</v>
      </c>
      <c r="M4" s="1189">
        <v>2015</v>
      </c>
      <c r="N4" s="1189">
        <v>2016</v>
      </c>
      <c r="O4" s="1189">
        <v>2017</v>
      </c>
      <c r="P4" s="1189">
        <v>2018</v>
      </c>
      <c r="Q4" s="1189">
        <v>2019</v>
      </c>
      <c r="R4" s="1189">
        <v>2020</v>
      </c>
      <c r="S4" s="1189">
        <v>2021</v>
      </c>
    </row>
    <row r="5" spans="1:19" ht="27" customHeight="1">
      <c r="A5" s="1339"/>
      <c r="B5" s="656" t="s">
        <v>151</v>
      </c>
      <c r="C5" s="657">
        <v>503621</v>
      </c>
      <c r="D5" s="657">
        <v>528201</v>
      </c>
      <c r="E5" s="657">
        <v>542971</v>
      </c>
      <c r="F5" s="658">
        <v>546729</v>
      </c>
      <c r="G5" s="77"/>
      <c r="H5" s="656" t="s">
        <v>151</v>
      </c>
      <c r="I5" s="655">
        <v>587694</v>
      </c>
      <c r="J5" s="655">
        <v>632641</v>
      </c>
      <c r="K5" s="655">
        <v>655249</v>
      </c>
      <c r="L5" s="655">
        <v>676584</v>
      </c>
      <c r="M5" s="611">
        <v>698820</v>
      </c>
      <c r="N5" s="611">
        <f>SUM(N6:N14)</f>
        <v>715629</v>
      </c>
      <c r="O5" s="611">
        <v>722600</v>
      </c>
      <c r="P5" s="611">
        <f>SUM(P6:P14)</f>
        <v>765001</v>
      </c>
      <c r="Q5" s="611">
        <f>SUM(Q6:Q14)</f>
        <v>801681</v>
      </c>
      <c r="R5" s="611">
        <f>SUM(R6:R14)</f>
        <v>675730</v>
      </c>
      <c r="S5" s="611">
        <f>SUM(S6:S14)</f>
        <v>705302</v>
      </c>
    </row>
    <row r="6" spans="1:19" ht="41.4">
      <c r="A6" s="1339"/>
      <c r="B6" s="78" t="s">
        <v>156</v>
      </c>
      <c r="C6" s="79">
        <v>16737</v>
      </c>
      <c r="D6" s="79">
        <v>20033</v>
      </c>
      <c r="E6" s="79">
        <v>19288</v>
      </c>
      <c r="F6" s="80">
        <v>20328</v>
      </c>
      <c r="G6" s="81"/>
      <c r="H6" s="82" t="s">
        <v>157</v>
      </c>
      <c r="I6" s="83">
        <v>40869</v>
      </c>
      <c r="J6" s="83">
        <v>49783</v>
      </c>
      <c r="K6" s="83">
        <v>43647</v>
      </c>
      <c r="L6" s="83">
        <v>41546</v>
      </c>
      <c r="M6" s="84">
        <v>44762</v>
      </c>
      <c r="N6" s="84">
        <v>48541</v>
      </c>
      <c r="O6" s="84">
        <v>44641</v>
      </c>
      <c r="P6" s="612">
        <v>49298</v>
      </c>
      <c r="Q6" s="612">
        <v>54471</v>
      </c>
      <c r="R6" s="612">
        <v>38577</v>
      </c>
      <c r="S6" s="612">
        <v>43238</v>
      </c>
    </row>
    <row r="7" spans="1:19">
      <c r="A7" s="1339"/>
      <c r="B7" s="85" t="s">
        <v>158</v>
      </c>
      <c r="C7" s="86">
        <v>68814</v>
      </c>
      <c r="D7" s="86">
        <v>74279</v>
      </c>
      <c r="E7" s="86">
        <v>77872</v>
      </c>
      <c r="F7" s="87">
        <v>83946</v>
      </c>
      <c r="G7" s="81"/>
      <c r="H7" s="88" t="s">
        <v>159</v>
      </c>
      <c r="I7" s="89">
        <v>88160</v>
      </c>
      <c r="J7" s="89">
        <v>95320</v>
      </c>
      <c r="K7" s="89">
        <v>96958</v>
      </c>
      <c r="L7" s="89">
        <v>108581</v>
      </c>
      <c r="M7" s="90">
        <v>112302</v>
      </c>
      <c r="N7" s="90">
        <v>111610</v>
      </c>
      <c r="O7" s="90">
        <v>117092</v>
      </c>
      <c r="P7" s="90">
        <v>116081</v>
      </c>
      <c r="Q7" s="90">
        <v>114061</v>
      </c>
      <c r="R7" s="90">
        <v>123841</v>
      </c>
      <c r="S7" s="90">
        <v>118000</v>
      </c>
    </row>
    <row r="8" spans="1:19">
      <c r="A8" s="1339"/>
      <c r="B8" s="85" t="s">
        <v>160</v>
      </c>
      <c r="C8" s="86">
        <v>25858</v>
      </c>
      <c r="D8" s="86">
        <v>29728</v>
      </c>
      <c r="E8" s="86">
        <v>33173</v>
      </c>
      <c r="F8" s="87">
        <v>31905</v>
      </c>
      <c r="G8" s="81"/>
      <c r="H8" s="88" t="s">
        <v>161</v>
      </c>
      <c r="I8" s="89">
        <v>63534</v>
      </c>
      <c r="J8" s="89">
        <v>58497</v>
      </c>
      <c r="K8" s="89">
        <v>68263</v>
      </c>
      <c r="L8" s="89">
        <v>60524</v>
      </c>
      <c r="M8" s="90">
        <v>73085</v>
      </c>
      <c r="N8" s="90">
        <v>73861</v>
      </c>
      <c r="O8" s="90">
        <v>73856</v>
      </c>
      <c r="P8" s="90">
        <v>77043</v>
      </c>
      <c r="Q8" s="90">
        <v>74718</v>
      </c>
      <c r="R8" s="90">
        <v>58013</v>
      </c>
      <c r="S8" s="90">
        <v>62830</v>
      </c>
    </row>
    <row r="9" spans="1:19">
      <c r="A9" s="1339"/>
      <c r="B9" s="85" t="s">
        <v>162</v>
      </c>
      <c r="C9" s="86">
        <v>98761</v>
      </c>
      <c r="D9" s="86">
        <v>103563</v>
      </c>
      <c r="E9" s="86">
        <v>104586</v>
      </c>
      <c r="F9" s="87">
        <v>108251</v>
      </c>
      <c r="G9" s="81"/>
      <c r="H9" s="88" t="s">
        <v>163</v>
      </c>
      <c r="I9" s="89">
        <v>74867</v>
      </c>
      <c r="J9" s="89">
        <v>76268</v>
      </c>
      <c r="K9" s="89">
        <v>75681</v>
      </c>
      <c r="L9" s="89">
        <v>80025</v>
      </c>
      <c r="M9" s="90">
        <v>79669</v>
      </c>
      <c r="N9" s="90">
        <v>75561</v>
      </c>
      <c r="O9" s="90">
        <v>79075</v>
      </c>
      <c r="P9" s="90">
        <v>76393</v>
      </c>
      <c r="Q9" s="90">
        <v>75965</v>
      </c>
      <c r="R9" s="90">
        <v>67699</v>
      </c>
      <c r="S9" s="90">
        <v>70445</v>
      </c>
    </row>
    <row r="10" spans="1:19" ht="27.6">
      <c r="A10" s="1339"/>
      <c r="B10" s="85" t="s">
        <v>164</v>
      </c>
      <c r="C10" s="86">
        <v>104103</v>
      </c>
      <c r="D10" s="86">
        <v>105885</v>
      </c>
      <c r="E10" s="86">
        <v>109626</v>
      </c>
      <c r="F10" s="87">
        <v>111230</v>
      </c>
      <c r="G10" s="81"/>
      <c r="H10" s="88" t="s">
        <v>164</v>
      </c>
      <c r="I10" s="89">
        <v>137918</v>
      </c>
      <c r="J10" s="89">
        <v>153301</v>
      </c>
      <c r="K10" s="89">
        <v>162232</v>
      </c>
      <c r="L10" s="89">
        <v>172680</v>
      </c>
      <c r="M10" s="90">
        <v>179768</v>
      </c>
      <c r="N10" s="90">
        <v>182144</v>
      </c>
      <c r="O10" s="90">
        <v>182337</v>
      </c>
      <c r="P10" s="90">
        <v>202293</v>
      </c>
      <c r="Q10" s="90">
        <v>213407</v>
      </c>
      <c r="R10" s="90">
        <v>169032</v>
      </c>
      <c r="S10" s="90">
        <v>187169</v>
      </c>
    </row>
    <row r="11" spans="1:19" ht="27.6">
      <c r="A11" s="1339"/>
      <c r="B11" s="85" t="s">
        <v>165</v>
      </c>
      <c r="C11" s="86">
        <v>38076</v>
      </c>
      <c r="D11" s="86">
        <v>36929</v>
      </c>
      <c r="E11" s="86">
        <v>41920</v>
      </c>
      <c r="F11" s="87">
        <v>41238</v>
      </c>
      <c r="G11" s="81"/>
      <c r="H11" s="88" t="s">
        <v>166</v>
      </c>
      <c r="I11" s="89">
        <v>36651</v>
      </c>
      <c r="J11" s="89">
        <v>49005</v>
      </c>
      <c r="K11" s="89">
        <v>54501</v>
      </c>
      <c r="L11" s="89">
        <v>51985</v>
      </c>
      <c r="M11" s="90">
        <v>50175</v>
      </c>
      <c r="N11" s="90">
        <v>59768</v>
      </c>
      <c r="O11" s="90">
        <v>57035</v>
      </c>
      <c r="P11" s="90">
        <v>57472</v>
      </c>
      <c r="Q11" s="90">
        <v>62071</v>
      </c>
      <c r="R11" s="90">
        <v>49080</v>
      </c>
      <c r="S11" s="90">
        <v>54826</v>
      </c>
    </row>
    <row r="12" spans="1:19" ht="41.4">
      <c r="A12" s="1339"/>
      <c r="B12" s="85" t="s">
        <v>167</v>
      </c>
      <c r="C12" s="86">
        <v>36101</v>
      </c>
      <c r="D12" s="86">
        <v>34321</v>
      </c>
      <c r="E12" s="86">
        <v>38264</v>
      </c>
      <c r="F12" s="87">
        <v>33403</v>
      </c>
      <c r="G12" s="81"/>
      <c r="H12" s="88" t="s">
        <v>168</v>
      </c>
      <c r="I12" s="89">
        <v>31744</v>
      </c>
      <c r="J12" s="89">
        <v>33225</v>
      </c>
      <c r="K12" s="89">
        <v>41144</v>
      </c>
      <c r="L12" s="89">
        <v>39875</v>
      </c>
      <c r="M12" s="90">
        <v>40906</v>
      </c>
      <c r="N12" s="90">
        <v>46933</v>
      </c>
      <c r="O12" s="90">
        <v>46946</v>
      </c>
      <c r="P12" s="90">
        <v>56508</v>
      </c>
      <c r="Q12" s="90">
        <v>61167</v>
      </c>
      <c r="R12" s="90">
        <v>67182</v>
      </c>
      <c r="S12" s="90">
        <v>50094</v>
      </c>
    </row>
    <row r="13" spans="1:19" ht="41.4">
      <c r="A13" s="1339"/>
      <c r="B13" s="85" t="s">
        <v>169</v>
      </c>
      <c r="C13" s="86">
        <v>2995</v>
      </c>
      <c r="D13" s="86">
        <v>4127</v>
      </c>
      <c r="E13" s="86">
        <v>3471</v>
      </c>
      <c r="F13" s="87">
        <v>3416</v>
      </c>
      <c r="G13" s="81"/>
      <c r="H13" s="88" t="s">
        <v>170</v>
      </c>
      <c r="I13" s="89">
        <v>3532</v>
      </c>
      <c r="J13" s="89">
        <v>4024</v>
      </c>
      <c r="K13" s="89">
        <v>4075</v>
      </c>
      <c r="L13" s="89">
        <v>4658</v>
      </c>
      <c r="M13" s="90">
        <v>4350</v>
      </c>
      <c r="N13" s="90">
        <v>3790</v>
      </c>
      <c r="O13" s="90">
        <v>5177</v>
      </c>
      <c r="P13" s="90">
        <v>5294</v>
      </c>
      <c r="Q13" s="90">
        <v>4752</v>
      </c>
      <c r="R13" s="90">
        <v>3548</v>
      </c>
      <c r="S13" s="90">
        <v>3027</v>
      </c>
    </row>
    <row r="14" spans="1:19" ht="55.2">
      <c r="A14" s="1340"/>
      <c r="B14" s="91" t="s">
        <v>171</v>
      </c>
      <c r="C14" s="92">
        <v>112176</v>
      </c>
      <c r="D14" s="92">
        <v>119336</v>
      </c>
      <c r="E14" s="92">
        <v>114771</v>
      </c>
      <c r="F14" s="93">
        <v>113012</v>
      </c>
      <c r="G14" s="94"/>
      <c r="H14" s="95" t="s">
        <v>172</v>
      </c>
      <c r="I14" s="96">
        <v>110419</v>
      </c>
      <c r="J14" s="96">
        <v>113218</v>
      </c>
      <c r="K14" s="96">
        <v>108748</v>
      </c>
      <c r="L14" s="96">
        <v>116710</v>
      </c>
      <c r="M14" s="97">
        <v>113803</v>
      </c>
      <c r="N14" s="97">
        <v>113421</v>
      </c>
      <c r="O14" s="97">
        <v>116441</v>
      </c>
      <c r="P14" s="613">
        <v>124619</v>
      </c>
      <c r="Q14" s="613">
        <v>141069</v>
      </c>
      <c r="R14" s="613">
        <v>98758</v>
      </c>
      <c r="S14" s="613">
        <v>115673</v>
      </c>
    </row>
  </sheetData>
  <mergeCells count="6">
    <mergeCell ref="A2:S2"/>
    <mergeCell ref="A3:A14"/>
    <mergeCell ref="B3:B4"/>
    <mergeCell ref="C3:F3"/>
    <mergeCell ref="H3:H4"/>
    <mergeCell ref="I3:S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2:S14"/>
  <sheetViews>
    <sheetView showGridLines="0" topLeftCell="C1" workbookViewId="0">
      <selection activeCell="A2" sqref="A2:S2"/>
    </sheetView>
  </sheetViews>
  <sheetFormatPr baseColWidth="10" defaultColWidth="11.44140625" defaultRowHeight="13.8"/>
  <cols>
    <col min="1" max="1" width="5.88671875" style="11" customWidth="1"/>
    <col min="2" max="2" width="37.44140625" style="11" customWidth="1"/>
    <col min="3" max="6" width="8.88671875" style="11" bestFit="1" customWidth="1"/>
    <col min="7" max="7" width="1.5546875" style="11" customWidth="1"/>
    <col min="8" max="8" width="37.44140625" style="11" customWidth="1"/>
    <col min="9" max="16" width="8.88671875" style="11" bestFit="1" customWidth="1"/>
    <col min="17" max="16384" width="11.44140625" style="11"/>
  </cols>
  <sheetData>
    <row r="2" spans="1:19" ht="19.5" customHeight="1">
      <c r="A2" s="1357" t="s">
        <v>324</v>
      </c>
      <c r="B2" s="1357"/>
      <c r="C2" s="1357"/>
      <c r="D2" s="1357"/>
      <c r="E2" s="1357"/>
      <c r="F2" s="1357"/>
      <c r="G2" s="1357"/>
      <c r="H2" s="1357"/>
      <c r="I2" s="1357"/>
      <c r="J2" s="1357"/>
      <c r="K2" s="1357"/>
      <c r="L2" s="1357"/>
      <c r="M2" s="1357"/>
      <c r="N2" s="1357"/>
      <c r="O2" s="1357"/>
      <c r="P2" s="1357"/>
      <c r="Q2" s="1357"/>
      <c r="R2" s="1357"/>
      <c r="S2" s="1357"/>
    </row>
    <row r="3" spans="1:19" ht="24" customHeight="1">
      <c r="A3" s="1338" t="s">
        <v>174</v>
      </c>
      <c r="B3" s="1350" t="s">
        <v>175</v>
      </c>
      <c r="C3" s="1358" t="s">
        <v>154</v>
      </c>
      <c r="D3" s="1359"/>
      <c r="E3" s="1359"/>
      <c r="F3" s="1360"/>
      <c r="G3" s="98"/>
      <c r="H3" s="1361" t="s">
        <v>175</v>
      </c>
      <c r="I3" s="1362" t="s">
        <v>155</v>
      </c>
      <c r="J3" s="1363"/>
      <c r="K3" s="1363"/>
      <c r="L3" s="1363"/>
      <c r="M3" s="1363"/>
      <c r="N3" s="1363"/>
      <c r="O3" s="1363"/>
      <c r="P3" s="1363"/>
      <c r="Q3" s="1363"/>
      <c r="R3" s="1363"/>
      <c r="S3" s="1363"/>
    </row>
    <row r="4" spans="1:19" ht="29.25" customHeight="1">
      <c r="A4" s="1339"/>
      <c r="B4" s="1351"/>
      <c r="C4" s="1186">
        <v>2007</v>
      </c>
      <c r="D4" s="1186">
        <v>2008</v>
      </c>
      <c r="E4" s="1186">
        <v>2009</v>
      </c>
      <c r="F4" s="1186">
        <v>2010</v>
      </c>
      <c r="G4" s="99"/>
      <c r="H4" s="1351"/>
      <c r="I4" s="1188">
        <v>2011</v>
      </c>
      <c r="J4" s="1188">
        <v>2012</v>
      </c>
      <c r="K4" s="1188">
        <v>2013</v>
      </c>
      <c r="L4" s="1188">
        <v>2014</v>
      </c>
      <c r="M4" s="1188">
        <v>2015</v>
      </c>
      <c r="N4" s="1188">
        <v>2016</v>
      </c>
      <c r="O4" s="1188">
        <v>2017</v>
      </c>
      <c r="P4" s="1188">
        <v>2018</v>
      </c>
      <c r="Q4" s="1188">
        <v>2019</v>
      </c>
      <c r="R4" s="1188">
        <v>2020</v>
      </c>
      <c r="S4" s="1188">
        <v>2021</v>
      </c>
    </row>
    <row r="5" spans="1:19" ht="27" customHeight="1">
      <c r="A5" s="1339"/>
      <c r="B5" s="656" t="s">
        <v>119</v>
      </c>
      <c r="C5" s="657">
        <v>1356973</v>
      </c>
      <c r="D5" s="657">
        <v>1421921</v>
      </c>
      <c r="E5" s="657">
        <v>1440801</v>
      </c>
      <c r="F5" s="658">
        <v>1455592</v>
      </c>
      <c r="G5" s="77"/>
      <c r="H5" s="654" t="s">
        <v>119</v>
      </c>
      <c r="I5" s="655">
        <v>1538082</v>
      </c>
      <c r="J5" s="655">
        <v>1617171</v>
      </c>
      <c r="K5" s="655">
        <v>1672352</v>
      </c>
      <c r="L5" s="655">
        <v>1695361</v>
      </c>
      <c r="M5" s="611">
        <v>1733851</v>
      </c>
      <c r="N5" s="611">
        <v>1770711</v>
      </c>
      <c r="O5" s="611">
        <f>+'C4A1'!O5</f>
        <v>1785849</v>
      </c>
      <c r="P5" s="611">
        <f>+'C4A1'!P5</f>
        <v>1868602</v>
      </c>
      <c r="Q5" s="611">
        <f>+'C4A1'!Q5</f>
        <v>1920642</v>
      </c>
      <c r="R5" s="611">
        <f>+'C4A1'!R5</f>
        <v>1631691</v>
      </c>
      <c r="S5" s="611">
        <f>+'C4A1'!S5</f>
        <v>1744387</v>
      </c>
    </row>
    <row r="6" spans="1:19" ht="41.4">
      <c r="A6" s="1339"/>
      <c r="B6" s="78" t="s">
        <v>156</v>
      </c>
      <c r="C6" s="100">
        <v>2.8363865751197705</v>
      </c>
      <c r="D6" s="100">
        <v>2.9526956842187433</v>
      </c>
      <c r="E6" s="100">
        <v>2.9097703291433028</v>
      </c>
      <c r="F6" s="101">
        <v>2.9157208888204935</v>
      </c>
      <c r="G6" s="81"/>
      <c r="H6" s="82" t="s">
        <v>157</v>
      </c>
      <c r="I6" s="102">
        <v>5.7825265492997122</v>
      </c>
      <c r="J6" s="102">
        <v>6.4974575972485278</v>
      </c>
      <c r="K6" s="102">
        <v>6.2454555021909259</v>
      </c>
      <c r="L6" s="102">
        <v>5.7585375622065147</v>
      </c>
      <c r="M6" s="103">
        <v>5.8713234297526142</v>
      </c>
      <c r="N6" s="103">
        <v>6.4522669142508287</v>
      </c>
      <c r="O6" s="103">
        <f>+'C4A1'!O6/'C4B1'!$O$5*100</f>
        <v>5.8630376924364827</v>
      </c>
      <c r="P6" s="103">
        <f>+'C4A1'!P6/'C4B1'!P5*100</f>
        <v>5.4403773516243694</v>
      </c>
      <c r="Q6" s="103">
        <f>+'C4A1'!Q6/'C4B1'!Q5*100</f>
        <v>5.9864357855342121</v>
      </c>
      <c r="R6" s="103">
        <f>+'C4A1'!R6/'C4B1'!R5*100</f>
        <v>5.1574103184978037</v>
      </c>
      <c r="S6" s="103">
        <f>+'C4A1'!S6/'C4B1'!S5*100</f>
        <v>5.3755846609725939</v>
      </c>
    </row>
    <row r="7" spans="1:19">
      <c r="A7" s="1339"/>
      <c r="B7" s="85" t="s">
        <v>158</v>
      </c>
      <c r="C7" s="104">
        <v>8.9155790129943639</v>
      </c>
      <c r="D7" s="104">
        <v>9.000640682569566</v>
      </c>
      <c r="E7" s="104">
        <v>9.2585999038035087</v>
      </c>
      <c r="F7" s="105">
        <v>10.182729775926221</v>
      </c>
      <c r="G7" s="81"/>
      <c r="H7" s="88" t="s">
        <v>159</v>
      </c>
      <c r="I7" s="106">
        <v>9.8569517099868538</v>
      </c>
      <c r="J7" s="106">
        <v>10.157058220806581</v>
      </c>
      <c r="K7" s="106">
        <v>10.094585350452537</v>
      </c>
      <c r="L7" s="106">
        <v>10.915315381207897</v>
      </c>
      <c r="M7" s="107">
        <v>10.897706896382676</v>
      </c>
      <c r="N7" s="107">
        <v>10.820342788857133</v>
      </c>
      <c r="O7" s="103">
        <f>+'C4A1'!O7/'C4B1'!$O$5*100</f>
        <v>10.926959670162482</v>
      </c>
      <c r="P7" s="103">
        <f>+'C4A1'!P7/'C4B1'!P5*100</f>
        <v>10.86357608522307</v>
      </c>
      <c r="Q7" s="103">
        <f>+'C4A1'!Q7/'C4B1'!Q5*100</f>
        <v>10.769940467822739</v>
      </c>
      <c r="R7" s="103">
        <f>+'C4A1'!R7/'C4B1'!R5*100</f>
        <v>12.442551929256213</v>
      </c>
      <c r="S7" s="103">
        <f>+'C4A1'!S7/'C4B1'!S5*100</f>
        <v>11.679002423200815</v>
      </c>
    </row>
    <row r="8" spans="1:19">
      <c r="A8" s="1339"/>
      <c r="B8" s="85" t="s">
        <v>160</v>
      </c>
      <c r="C8" s="104">
        <v>4.6094505933426824</v>
      </c>
      <c r="D8" s="104">
        <v>4.8120113564677647</v>
      </c>
      <c r="E8" s="104">
        <v>5.3657652930557376</v>
      </c>
      <c r="F8" s="105">
        <v>5.0753920054520769</v>
      </c>
      <c r="G8" s="81"/>
      <c r="H8" s="88" t="s">
        <v>161</v>
      </c>
      <c r="I8" s="106">
        <v>8.1296055736950308</v>
      </c>
      <c r="J8" s="106">
        <v>7.7343707004392233</v>
      </c>
      <c r="K8" s="106">
        <v>7.8123505099404911</v>
      </c>
      <c r="L8" s="106">
        <v>7.3172026488753721</v>
      </c>
      <c r="M8" s="107">
        <v>8.0836819311463337</v>
      </c>
      <c r="N8" s="107">
        <v>8.255327944537532</v>
      </c>
      <c r="O8" s="103">
        <f>+'C4A1'!O8/'C4B1'!$O$5*100</f>
        <v>7.9162347992467446</v>
      </c>
      <c r="P8" s="103">
        <f>+'C4A1'!P8/'C4B1'!P5*100</f>
        <v>7.7476102455204474</v>
      </c>
      <c r="Q8" s="103">
        <f>+'C4A1'!Q8/'C4B1'!Q5*100</f>
        <v>7.2682467633218479</v>
      </c>
      <c r="R8" s="103">
        <f>+'C4A1'!R8/'C4B1'!R5*100</f>
        <v>6.7329537271456426</v>
      </c>
      <c r="S8" s="103">
        <f>+'C4A1'!S8/'C4B1'!S5*100</f>
        <v>6.8300210905034255</v>
      </c>
    </row>
    <row r="9" spans="1:19">
      <c r="A9" s="1339"/>
      <c r="B9" s="85" t="s">
        <v>162</v>
      </c>
      <c r="C9" s="104">
        <v>10.558131959884243</v>
      </c>
      <c r="D9" s="104">
        <v>10.792442055500974</v>
      </c>
      <c r="E9" s="104">
        <v>10.937180082468016</v>
      </c>
      <c r="F9" s="105">
        <v>10.994358309196533</v>
      </c>
      <c r="G9" s="81"/>
      <c r="H9" s="88" t="s">
        <v>163</v>
      </c>
      <c r="I9" s="106">
        <v>7.0273236407421713</v>
      </c>
      <c r="J9" s="106">
        <v>6.704733142011575</v>
      </c>
      <c r="K9" s="106">
        <v>6.3087794913989397</v>
      </c>
      <c r="L9" s="106">
        <v>6.4156837393333932</v>
      </c>
      <c r="M9" s="107">
        <v>6.3454126104261555</v>
      </c>
      <c r="N9" s="107">
        <v>5.9186394617755242</v>
      </c>
      <c r="O9" s="103">
        <f>+'C4A1'!O9/'C4B1'!$O$5*100</f>
        <v>6.1289056353588691</v>
      </c>
      <c r="P9" s="103">
        <f>+'C4A1'!P9/'C4B1'!P5*100</f>
        <v>5.869254126882022</v>
      </c>
      <c r="Q9" s="103">
        <f>+'C4A1'!Q9/'C4B1'!Q5*100</f>
        <v>5.7748919371751732</v>
      </c>
      <c r="R9" s="103">
        <f>+'C4A1'!R9/'C4B1'!R5*100</f>
        <v>6.1463230476848869</v>
      </c>
      <c r="S9" s="103">
        <f>+'C4A1'!S9/'C4B1'!S5*100</f>
        <v>5.9037931376466348</v>
      </c>
    </row>
    <row r="10" spans="1:19" ht="27.6">
      <c r="A10" s="1339"/>
      <c r="B10" s="85" t="s">
        <v>164</v>
      </c>
      <c r="C10" s="104">
        <v>15.67179302756945</v>
      </c>
      <c r="D10" s="104">
        <v>15.38601652271821</v>
      </c>
      <c r="E10" s="104">
        <v>15.475141952289039</v>
      </c>
      <c r="F10" s="105">
        <v>15.534916377666269</v>
      </c>
      <c r="G10" s="81"/>
      <c r="H10" s="88" t="s">
        <v>164</v>
      </c>
      <c r="I10" s="106">
        <v>17.783057080181681</v>
      </c>
      <c r="J10" s="106">
        <v>18.25131665111482</v>
      </c>
      <c r="K10" s="106">
        <v>18.229057040623026</v>
      </c>
      <c r="L10" s="106">
        <v>18.051376668449965</v>
      </c>
      <c r="M10" s="107">
        <v>18.507011271441435</v>
      </c>
      <c r="N10" s="107">
        <v>18.083865746584284</v>
      </c>
      <c r="O10" s="103">
        <f>+'C4A1'!O10/'C4B1'!$O$5*100</f>
        <v>18.196667243423157</v>
      </c>
      <c r="P10" s="103">
        <f>+'C4A1'!P10/'C4B1'!P5*100</f>
        <v>18.489544590019705</v>
      </c>
      <c r="Q10" s="103">
        <f>+'C4A1'!Q10/'C4B1'!Q5*100</f>
        <v>19.27058764725545</v>
      </c>
      <c r="R10" s="103">
        <f>+'C4A1'!R10/'C4B1'!R5*100</f>
        <v>18.512880196066533</v>
      </c>
      <c r="S10" s="103">
        <f>+'C4A1'!S10/'C4B1'!S5*100</f>
        <v>19.053054167452522</v>
      </c>
    </row>
    <row r="11" spans="1:19" ht="27.6">
      <c r="A11" s="1339"/>
      <c r="B11" s="85" t="s">
        <v>165</v>
      </c>
      <c r="C11" s="104">
        <v>18.606486643433584</v>
      </c>
      <c r="D11" s="104">
        <v>17.560469252511215</v>
      </c>
      <c r="E11" s="104">
        <v>17.7500570863013</v>
      </c>
      <c r="F11" s="105">
        <v>17.069549708984386</v>
      </c>
      <c r="G11" s="81"/>
      <c r="H11" s="88" t="s">
        <v>166</v>
      </c>
      <c r="I11" s="106">
        <v>11.532740126989328</v>
      </c>
      <c r="J11" s="106">
        <v>11.636369932431387</v>
      </c>
      <c r="K11" s="106">
        <v>11.705251047626337</v>
      </c>
      <c r="L11" s="106">
        <v>11.149542781743829</v>
      </c>
      <c r="M11" s="107">
        <v>10.321821194554779</v>
      </c>
      <c r="N11" s="107">
        <v>11.506903159239425</v>
      </c>
      <c r="O11" s="103">
        <f>+'C4A1'!O11/'C4B1'!$O$5*100</f>
        <v>10.498647981996239</v>
      </c>
      <c r="P11" s="103">
        <f>+'C4A1'!P11/'C4B1'!P5*100</f>
        <v>10.606110878614066</v>
      </c>
      <c r="Q11" s="103">
        <f>+'C4A1'!Q11/'C4B1'!Q5*100</f>
        <v>10.735212496654764</v>
      </c>
      <c r="R11" s="103">
        <f>+'C4A1'!R11/'C4B1'!R5*100</f>
        <v>10.444931056186496</v>
      </c>
      <c r="S11" s="103">
        <f>+'C4A1'!S11/'C4B1'!S5*100</f>
        <v>11.602987181170233</v>
      </c>
    </row>
    <row r="12" spans="1:19" ht="41.4">
      <c r="A12" s="1339"/>
      <c r="B12" s="85" t="s">
        <v>167</v>
      </c>
      <c r="C12" s="104">
        <v>14.144570304641285</v>
      </c>
      <c r="D12" s="104">
        <v>14.174345832152419</v>
      </c>
      <c r="E12" s="104">
        <v>14.533582361478095</v>
      </c>
      <c r="F12" s="105">
        <v>14.088700679860841</v>
      </c>
      <c r="G12" s="81"/>
      <c r="H12" s="88" t="s">
        <v>168</v>
      </c>
      <c r="I12" s="106">
        <v>12.581578875508587</v>
      </c>
      <c r="J12" s="106">
        <v>12.007079028748352</v>
      </c>
      <c r="K12" s="106">
        <v>13.414101815885651</v>
      </c>
      <c r="L12" s="106">
        <v>13.718907064631072</v>
      </c>
      <c r="M12" s="107">
        <v>13.91457512785124</v>
      </c>
      <c r="N12" s="107">
        <v>13.652538443596951</v>
      </c>
      <c r="O12" s="103">
        <f>+'C4A1'!O12/'C4B1'!$O$5*100</f>
        <v>14.062779103944397</v>
      </c>
      <c r="P12" s="103">
        <f>+'C4A1'!P12/'C4B1'!P5*100</f>
        <v>14.93656755157064</v>
      </c>
      <c r="Q12" s="103">
        <f>+'C4A1'!Q12/'C4B1'!Q5*100</f>
        <v>14.246902858523347</v>
      </c>
      <c r="R12" s="103">
        <f>+'C4A1'!R12/'C4B1'!R5*100</f>
        <v>16.297509761345744</v>
      </c>
      <c r="S12" s="103">
        <f>+'C4A1'!S12/'C4B1'!S5*100</f>
        <v>14.197881548073907</v>
      </c>
    </row>
    <row r="13" spans="1:19" ht="41.4">
      <c r="A13" s="1339"/>
      <c r="B13" s="85" t="s">
        <v>169</v>
      </c>
      <c r="C13" s="104">
        <v>6.2629838618749227</v>
      </c>
      <c r="D13" s="104">
        <v>6.9038293969918163</v>
      </c>
      <c r="E13" s="104">
        <v>6.8021190990289426</v>
      </c>
      <c r="F13" s="105">
        <v>7.240559167678855</v>
      </c>
      <c r="G13" s="81"/>
      <c r="H13" s="88" t="s">
        <v>170</v>
      </c>
      <c r="I13" s="106">
        <v>7.4930335313721894</v>
      </c>
      <c r="J13" s="106">
        <v>7.0711755281290607</v>
      </c>
      <c r="K13" s="106">
        <v>7.3451641759629549</v>
      </c>
      <c r="L13" s="106">
        <v>7.0115450337715686</v>
      </c>
      <c r="M13" s="107">
        <v>7.2533337639739512</v>
      </c>
      <c r="N13" s="107">
        <v>7.1045472694301894</v>
      </c>
      <c r="O13" s="103">
        <f>+'C4A1'!O13/'C4B1'!$O$5*100</f>
        <v>8.0687672921954761</v>
      </c>
      <c r="P13" s="103">
        <f>+'C4A1'!P13/'C4B1'!P5*100</f>
        <v>7.9253366955617093</v>
      </c>
      <c r="Q13" s="103">
        <f>+'C4A1'!Q13/'C4B1'!Q5*100</f>
        <v>7.3661307000471714</v>
      </c>
      <c r="R13" s="103">
        <f>+'C4A1'!R13/'C4B1'!R5*100</f>
        <v>6.7601647615878253</v>
      </c>
      <c r="S13" s="103">
        <f>+'C4A1'!S13/'C4B1'!S5*100</f>
        <v>7.1509934435420588</v>
      </c>
    </row>
    <row r="14" spans="1:19" ht="55.2">
      <c r="A14" s="1340"/>
      <c r="B14" s="91" t="s">
        <v>171</v>
      </c>
      <c r="C14" s="108">
        <v>18.394618021139699</v>
      </c>
      <c r="D14" s="108">
        <v>18.417549216869293</v>
      </c>
      <c r="E14" s="108">
        <v>16.967783892432056</v>
      </c>
      <c r="F14" s="109">
        <v>16.898073086414325</v>
      </c>
      <c r="G14" s="94"/>
      <c r="H14" s="95" t="s">
        <v>172</v>
      </c>
      <c r="I14" s="110">
        <v>19.813182912224445</v>
      </c>
      <c r="J14" s="110">
        <v>19.940439199070475</v>
      </c>
      <c r="K14" s="110">
        <v>18.845255065919137</v>
      </c>
      <c r="L14" s="110">
        <v>19.66188911978039</v>
      </c>
      <c r="M14" s="111">
        <v>18.805133774470818</v>
      </c>
      <c r="N14" s="111">
        <v>18.205568271728136</v>
      </c>
      <c r="O14" s="307">
        <f>+'C4A1'!O14/'C4B1'!$O$5*100</f>
        <v>18.338000581236152</v>
      </c>
      <c r="P14" s="307">
        <f>+'C4A1'!P14/'C4B1'!P5*100</f>
        <v>18.121622474983972</v>
      </c>
      <c r="Q14" s="307">
        <f>+'C4A1'!Q14/'C4B1'!Q5*100</f>
        <v>18.581651343665296</v>
      </c>
      <c r="R14" s="307">
        <f>+'C4A1'!R14/'C4B1'!R5*100</f>
        <v>17.505275202228855</v>
      </c>
      <c r="S14" s="307">
        <f>+'C4A1'!S14/'C4B1'!S5*100</f>
        <v>18.206682347437813</v>
      </c>
    </row>
  </sheetData>
  <mergeCells count="6">
    <mergeCell ref="A2:S2"/>
    <mergeCell ref="A3:A14"/>
    <mergeCell ref="B3:B4"/>
    <mergeCell ref="C3:F3"/>
    <mergeCell ref="H3:H4"/>
    <mergeCell ref="I3:S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2:S14"/>
  <sheetViews>
    <sheetView showGridLines="0" workbookViewId="0">
      <selection activeCell="A2" sqref="A2:S2"/>
    </sheetView>
  </sheetViews>
  <sheetFormatPr baseColWidth="10" defaultColWidth="11.44140625" defaultRowHeight="13.8"/>
  <cols>
    <col min="1" max="1" width="5.88671875" style="11" customWidth="1"/>
    <col min="2" max="2" width="37.44140625" style="11" customWidth="1"/>
    <col min="3" max="6" width="8.88671875" style="11" bestFit="1" customWidth="1"/>
    <col min="7" max="7" width="1.5546875" style="11" customWidth="1"/>
    <col min="8" max="8" width="37.44140625" style="11" customWidth="1"/>
    <col min="9" max="16" width="8.88671875" style="11" bestFit="1" customWidth="1"/>
    <col min="17" max="16384" width="11.44140625" style="11"/>
  </cols>
  <sheetData>
    <row r="2" spans="1:19" ht="19.5" customHeight="1">
      <c r="A2" s="1341" t="s">
        <v>324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  <c r="R2" s="1341"/>
      <c r="S2" s="1341"/>
    </row>
    <row r="3" spans="1:19" ht="22.5" customHeight="1">
      <c r="A3" s="1338" t="s">
        <v>176</v>
      </c>
      <c r="B3" s="1350" t="s">
        <v>175</v>
      </c>
      <c r="C3" s="1358" t="s">
        <v>154</v>
      </c>
      <c r="D3" s="1359"/>
      <c r="E3" s="1359"/>
      <c r="F3" s="1360"/>
      <c r="G3" s="98"/>
      <c r="H3" s="1355" t="s">
        <v>175</v>
      </c>
      <c r="I3" s="1356" t="s">
        <v>155</v>
      </c>
      <c r="J3" s="1356"/>
      <c r="K3" s="1356"/>
      <c r="L3" s="1356"/>
      <c r="M3" s="1356"/>
      <c r="N3" s="1356"/>
      <c r="O3" s="1356"/>
      <c r="P3" s="1356"/>
      <c r="Q3" s="1356"/>
      <c r="R3" s="1356"/>
      <c r="S3" s="1356"/>
    </row>
    <row r="4" spans="1:19" ht="29.25" customHeight="1">
      <c r="A4" s="1339"/>
      <c r="B4" s="1351"/>
      <c r="C4" s="1186">
        <v>2007</v>
      </c>
      <c r="D4" s="1186">
        <v>2008</v>
      </c>
      <c r="E4" s="1186">
        <v>2009</v>
      </c>
      <c r="F4" s="1186">
        <v>2010</v>
      </c>
      <c r="G4" s="99"/>
      <c r="H4" s="1355"/>
      <c r="I4" s="1189">
        <v>2011</v>
      </c>
      <c r="J4" s="1189">
        <v>2012</v>
      </c>
      <c r="K4" s="1189">
        <v>2013</v>
      </c>
      <c r="L4" s="1189">
        <v>2014</v>
      </c>
      <c r="M4" s="1189">
        <v>2015</v>
      </c>
      <c r="N4" s="1189">
        <v>2016</v>
      </c>
      <c r="O4" s="1189">
        <v>2017</v>
      </c>
      <c r="P4" s="1189">
        <v>2018</v>
      </c>
      <c r="Q4" s="1189">
        <v>2019</v>
      </c>
      <c r="R4" s="1189">
        <v>2020</v>
      </c>
      <c r="S4" s="1189">
        <v>2021</v>
      </c>
    </row>
    <row r="5" spans="1:19" ht="27" customHeight="1">
      <c r="A5" s="1339"/>
      <c r="B5" s="656" t="s">
        <v>150</v>
      </c>
      <c r="C5" s="657">
        <v>853352</v>
      </c>
      <c r="D5" s="657">
        <v>893720</v>
      </c>
      <c r="E5" s="657">
        <v>897830</v>
      </c>
      <c r="F5" s="658">
        <v>908863</v>
      </c>
      <c r="G5" s="77"/>
      <c r="H5" s="654" t="s">
        <v>150</v>
      </c>
      <c r="I5" s="655">
        <v>950388</v>
      </c>
      <c r="J5" s="655">
        <v>984530</v>
      </c>
      <c r="K5" s="655">
        <v>1017103</v>
      </c>
      <c r="L5" s="655">
        <v>1018777</v>
      </c>
      <c r="M5" s="655">
        <v>1035031</v>
      </c>
      <c r="N5" s="655">
        <v>1055082</v>
      </c>
      <c r="O5" s="655">
        <f>+'C4A2'!O5</f>
        <v>1063249</v>
      </c>
      <c r="P5" s="655">
        <f>+'C4A2'!P5</f>
        <v>1103601</v>
      </c>
      <c r="Q5" s="655">
        <f>+'C4A2'!Q5</f>
        <v>1118961</v>
      </c>
      <c r="R5" s="655">
        <f>+'C4A2'!R5</f>
        <v>955961</v>
      </c>
      <c r="S5" s="655">
        <f>+'C4A2'!S5</f>
        <v>1039085</v>
      </c>
    </row>
    <row r="6" spans="1:19" ht="41.4">
      <c r="A6" s="1339"/>
      <c r="B6" s="112" t="s">
        <v>156</v>
      </c>
      <c r="C6" s="100">
        <v>2.549006740477552</v>
      </c>
      <c r="D6" s="100">
        <v>2.4562502797296695</v>
      </c>
      <c r="E6" s="100">
        <v>2.5211899802858002</v>
      </c>
      <c r="F6" s="101">
        <v>2.433039963118754</v>
      </c>
      <c r="G6" s="113"/>
      <c r="H6" s="114" t="s">
        <v>157</v>
      </c>
      <c r="I6" s="102">
        <v>5.0580394533601014</v>
      </c>
      <c r="J6" s="102">
        <v>5.6160807695042303</v>
      </c>
      <c r="K6" s="102">
        <v>5.9776640123959908</v>
      </c>
      <c r="L6" s="102">
        <v>5.5048357000599744</v>
      </c>
      <c r="M6" s="103">
        <v>5.5107528180315368</v>
      </c>
      <c r="N6" s="103">
        <v>6.2279519506540728</v>
      </c>
      <c r="O6" s="103">
        <f>+'C4A2'!O6/'C4B2'!$O$5*100</f>
        <v>5.6491000696920484</v>
      </c>
      <c r="P6" s="103">
        <f>+'C4A2'!P6/'C4B2'!P5*100</f>
        <v>4.7445589483880495</v>
      </c>
      <c r="Q6" s="103">
        <f>+'C4A2'!Q6/'C4B2'!Q5*100</f>
        <v>5.4074270685037273</v>
      </c>
      <c r="R6" s="103">
        <f>+'C4A2'!R6/'C4B2'!R5*100</f>
        <v>4.7675585091860446</v>
      </c>
      <c r="S6" s="103">
        <f>+'C4A2'!S6/'C4B2'!S5*100</f>
        <v>4.8632210069436095</v>
      </c>
    </row>
    <row r="7" spans="1:19">
      <c r="A7" s="1339"/>
      <c r="B7" s="115" t="s">
        <v>158</v>
      </c>
      <c r="C7" s="104">
        <v>6.1133037714799991</v>
      </c>
      <c r="D7" s="104">
        <v>6.0089289710423852</v>
      </c>
      <c r="E7" s="104">
        <v>6.1844669926378044</v>
      </c>
      <c r="F7" s="105">
        <v>7.0718029009872767</v>
      </c>
      <c r="G7" s="113"/>
      <c r="H7" s="116" t="s">
        <v>159</v>
      </c>
      <c r="I7" s="106">
        <v>6.6760102189842465</v>
      </c>
      <c r="J7" s="106">
        <v>7.0020212690319248</v>
      </c>
      <c r="K7" s="106">
        <v>7.0650661732390914</v>
      </c>
      <c r="L7" s="106">
        <v>7.5063532058536859</v>
      </c>
      <c r="M7" s="107">
        <v>7.4053820610203953</v>
      </c>
      <c r="N7" s="107">
        <v>7.5811169179267583</v>
      </c>
      <c r="O7" s="103">
        <f>+'C4A2'!O7/'C4B2'!$O$5*100</f>
        <v>7.34042543186027</v>
      </c>
      <c r="P7" s="103">
        <f>+'C4A2'!P7/'C4B2'!P5*100</f>
        <v>7.8756724577088999</v>
      </c>
      <c r="Q7" s="103">
        <f>+'C4A2'!Q7/'C4B2'!Q5*100</f>
        <v>8.2926035849328077</v>
      </c>
      <c r="R7" s="103">
        <f>+'C4A2'!R7/'C4B2'!R5*100</f>
        <v>8.2830784937879258</v>
      </c>
      <c r="S7" s="103">
        <f>+'C4A2'!S7/'C4B2'!S5*100</f>
        <v>8.2502393933123841</v>
      </c>
    </row>
    <row r="8" spans="1:19">
      <c r="A8" s="1339"/>
      <c r="B8" s="115" t="s">
        <v>160</v>
      </c>
      <c r="C8" s="104">
        <v>4.2996325080388864</v>
      </c>
      <c r="D8" s="104">
        <v>4.3296558206149571</v>
      </c>
      <c r="E8" s="104">
        <v>4.9159640466458017</v>
      </c>
      <c r="F8" s="105">
        <v>4.6180777520924501</v>
      </c>
      <c r="G8" s="113"/>
      <c r="H8" s="116" t="s">
        <v>161</v>
      </c>
      <c r="I8" s="106">
        <v>6.4716726221290672</v>
      </c>
      <c r="J8" s="106">
        <v>6.7627192670614402</v>
      </c>
      <c r="K8" s="106">
        <v>6.1337937259058322</v>
      </c>
      <c r="L8" s="106">
        <v>6.2358101920243589</v>
      </c>
      <c r="M8" s="107">
        <v>6.4803856116386855</v>
      </c>
      <c r="N8" s="107">
        <v>6.8541592027918208</v>
      </c>
      <c r="O8" s="103">
        <f>+'C4A2'!O8/'C4B2'!$O$5*100</f>
        <v>6.3499707030055985</v>
      </c>
      <c r="P8" s="103">
        <f>+'C4A2'!P8/'C4B2'!P5*100</f>
        <v>6.1370912132192696</v>
      </c>
      <c r="Q8" s="103">
        <f>+'C4A2'!Q8/'C4B2'!Q5*100</f>
        <v>5.7981466735659248</v>
      </c>
      <c r="R8" s="103">
        <f>+'C4A2'!R8/'C4B2'!R5*100</f>
        <v>5.4236522201219506</v>
      </c>
      <c r="S8" s="103">
        <f>+'C4A2'!S8/'C4B2'!S5*100</f>
        <v>5.4193833998181091</v>
      </c>
    </row>
    <row r="9" spans="1:19">
      <c r="A9" s="1339"/>
      <c r="B9" s="115" t="s">
        <v>162</v>
      </c>
      <c r="C9" s="104">
        <v>5.2159015271540934</v>
      </c>
      <c r="D9" s="104">
        <v>5.5830685225797785</v>
      </c>
      <c r="E9" s="104">
        <v>5.9027878328859584</v>
      </c>
      <c r="F9" s="105">
        <v>5.6974483503014204</v>
      </c>
      <c r="G9" s="113"/>
      <c r="H9" s="116" t="s">
        <v>163</v>
      </c>
      <c r="I9" s="106">
        <v>3.4953092842081341</v>
      </c>
      <c r="J9" s="106">
        <v>3.2664316983738435</v>
      </c>
      <c r="K9" s="106">
        <v>2.9322497328195865</v>
      </c>
      <c r="L9" s="106">
        <v>2.8214221561735293</v>
      </c>
      <c r="M9" s="107">
        <v>2.9323759384984607</v>
      </c>
      <c r="N9" s="107">
        <v>2.7714433570092183</v>
      </c>
      <c r="O9" s="103">
        <f>+'C4A2'!O9/'C4B2'!$O$5*100</f>
        <v>2.8570918006976731</v>
      </c>
      <c r="P9" s="103">
        <f>+'C4A2'!P9/'C4B2'!P5*100</f>
        <v>3.0155826245173754</v>
      </c>
      <c r="Q9" s="103">
        <f>+'C4A2'!Q9/'C4B2'!Q5*100</f>
        <v>3.1234332563869516</v>
      </c>
      <c r="R9" s="103">
        <f>+'C4A2'!R9/'C4B2'!R5*100</f>
        <v>3.409134891486159</v>
      </c>
      <c r="S9" s="103">
        <f>+'C4A2'!S9/'C4B2'!S5*100</f>
        <v>3.1316013608126378</v>
      </c>
    </row>
    <row r="10" spans="1:19" ht="27.6">
      <c r="A10" s="1339"/>
      <c r="B10" s="115" t="s">
        <v>164</v>
      </c>
      <c r="C10" s="104">
        <v>12.72147953013528</v>
      </c>
      <c r="D10" s="104">
        <v>12.631696728281788</v>
      </c>
      <c r="E10" s="104">
        <v>12.623770647004445</v>
      </c>
      <c r="F10" s="105">
        <v>12.641619253946965</v>
      </c>
      <c r="G10" s="113"/>
      <c r="H10" s="116" t="s">
        <v>164</v>
      </c>
      <c r="I10" s="106">
        <v>14.267856917385322</v>
      </c>
      <c r="J10" s="106">
        <v>14.408296344448621</v>
      </c>
      <c r="K10" s="106">
        <v>14.022375314987764</v>
      </c>
      <c r="L10" s="106">
        <v>13.089812589016045</v>
      </c>
      <c r="M10" s="107">
        <v>13.633987774279225</v>
      </c>
      <c r="N10" s="107">
        <v>13.086091886696957</v>
      </c>
      <c r="O10" s="103">
        <f>+'C4A2'!O10/'C4B2'!$O$5*100</f>
        <v>13.414355433205206</v>
      </c>
      <c r="P10" s="103">
        <f>+'C4A2'!P10/'C4B2'!P5*100</f>
        <v>12.975975918832985</v>
      </c>
      <c r="Q10" s="103">
        <f>+'C4A2'!Q10/'C4B2'!Q5*100</f>
        <v>14.005135120884463</v>
      </c>
      <c r="R10" s="103">
        <f>+'C4A2'!R10/'C4B2'!R5*100</f>
        <v>13.916990337471926</v>
      </c>
      <c r="S10" s="103">
        <f>+'C4A2'!S10/'C4B2'!S5*100</f>
        <v>13.972870361904945</v>
      </c>
    </row>
    <row r="11" spans="1:19" ht="27.6">
      <c r="A11" s="1339"/>
      <c r="B11" s="115" t="s">
        <v>165</v>
      </c>
      <c r="C11" s="104">
        <v>25.125505067076659</v>
      </c>
      <c r="D11" s="104">
        <v>23.806897014724971</v>
      </c>
      <c r="E11" s="104">
        <v>23.815533007362198</v>
      </c>
      <c r="F11" s="105">
        <v>22.800466076845467</v>
      </c>
      <c r="G11" s="113"/>
      <c r="H11" s="116" t="s">
        <v>166</v>
      </c>
      <c r="I11" s="106">
        <v>14.807846900423826</v>
      </c>
      <c r="J11" s="106">
        <v>14.136186809949924</v>
      </c>
      <c r="K11" s="106">
        <v>13.887679025624742</v>
      </c>
      <c r="L11" s="106">
        <v>13.451422637142377</v>
      </c>
      <c r="M11" s="107">
        <v>12.443105568818712</v>
      </c>
      <c r="N11" s="107">
        <v>13.646901378281498</v>
      </c>
      <c r="O11" s="103">
        <f>+'C4A2'!O11/'C4B2'!$O$5*100</f>
        <v>12.269468393574789</v>
      </c>
      <c r="P11" s="103">
        <f>+'C4A2'!P11/'C4B2'!P5*100</f>
        <v>12.750441509204865</v>
      </c>
      <c r="Q11" s="103">
        <f>+'C4A2'!Q11/'C4B2'!Q5*100</f>
        <v>12.879269250670935</v>
      </c>
      <c r="R11" s="103">
        <f>+'C4A2'!R11/'C4B2'!R5*100</f>
        <v>12.69392789036373</v>
      </c>
      <c r="S11" s="103">
        <f>+'C4A2'!S11/'C4B2'!S5*100</f>
        <v>14.202399226242319</v>
      </c>
    </row>
    <row r="12" spans="1:19" ht="41.4">
      <c r="A12" s="1339"/>
      <c r="B12" s="115" t="s">
        <v>167</v>
      </c>
      <c r="C12" s="104">
        <v>18.261748961741461</v>
      </c>
      <c r="D12" s="104">
        <v>18.711341359709976</v>
      </c>
      <c r="E12" s="104">
        <v>19.061069467493848</v>
      </c>
      <c r="F12" s="105">
        <v>18.888545358321331</v>
      </c>
      <c r="G12" s="113"/>
      <c r="H12" s="116" t="s">
        <v>168</v>
      </c>
      <c r="I12" s="106">
        <v>17.02157434647744</v>
      </c>
      <c r="J12" s="106">
        <v>16.347902044630434</v>
      </c>
      <c r="K12" s="106">
        <v>18.010663620105337</v>
      </c>
      <c r="L12" s="106">
        <v>18.915817691212112</v>
      </c>
      <c r="M12" s="107">
        <v>19.357101381504517</v>
      </c>
      <c r="N12" s="107">
        <v>18.464346846974927</v>
      </c>
      <c r="O12" s="103">
        <f>+'C4A2'!O12/'C4B2'!$O$5*100</f>
        <v>19.204720625178108</v>
      </c>
      <c r="P12" s="103">
        <f>+'C4A2'!P12/'C4B2'!P5*100</f>
        <v>20.170061462430716</v>
      </c>
      <c r="Q12" s="103">
        <f>+'C4A2'!Q12/'C4B2'!Q5*100</f>
        <v>18.987703771623853</v>
      </c>
      <c r="R12" s="103">
        <f>+'C4A2'!R12/'C4B2'!R5*100</f>
        <v>20.789864858503641</v>
      </c>
      <c r="S12" s="103">
        <f>+'C4A2'!S12/'C4B2'!S5*100</f>
        <v>19.014036387783484</v>
      </c>
    </row>
    <row r="13" spans="1:19" ht="41.4">
      <c r="A13" s="1339"/>
      <c r="B13" s="115" t="s">
        <v>169</v>
      </c>
      <c r="C13" s="104">
        <v>9.6082273200273747</v>
      </c>
      <c r="D13" s="104">
        <v>10.522311238419192</v>
      </c>
      <c r="E13" s="104">
        <v>10.529164763930812</v>
      </c>
      <c r="F13" s="105">
        <v>11.220282924929279</v>
      </c>
      <c r="G13" s="113"/>
      <c r="H13" s="116" t="s">
        <v>170</v>
      </c>
      <c r="I13" s="106">
        <v>11.75488326872814</v>
      </c>
      <c r="J13" s="106">
        <v>11.206260855433557</v>
      </c>
      <c r="K13" s="106">
        <v>11.676496873964584</v>
      </c>
      <c r="L13" s="106">
        <v>11.210794904085978</v>
      </c>
      <c r="M13" s="107">
        <v>11.730276677703372</v>
      </c>
      <c r="N13" s="107">
        <v>11.564124873706499</v>
      </c>
      <c r="O13" s="103">
        <f>+'C4A2'!O13/'C4B2'!$O$5*100</f>
        <v>13.065518989437095</v>
      </c>
      <c r="P13" s="103">
        <f>+'C4A2'!P13/'C4B2'!P5*100</f>
        <v>12.939368485530551</v>
      </c>
      <c r="Q13" s="103">
        <f>+'C4A2'!Q13/'C4B2'!Q5*100</f>
        <v>12.218924520157538</v>
      </c>
      <c r="R13" s="103">
        <f>+'C4A2'!R13/'C4B2'!R5*100</f>
        <v>11.167505787369986</v>
      </c>
      <c r="S13" s="103">
        <f>+'C4A2'!S13/'C4B2'!S5*100</f>
        <v>11.713574924091869</v>
      </c>
    </row>
    <row r="14" spans="1:19" ht="55.2">
      <c r="A14" s="1340"/>
      <c r="B14" s="117" t="s">
        <v>171</v>
      </c>
      <c r="C14" s="108">
        <v>16.105194573868697</v>
      </c>
      <c r="D14" s="108">
        <v>15.949850064897284</v>
      </c>
      <c r="E14" s="108">
        <v>14.446053261753338</v>
      </c>
      <c r="F14" s="109">
        <v>14.628717419457058</v>
      </c>
      <c r="G14" s="118"/>
      <c r="H14" s="119" t="s">
        <v>172</v>
      </c>
      <c r="I14" s="110">
        <v>20.446806988303727</v>
      </c>
      <c r="J14" s="110">
        <v>21.254100941566026</v>
      </c>
      <c r="K14" s="110">
        <v>20.294011520957071</v>
      </c>
      <c r="L14" s="110">
        <v>21.263730924431943</v>
      </c>
      <c r="M14" s="111">
        <v>20.506632168505099</v>
      </c>
      <c r="N14" s="111">
        <v>19.803863585958247</v>
      </c>
      <c r="O14" s="307">
        <f>+'C4A2'!O14/'C4B2'!$O$5*100</f>
        <v>19.849348553349216</v>
      </c>
      <c r="P14" s="307">
        <f>+'C4A2'!P14/'C4B2'!P5*100</f>
        <v>19.39124738016729</v>
      </c>
      <c r="Q14" s="307">
        <f>+'C4A2'!Q14/'C4B2'!Q5*100</f>
        <v>19.287356753273794</v>
      </c>
      <c r="R14" s="307">
        <f>+'C4A2'!R14/'C4B2'!R5*100</f>
        <v>19.548287011708638</v>
      </c>
      <c r="S14" s="307">
        <f>+'C4A2'!S14/'C4B2'!S5*100</f>
        <v>19.432673939090641</v>
      </c>
    </row>
  </sheetData>
  <mergeCells count="6">
    <mergeCell ref="A2:S2"/>
    <mergeCell ref="A3:A14"/>
    <mergeCell ref="B3:B4"/>
    <mergeCell ref="C3:F3"/>
    <mergeCell ref="H3:H4"/>
    <mergeCell ref="I3:S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4"/>
  <sheetViews>
    <sheetView showGridLines="0" tabSelected="1" workbookViewId="0"/>
  </sheetViews>
  <sheetFormatPr baseColWidth="10" defaultColWidth="10.6640625" defaultRowHeight="14.4"/>
  <cols>
    <col min="1" max="1" width="17" customWidth="1"/>
    <col min="14" max="14" width="11" customWidth="1"/>
  </cols>
  <sheetData>
    <row r="1" spans="1:14">
      <c r="A1" s="588"/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</row>
    <row r="2" spans="1:14" ht="30" customHeight="1"/>
    <row r="3" spans="1:14" ht="25.5" customHeight="1"/>
    <row r="4" spans="1:14" ht="9.75" customHeight="1"/>
    <row r="5" spans="1:14" ht="30" customHeight="1">
      <c r="A5" s="1326" t="s">
        <v>588</v>
      </c>
      <c r="B5" s="1326"/>
      <c r="C5" s="1326"/>
      <c r="D5" s="1326"/>
      <c r="E5" s="1326"/>
      <c r="F5" s="1326"/>
      <c r="G5" s="1326"/>
      <c r="H5" s="1326"/>
      <c r="I5" s="1326"/>
      <c r="J5" s="1326"/>
      <c r="K5" s="1326"/>
      <c r="L5" s="1326"/>
      <c r="M5" s="1326"/>
      <c r="N5" s="1326"/>
    </row>
    <row r="6" spans="1:14" ht="30" customHeight="1">
      <c r="A6" s="10" t="s">
        <v>4</v>
      </c>
      <c r="B6" s="1312" t="s">
        <v>3</v>
      </c>
      <c r="C6" s="1313"/>
      <c r="D6" s="1313"/>
      <c r="E6" s="1313"/>
      <c r="F6" s="1313"/>
      <c r="G6" s="1313"/>
      <c r="H6" s="1313"/>
      <c r="I6" s="1313"/>
      <c r="J6" s="1313"/>
      <c r="K6" s="1314"/>
      <c r="L6" s="1308" t="s">
        <v>282</v>
      </c>
      <c r="M6" s="1309"/>
      <c r="N6" s="1310"/>
    </row>
    <row r="7" spans="1:14" ht="30" customHeight="1">
      <c r="A7" s="1199" t="s">
        <v>2</v>
      </c>
      <c r="B7" s="1321" t="s">
        <v>538</v>
      </c>
      <c r="C7" s="1321"/>
      <c r="D7" s="1321"/>
      <c r="E7" s="1321"/>
      <c r="F7" s="1321"/>
      <c r="G7" s="1321"/>
      <c r="H7" s="1321"/>
      <c r="I7" s="1321"/>
      <c r="J7" s="1321"/>
      <c r="K7" s="1321"/>
      <c r="L7" s="1116"/>
      <c r="M7" s="1116"/>
      <c r="N7" s="1116"/>
    </row>
    <row r="8" spans="1:14" ht="30" customHeight="1">
      <c r="A8" s="1199" t="s">
        <v>5</v>
      </c>
      <c r="B8" s="1321" t="s">
        <v>539</v>
      </c>
      <c r="C8" s="1321"/>
      <c r="D8" s="1321"/>
      <c r="E8" s="1321"/>
      <c r="F8" s="1321"/>
      <c r="G8" s="1321"/>
      <c r="H8" s="1321"/>
      <c r="I8" s="1321"/>
      <c r="J8" s="1321"/>
      <c r="K8" s="1321"/>
      <c r="L8" s="1116"/>
      <c r="M8" s="1116"/>
      <c r="N8" s="1116"/>
    </row>
    <row r="9" spans="1:14" ht="30" customHeight="1">
      <c r="A9" s="1199" t="s">
        <v>6</v>
      </c>
      <c r="B9" s="1321" t="s">
        <v>540</v>
      </c>
      <c r="C9" s="1321" t="s">
        <v>0</v>
      </c>
      <c r="D9" s="1321"/>
      <c r="E9" s="1321"/>
      <c r="F9" s="1321"/>
      <c r="G9" s="1321"/>
      <c r="H9" s="1321"/>
      <c r="I9" s="1321"/>
      <c r="J9" s="1321"/>
      <c r="K9" s="1321"/>
      <c r="L9" s="1116"/>
      <c r="M9" s="1116"/>
      <c r="N9" s="1116"/>
    </row>
    <row r="10" spans="1:14" ht="30" customHeight="1">
      <c r="A10" s="1199" t="s">
        <v>8</v>
      </c>
      <c r="B10" s="1327" t="s">
        <v>541</v>
      </c>
      <c r="C10" s="1328"/>
      <c r="D10" s="1328"/>
      <c r="E10" s="1328"/>
      <c r="F10" s="1328"/>
      <c r="G10" s="1328"/>
      <c r="H10" s="1328"/>
      <c r="I10" s="1328"/>
      <c r="J10" s="1328"/>
      <c r="K10" s="1329"/>
      <c r="L10" s="1116"/>
      <c r="M10" s="1116"/>
      <c r="N10" s="1116"/>
    </row>
    <row r="11" spans="1:14" ht="30" customHeight="1">
      <c r="A11" s="1199" t="s">
        <v>16</v>
      </c>
      <c r="B11" s="1321" t="s">
        <v>542</v>
      </c>
      <c r="C11" s="1321" t="s">
        <v>0</v>
      </c>
      <c r="D11" s="1321"/>
      <c r="E11" s="1321"/>
      <c r="F11" s="1321"/>
      <c r="G11" s="1321"/>
      <c r="H11" s="1321"/>
      <c r="I11" s="1321"/>
      <c r="J11" s="1321"/>
      <c r="K11" s="1321"/>
      <c r="L11" s="1116"/>
      <c r="M11" s="1116"/>
      <c r="N11" s="1116"/>
    </row>
    <row r="12" spans="1:14" ht="30" customHeight="1">
      <c r="A12" s="1199" t="s">
        <v>22</v>
      </c>
      <c r="B12" s="1321" t="s">
        <v>543</v>
      </c>
      <c r="C12" s="1321" t="s">
        <v>0</v>
      </c>
      <c r="D12" s="1321"/>
      <c r="E12" s="1321"/>
      <c r="F12" s="1321"/>
      <c r="G12" s="1321"/>
      <c r="H12" s="1321"/>
      <c r="I12" s="1321"/>
      <c r="J12" s="1321"/>
      <c r="K12" s="1321"/>
      <c r="L12" s="1116"/>
      <c r="M12" s="1116"/>
      <c r="N12" s="1116"/>
    </row>
    <row r="13" spans="1:14" ht="30" customHeight="1">
      <c r="A13" s="1199" t="s">
        <v>23</v>
      </c>
      <c r="B13" s="1321" t="s">
        <v>544</v>
      </c>
      <c r="C13" s="1321" t="s">
        <v>0</v>
      </c>
      <c r="D13" s="1321"/>
      <c r="E13" s="1321"/>
      <c r="F13" s="1321"/>
      <c r="G13" s="1321"/>
      <c r="H13" s="1321"/>
      <c r="I13" s="1321"/>
      <c r="J13" s="1321"/>
      <c r="K13" s="1321"/>
      <c r="L13" s="1116"/>
      <c r="M13" s="1116"/>
      <c r="N13" s="1116"/>
    </row>
    <row r="14" spans="1:14" ht="30" customHeight="1">
      <c r="A14" s="1199" t="s">
        <v>24</v>
      </c>
      <c r="B14" s="1321" t="s">
        <v>545</v>
      </c>
      <c r="C14" s="1321" t="s">
        <v>0</v>
      </c>
      <c r="D14" s="1321"/>
      <c r="E14" s="1321"/>
      <c r="F14" s="1321"/>
      <c r="G14" s="1321"/>
      <c r="H14" s="1321"/>
      <c r="I14" s="1321"/>
      <c r="J14" s="1321"/>
      <c r="K14" s="1321"/>
      <c r="L14" s="1116"/>
      <c r="M14" s="1116"/>
      <c r="N14" s="1116"/>
    </row>
    <row r="15" spans="1:14" ht="30" customHeight="1">
      <c r="A15" s="1199" t="s">
        <v>25</v>
      </c>
      <c r="B15" s="1321" t="s">
        <v>546</v>
      </c>
      <c r="C15" s="1321"/>
      <c r="D15" s="1321"/>
      <c r="E15" s="1321"/>
      <c r="F15" s="1321"/>
      <c r="G15" s="1321"/>
      <c r="H15" s="1321"/>
      <c r="I15" s="1321"/>
      <c r="J15" s="1321"/>
      <c r="K15" s="1321"/>
      <c r="L15" s="1116"/>
      <c r="M15" s="1116"/>
      <c r="N15" s="1116"/>
    </row>
    <row r="16" spans="1:14" ht="30" customHeight="1">
      <c r="A16" s="1199" t="s">
        <v>26</v>
      </c>
      <c r="B16" s="1321" t="s">
        <v>547</v>
      </c>
      <c r="C16" s="1321"/>
      <c r="D16" s="1321"/>
      <c r="E16" s="1321"/>
      <c r="F16" s="1321"/>
      <c r="G16" s="1321"/>
      <c r="H16" s="1321"/>
      <c r="I16" s="1321"/>
      <c r="J16" s="1321"/>
      <c r="K16" s="1321"/>
      <c r="L16" s="1116"/>
      <c r="M16" s="1116"/>
      <c r="N16" s="1116"/>
    </row>
    <row r="17" spans="1:14" ht="30" customHeight="1">
      <c r="A17" s="1199" t="s">
        <v>28</v>
      </c>
      <c r="B17" s="1321" t="s">
        <v>548</v>
      </c>
      <c r="C17" s="1321"/>
      <c r="D17" s="1321"/>
      <c r="E17" s="1321"/>
      <c r="F17" s="1321"/>
      <c r="G17" s="1321"/>
      <c r="H17" s="1321"/>
      <c r="I17" s="1321"/>
      <c r="J17" s="1321"/>
      <c r="K17" s="1321"/>
      <c r="L17" s="1116"/>
      <c r="M17" s="1116"/>
      <c r="N17" s="1116"/>
    </row>
    <row r="18" spans="1:14" ht="30" customHeight="1">
      <c r="A18" s="1199" t="s">
        <v>9</v>
      </c>
      <c r="B18" s="1322" t="s">
        <v>549</v>
      </c>
      <c r="C18" s="1323"/>
      <c r="D18" s="1323"/>
      <c r="E18" s="1323"/>
      <c r="F18" s="1323"/>
      <c r="G18" s="1323"/>
      <c r="H18" s="1323"/>
      <c r="I18" s="1323"/>
      <c r="J18" s="1323"/>
      <c r="K18" s="1324"/>
      <c r="L18" s="1116"/>
      <c r="M18" s="1116"/>
      <c r="N18" s="1116"/>
    </row>
    <row r="19" spans="1:14" ht="30" customHeight="1">
      <c r="A19" s="1199" t="s">
        <v>32</v>
      </c>
      <c r="B19" s="1321" t="s">
        <v>550</v>
      </c>
      <c r="C19" s="1321"/>
      <c r="D19" s="1321"/>
      <c r="E19" s="1321"/>
      <c r="F19" s="1321"/>
      <c r="G19" s="1321"/>
      <c r="H19" s="1321"/>
      <c r="I19" s="1321"/>
      <c r="J19" s="1321"/>
      <c r="K19" s="1321"/>
      <c r="L19" s="1116"/>
      <c r="M19" s="1116"/>
      <c r="N19" s="1116"/>
    </row>
    <row r="20" spans="1:14" ht="30" customHeight="1">
      <c r="A20" s="1199" t="s">
        <v>37</v>
      </c>
      <c r="B20" s="1321" t="s">
        <v>551</v>
      </c>
      <c r="C20" s="1321"/>
      <c r="D20" s="1321"/>
      <c r="E20" s="1321"/>
      <c r="F20" s="1321"/>
      <c r="G20" s="1321"/>
      <c r="H20" s="1321"/>
      <c r="I20" s="1321"/>
      <c r="J20" s="1321"/>
      <c r="K20" s="1321"/>
      <c r="L20" s="1116"/>
      <c r="M20" s="1116"/>
      <c r="N20" s="1116"/>
    </row>
    <row r="21" spans="1:14" ht="30" customHeight="1">
      <c r="A21" s="1199" t="s">
        <v>34</v>
      </c>
      <c r="B21" s="1321" t="s">
        <v>552</v>
      </c>
      <c r="C21" s="1321" t="s">
        <v>0</v>
      </c>
      <c r="D21" s="1321"/>
      <c r="E21" s="1321"/>
      <c r="F21" s="1321"/>
      <c r="G21" s="1321"/>
      <c r="H21" s="1321"/>
      <c r="I21" s="1321"/>
      <c r="J21" s="1321"/>
      <c r="K21" s="1321"/>
      <c r="L21" s="1116"/>
      <c r="M21" s="1116"/>
      <c r="N21" s="1116"/>
    </row>
    <row r="22" spans="1:14" ht="30" customHeight="1">
      <c r="A22" s="1199" t="s">
        <v>36</v>
      </c>
      <c r="B22" s="1321" t="s">
        <v>553</v>
      </c>
      <c r="C22" s="1321" t="s">
        <v>0</v>
      </c>
      <c r="D22" s="1321"/>
      <c r="E22" s="1321"/>
      <c r="F22" s="1321"/>
      <c r="G22" s="1321"/>
      <c r="H22" s="1321"/>
      <c r="I22" s="1321"/>
      <c r="J22" s="1321"/>
      <c r="K22" s="1321"/>
      <c r="L22" s="1116"/>
      <c r="M22" s="1116"/>
      <c r="N22" s="1116"/>
    </row>
    <row r="23" spans="1:14" ht="30" customHeight="1">
      <c r="A23" s="1199" t="s">
        <v>39</v>
      </c>
      <c r="B23" s="1321" t="s">
        <v>554</v>
      </c>
      <c r="C23" s="1321" t="s">
        <v>0</v>
      </c>
      <c r="D23" s="1321"/>
      <c r="E23" s="1321"/>
      <c r="F23" s="1321"/>
      <c r="G23" s="1321"/>
      <c r="H23" s="1321"/>
      <c r="I23" s="1321"/>
      <c r="J23" s="1321"/>
      <c r="K23" s="1321"/>
      <c r="L23" s="1116"/>
      <c r="M23" s="1116"/>
      <c r="N23" s="1116"/>
    </row>
    <row r="24" spans="1:14" ht="30" customHeight="1">
      <c r="A24" s="1199" t="s">
        <v>40</v>
      </c>
      <c r="B24" s="1321" t="s">
        <v>555</v>
      </c>
      <c r="C24" s="1321" t="s">
        <v>0</v>
      </c>
      <c r="D24" s="1321"/>
      <c r="E24" s="1321"/>
      <c r="F24" s="1321"/>
      <c r="G24" s="1321"/>
      <c r="H24" s="1321"/>
      <c r="I24" s="1321"/>
      <c r="J24" s="1321"/>
      <c r="K24" s="1321"/>
      <c r="L24" s="1116"/>
      <c r="M24" s="1116"/>
      <c r="N24" s="1116"/>
    </row>
    <row r="25" spans="1:14" ht="30" customHeight="1">
      <c r="A25" s="1199" t="s">
        <v>44</v>
      </c>
      <c r="B25" s="1321" t="s">
        <v>556</v>
      </c>
      <c r="C25" s="1321" t="s">
        <v>0</v>
      </c>
      <c r="D25" s="1321"/>
      <c r="E25" s="1321"/>
      <c r="F25" s="1321"/>
      <c r="G25" s="1321"/>
      <c r="H25" s="1321"/>
      <c r="I25" s="1321"/>
      <c r="J25" s="1321"/>
      <c r="K25" s="1321"/>
      <c r="L25" s="1116"/>
      <c r="M25" s="1116"/>
      <c r="N25" s="1116"/>
    </row>
    <row r="26" spans="1:14" ht="30" customHeight="1">
      <c r="A26" s="1199" t="s">
        <v>45</v>
      </c>
      <c r="B26" s="1321" t="s">
        <v>557</v>
      </c>
      <c r="C26" s="1321" t="s">
        <v>0</v>
      </c>
      <c r="D26" s="1321"/>
      <c r="E26" s="1321"/>
      <c r="F26" s="1321"/>
      <c r="G26" s="1321"/>
      <c r="H26" s="1321"/>
      <c r="I26" s="1321"/>
      <c r="J26" s="1321"/>
      <c r="K26" s="1321"/>
      <c r="L26" s="1116"/>
      <c r="M26" s="1116"/>
      <c r="N26" s="1116"/>
    </row>
    <row r="27" spans="1:14" ht="30" customHeight="1">
      <c r="A27" s="1199" t="s">
        <v>47</v>
      </c>
      <c r="B27" s="1321" t="s">
        <v>558</v>
      </c>
      <c r="C27" s="1321"/>
      <c r="D27" s="1321"/>
      <c r="E27" s="1321"/>
      <c r="F27" s="1321"/>
      <c r="G27" s="1321"/>
      <c r="H27" s="1321"/>
      <c r="I27" s="1321"/>
      <c r="J27" s="1321"/>
      <c r="K27" s="1321"/>
      <c r="L27" s="1116"/>
      <c r="M27" s="1116"/>
      <c r="N27" s="1116"/>
    </row>
    <row r="28" spans="1:14" ht="30" customHeight="1">
      <c r="A28" s="1199" t="s">
        <v>48</v>
      </c>
      <c r="B28" s="1321" t="s">
        <v>559</v>
      </c>
      <c r="C28" s="1321"/>
      <c r="D28" s="1321"/>
      <c r="E28" s="1321"/>
      <c r="F28" s="1321"/>
      <c r="G28" s="1321"/>
      <c r="H28" s="1321"/>
      <c r="I28" s="1321"/>
      <c r="J28" s="1321"/>
      <c r="K28" s="1321"/>
      <c r="L28" s="1116"/>
      <c r="M28" s="1116"/>
      <c r="N28" s="1116"/>
    </row>
    <row r="29" spans="1:14" ht="30" customHeight="1">
      <c r="A29" s="1199" t="s">
        <v>10</v>
      </c>
      <c r="B29" s="1321" t="s">
        <v>560</v>
      </c>
      <c r="C29" s="1321" t="s">
        <v>0</v>
      </c>
      <c r="D29" s="1321"/>
      <c r="E29" s="1321"/>
      <c r="F29" s="1321"/>
      <c r="G29" s="1321"/>
      <c r="H29" s="1321"/>
      <c r="I29" s="1321"/>
      <c r="J29" s="1321"/>
      <c r="K29" s="1321"/>
      <c r="L29" s="1116"/>
      <c r="M29" s="1116"/>
      <c r="N29" s="1116"/>
    </row>
    <row r="30" spans="1:14" ht="30" customHeight="1">
      <c r="A30" s="1199" t="s">
        <v>11</v>
      </c>
      <c r="B30" s="1321" t="s">
        <v>561</v>
      </c>
      <c r="C30" s="1321" t="s">
        <v>0</v>
      </c>
      <c r="D30" s="1321"/>
      <c r="E30" s="1321"/>
      <c r="F30" s="1321"/>
      <c r="G30" s="1321"/>
      <c r="H30" s="1321"/>
      <c r="I30" s="1321"/>
      <c r="J30" s="1321"/>
      <c r="K30" s="1321"/>
      <c r="L30" s="1116"/>
      <c r="M30" s="1116"/>
      <c r="N30" s="1116"/>
    </row>
    <row r="31" spans="1:14" ht="30" customHeight="1">
      <c r="A31" s="1199" t="s">
        <v>12</v>
      </c>
      <c r="B31" s="1321" t="s">
        <v>562</v>
      </c>
      <c r="C31" s="1321" t="s">
        <v>0</v>
      </c>
      <c r="D31" s="1321"/>
      <c r="E31" s="1321"/>
      <c r="F31" s="1321"/>
      <c r="G31" s="1321"/>
      <c r="H31" s="1321"/>
      <c r="I31" s="1321"/>
      <c r="J31" s="1321"/>
      <c r="K31" s="1321"/>
      <c r="L31" s="1116"/>
      <c r="M31" s="1116"/>
      <c r="N31" s="1116"/>
    </row>
    <row r="32" spans="1:14" ht="30" customHeight="1">
      <c r="A32" s="1199" t="s">
        <v>13</v>
      </c>
      <c r="B32" s="1321" t="s">
        <v>624</v>
      </c>
      <c r="C32" s="1321" t="s">
        <v>0</v>
      </c>
      <c r="D32" s="1321"/>
      <c r="E32" s="1321"/>
      <c r="F32" s="1321"/>
      <c r="G32" s="1321"/>
      <c r="H32" s="1321"/>
      <c r="I32" s="1321"/>
      <c r="J32" s="1321"/>
      <c r="K32" s="1321"/>
      <c r="L32" s="1116"/>
      <c r="M32" s="1116"/>
      <c r="N32" s="1116"/>
    </row>
    <row r="33" spans="1:14" ht="30" customHeight="1">
      <c r="A33" s="1199" t="s">
        <v>14</v>
      </c>
      <c r="B33" s="1321" t="s">
        <v>625</v>
      </c>
      <c r="C33" s="1321" t="s">
        <v>0</v>
      </c>
      <c r="D33" s="1321"/>
      <c r="E33" s="1321"/>
      <c r="F33" s="1321"/>
      <c r="G33" s="1321"/>
      <c r="H33" s="1321"/>
      <c r="I33" s="1321"/>
      <c r="J33" s="1321"/>
      <c r="K33" s="1321"/>
      <c r="L33" s="1116"/>
      <c r="M33" s="1116"/>
      <c r="N33" s="1116"/>
    </row>
    <row r="34" spans="1:14" ht="30" customHeight="1">
      <c r="A34" s="1199" t="s">
        <v>15</v>
      </c>
      <c r="B34" s="1321" t="s">
        <v>626</v>
      </c>
      <c r="C34" s="1321" t="s">
        <v>0</v>
      </c>
      <c r="D34" s="1321"/>
      <c r="E34" s="1321"/>
      <c r="F34" s="1321"/>
      <c r="G34" s="1321"/>
      <c r="H34" s="1321"/>
      <c r="I34" s="1321"/>
      <c r="J34" s="1321"/>
      <c r="K34" s="1321"/>
      <c r="L34" s="1116"/>
      <c r="M34" s="1116"/>
      <c r="N34" s="1116"/>
    </row>
    <row r="35" spans="1:14" ht="30" customHeight="1">
      <c r="A35" s="1199" t="s">
        <v>54</v>
      </c>
      <c r="B35" s="1321" t="s">
        <v>563</v>
      </c>
      <c r="C35" s="1321" t="s">
        <v>0</v>
      </c>
      <c r="D35" s="1321"/>
      <c r="E35" s="1321"/>
      <c r="F35" s="1321"/>
      <c r="G35" s="1321"/>
      <c r="H35" s="1321"/>
      <c r="I35" s="1321"/>
      <c r="J35" s="1321"/>
      <c r="K35" s="1321"/>
      <c r="L35" s="1116"/>
      <c r="M35" s="1116"/>
      <c r="N35" s="1116"/>
    </row>
    <row r="36" spans="1:14" ht="30" customHeight="1">
      <c r="A36" s="1199" t="s">
        <v>55</v>
      </c>
      <c r="B36" s="1321" t="s">
        <v>564</v>
      </c>
      <c r="C36" s="1321" t="s">
        <v>0</v>
      </c>
      <c r="D36" s="1321"/>
      <c r="E36" s="1321"/>
      <c r="F36" s="1321"/>
      <c r="G36" s="1321"/>
      <c r="H36" s="1321"/>
      <c r="I36" s="1321"/>
      <c r="J36" s="1321"/>
      <c r="K36" s="1321"/>
      <c r="L36" s="1116"/>
      <c r="M36" s="1115"/>
      <c r="N36" s="1115"/>
    </row>
    <row r="37" spans="1:14" ht="30" customHeight="1">
      <c r="A37" s="1199" t="s">
        <v>65</v>
      </c>
      <c r="B37" s="1321" t="s">
        <v>565</v>
      </c>
      <c r="C37" s="1321" t="s">
        <v>0</v>
      </c>
      <c r="D37" s="1321"/>
      <c r="E37" s="1321"/>
      <c r="F37" s="1321"/>
      <c r="G37" s="1321"/>
      <c r="H37" s="1321"/>
      <c r="I37" s="1321"/>
      <c r="J37" s="1321"/>
      <c r="K37" s="1321"/>
      <c r="L37" s="1116"/>
      <c r="M37" s="1116"/>
      <c r="N37" s="1116"/>
    </row>
    <row r="38" spans="1:14" ht="30" customHeight="1">
      <c r="A38" s="1199" t="s">
        <v>64</v>
      </c>
      <c r="B38" s="1321" t="s">
        <v>566</v>
      </c>
      <c r="C38" s="1321" t="s">
        <v>0</v>
      </c>
      <c r="D38" s="1321"/>
      <c r="E38" s="1321"/>
      <c r="F38" s="1321"/>
      <c r="G38" s="1321"/>
      <c r="H38" s="1321"/>
      <c r="I38" s="1321"/>
      <c r="J38" s="1321"/>
      <c r="K38" s="1321"/>
      <c r="L38" s="1116"/>
      <c r="M38" s="1116"/>
      <c r="N38" s="1116"/>
    </row>
    <row r="39" spans="1:14" ht="30" customHeight="1">
      <c r="A39" s="1199" t="s">
        <v>69</v>
      </c>
      <c r="B39" s="1321" t="s">
        <v>567</v>
      </c>
      <c r="C39" s="1321"/>
      <c r="D39" s="1321"/>
      <c r="E39" s="1321"/>
      <c r="F39" s="1321"/>
      <c r="G39" s="1321"/>
      <c r="H39" s="1321"/>
      <c r="I39" s="1321"/>
      <c r="J39" s="1321"/>
      <c r="K39" s="1321"/>
      <c r="L39" s="1116"/>
      <c r="M39" s="1116"/>
      <c r="N39" s="1116"/>
    </row>
    <row r="40" spans="1:14" ht="30" customHeight="1">
      <c r="A40" s="1199" t="s">
        <v>70</v>
      </c>
      <c r="B40" s="1321" t="s">
        <v>568</v>
      </c>
      <c r="C40" s="1321"/>
      <c r="D40" s="1321"/>
      <c r="E40" s="1321"/>
      <c r="F40" s="1321"/>
      <c r="G40" s="1321"/>
      <c r="H40" s="1321"/>
      <c r="I40" s="1321"/>
      <c r="J40" s="1321"/>
      <c r="K40" s="1321"/>
      <c r="L40" s="1116"/>
      <c r="M40" s="1116"/>
      <c r="N40" s="1116"/>
    </row>
    <row r="41" spans="1:14" ht="30" customHeight="1">
      <c r="A41" s="1199" t="s">
        <v>73</v>
      </c>
      <c r="B41" s="1321" t="s">
        <v>569</v>
      </c>
      <c r="C41" s="1321" t="s">
        <v>0</v>
      </c>
      <c r="D41" s="1321"/>
      <c r="E41" s="1321"/>
      <c r="F41" s="1321"/>
      <c r="G41" s="1321"/>
      <c r="H41" s="1321"/>
      <c r="I41" s="1321"/>
      <c r="J41" s="1321"/>
      <c r="K41" s="1321"/>
      <c r="L41" s="1116"/>
      <c r="M41" s="1115"/>
      <c r="N41" s="1115"/>
    </row>
    <row r="42" spans="1:14" ht="30" customHeight="1">
      <c r="A42" s="1199" t="s">
        <v>74</v>
      </c>
      <c r="B42" s="1321" t="s">
        <v>570</v>
      </c>
      <c r="C42" s="1321" t="s">
        <v>0</v>
      </c>
      <c r="D42" s="1321"/>
      <c r="E42" s="1321"/>
      <c r="F42" s="1321"/>
      <c r="G42" s="1321"/>
      <c r="H42" s="1321"/>
      <c r="I42" s="1321"/>
      <c r="J42" s="1321"/>
      <c r="K42" s="1321"/>
      <c r="L42" s="1116"/>
      <c r="M42" s="1115"/>
      <c r="N42" s="1115"/>
    </row>
    <row r="43" spans="1:14" ht="30" customHeight="1">
      <c r="A43" s="1199" t="s">
        <v>77</v>
      </c>
      <c r="B43" s="1321" t="s">
        <v>571</v>
      </c>
      <c r="C43" s="1321" t="s">
        <v>0</v>
      </c>
      <c r="D43" s="1321"/>
      <c r="E43" s="1321"/>
      <c r="F43" s="1321"/>
      <c r="G43" s="1321"/>
      <c r="H43" s="1321"/>
      <c r="I43" s="1321"/>
      <c r="J43" s="1321"/>
      <c r="K43" s="1321"/>
      <c r="L43" s="1116"/>
      <c r="M43" s="1115"/>
      <c r="N43" s="1115"/>
    </row>
    <row r="44" spans="1:14" ht="30" customHeight="1">
      <c r="A44" s="1199" t="s">
        <v>78</v>
      </c>
      <c r="B44" s="1321" t="s">
        <v>572</v>
      </c>
      <c r="C44" s="1321"/>
      <c r="D44" s="1321"/>
      <c r="E44" s="1321"/>
      <c r="F44" s="1321"/>
      <c r="G44" s="1321"/>
      <c r="H44" s="1321"/>
      <c r="I44" s="1321"/>
      <c r="J44" s="1321"/>
      <c r="K44" s="1321"/>
      <c r="L44" s="1116"/>
      <c r="M44" s="1115"/>
      <c r="N44" s="1115"/>
    </row>
    <row r="45" spans="1:14" ht="30" customHeight="1">
      <c r="A45" s="1199" t="s">
        <v>79</v>
      </c>
      <c r="B45" s="1321" t="s">
        <v>573</v>
      </c>
      <c r="C45" s="1321"/>
      <c r="D45" s="1321"/>
      <c r="E45" s="1321"/>
      <c r="F45" s="1321"/>
      <c r="G45" s="1321"/>
      <c r="H45" s="1321"/>
      <c r="I45" s="1321"/>
      <c r="J45" s="1321"/>
      <c r="K45" s="1321"/>
      <c r="L45" s="1116"/>
      <c r="M45" s="1115"/>
      <c r="N45" s="1115"/>
    </row>
    <row r="46" spans="1:14" ht="30" customHeight="1">
      <c r="A46" s="1199" t="s">
        <v>80</v>
      </c>
      <c r="B46" s="1321" t="s">
        <v>574</v>
      </c>
      <c r="C46" s="1321"/>
      <c r="D46" s="1321"/>
      <c r="E46" s="1321"/>
      <c r="F46" s="1321"/>
      <c r="G46" s="1321"/>
      <c r="H46" s="1321"/>
      <c r="I46" s="1321"/>
      <c r="J46" s="1321"/>
      <c r="K46" s="1321"/>
      <c r="L46" s="1116"/>
      <c r="M46" s="1115"/>
      <c r="N46" s="1115"/>
    </row>
    <row r="47" spans="1:14" ht="30" customHeight="1">
      <c r="A47" s="1199" t="s">
        <v>81</v>
      </c>
      <c r="B47" s="1321" t="s">
        <v>575</v>
      </c>
      <c r="C47" s="1321"/>
      <c r="D47" s="1321"/>
      <c r="E47" s="1321"/>
      <c r="F47" s="1321"/>
      <c r="G47" s="1321"/>
      <c r="H47" s="1321"/>
      <c r="I47" s="1321"/>
      <c r="J47" s="1321"/>
      <c r="K47" s="1321"/>
      <c r="L47" s="1116"/>
      <c r="M47" s="1115"/>
      <c r="N47" s="1115"/>
    </row>
    <row r="48" spans="1:14" ht="30" customHeight="1">
      <c r="A48" s="1199" t="s">
        <v>86</v>
      </c>
      <c r="B48" s="1321" t="s">
        <v>576</v>
      </c>
      <c r="C48" s="1321" t="s">
        <v>0</v>
      </c>
      <c r="D48" s="1321"/>
      <c r="E48" s="1321"/>
      <c r="F48" s="1321"/>
      <c r="G48" s="1321"/>
      <c r="H48" s="1321"/>
      <c r="I48" s="1321"/>
      <c r="J48" s="1321"/>
      <c r="K48" s="1321"/>
      <c r="L48" s="1116"/>
      <c r="M48" s="1116"/>
      <c r="N48" s="1116"/>
    </row>
    <row r="49" spans="1:14" ht="30" customHeight="1">
      <c r="A49" s="1199" t="s">
        <v>87</v>
      </c>
      <c r="B49" s="1321" t="s">
        <v>577</v>
      </c>
      <c r="C49" s="1321" t="s">
        <v>0</v>
      </c>
      <c r="D49" s="1321"/>
      <c r="E49" s="1321"/>
      <c r="F49" s="1321"/>
      <c r="G49" s="1321"/>
      <c r="H49" s="1321"/>
      <c r="I49" s="1321"/>
      <c r="J49" s="1321"/>
      <c r="K49" s="1321"/>
      <c r="L49" s="1116"/>
      <c r="M49" s="1116"/>
      <c r="N49" s="1116"/>
    </row>
    <row r="50" spans="1:14" ht="30" customHeight="1">
      <c r="A50" s="1199" t="s">
        <v>291</v>
      </c>
      <c r="B50" s="1321" t="s">
        <v>631</v>
      </c>
      <c r="C50" s="1321" t="s">
        <v>0</v>
      </c>
      <c r="D50" s="1321"/>
      <c r="E50" s="1321"/>
      <c r="F50" s="1321"/>
      <c r="G50" s="1321"/>
      <c r="H50" s="1321"/>
      <c r="I50" s="1321"/>
      <c r="J50" s="1321"/>
      <c r="K50" s="1321"/>
      <c r="L50" s="1116"/>
      <c r="M50" s="1116"/>
      <c r="N50" s="1116"/>
    </row>
    <row r="51" spans="1:14" ht="30" customHeight="1">
      <c r="A51" s="1199" t="s">
        <v>292</v>
      </c>
      <c r="B51" s="1321" t="s">
        <v>631</v>
      </c>
      <c r="C51" s="1321" t="s">
        <v>0</v>
      </c>
      <c r="D51" s="1321"/>
      <c r="E51" s="1321"/>
      <c r="F51" s="1321"/>
      <c r="G51" s="1321"/>
      <c r="H51" s="1321"/>
      <c r="I51" s="1321"/>
      <c r="J51" s="1321"/>
      <c r="K51" s="1321"/>
      <c r="L51" s="1116"/>
      <c r="M51" s="1116"/>
      <c r="N51" s="1116"/>
    </row>
    <row r="52" spans="1:14" ht="30" customHeight="1">
      <c r="A52" s="1199" t="s">
        <v>56</v>
      </c>
      <c r="B52" s="1321" t="s">
        <v>578</v>
      </c>
      <c r="C52" s="1321" t="s">
        <v>0</v>
      </c>
      <c r="D52" s="1321"/>
      <c r="E52" s="1321"/>
      <c r="F52" s="1321"/>
      <c r="G52" s="1321"/>
      <c r="H52" s="1321"/>
      <c r="I52" s="1321"/>
      <c r="J52" s="1321"/>
      <c r="K52" s="1321"/>
      <c r="L52" s="1116"/>
      <c r="M52" s="1115"/>
      <c r="N52" s="1115"/>
    </row>
    <row r="53" spans="1:14" ht="30" customHeight="1">
      <c r="A53" s="1199" t="s">
        <v>57</v>
      </c>
      <c r="B53" s="1321" t="s">
        <v>579</v>
      </c>
      <c r="C53" s="1321" t="s">
        <v>0</v>
      </c>
      <c r="D53" s="1321"/>
      <c r="E53" s="1321"/>
      <c r="F53" s="1321"/>
      <c r="G53" s="1321"/>
      <c r="H53" s="1321"/>
      <c r="I53" s="1321"/>
      <c r="J53" s="1321"/>
      <c r="K53" s="1321"/>
      <c r="L53" s="1116"/>
      <c r="M53" s="1116"/>
      <c r="N53" s="1116"/>
    </row>
    <row r="54" spans="1:14" ht="30" customHeight="1">
      <c r="A54" s="1199" t="s">
        <v>58</v>
      </c>
      <c r="B54" s="1321" t="s">
        <v>580</v>
      </c>
      <c r="C54" s="1321" t="s">
        <v>0</v>
      </c>
      <c r="D54" s="1321"/>
      <c r="E54" s="1321"/>
      <c r="F54" s="1321"/>
      <c r="G54" s="1321"/>
      <c r="H54" s="1321"/>
      <c r="I54" s="1321"/>
      <c r="J54" s="1321"/>
      <c r="K54" s="1321"/>
      <c r="L54" s="1116"/>
      <c r="M54" s="1115"/>
      <c r="N54" s="1115"/>
    </row>
    <row r="55" spans="1:14" ht="30" customHeight="1">
      <c r="A55" s="1199" t="s">
        <v>59</v>
      </c>
      <c r="B55" s="1321" t="s">
        <v>581</v>
      </c>
      <c r="C55" s="1321" t="s">
        <v>0</v>
      </c>
      <c r="D55" s="1321"/>
      <c r="E55" s="1321"/>
      <c r="F55" s="1321"/>
      <c r="G55" s="1321"/>
      <c r="H55" s="1321"/>
      <c r="I55" s="1321"/>
      <c r="J55" s="1321"/>
      <c r="K55" s="1321"/>
      <c r="L55" s="1116"/>
      <c r="M55" s="1115"/>
      <c r="N55" s="1115"/>
    </row>
    <row r="56" spans="1:14" ht="30" customHeight="1">
      <c r="A56" s="1199" t="s">
        <v>298</v>
      </c>
      <c r="B56" s="1321" t="s">
        <v>582</v>
      </c>
      <c r="C56" s="1321" t="s">
        <v>0</v>
      </c>
      <c r="D56" s="1321"/>
      <c r="E56" s="1321"/>
      <c r="F56" s="1321"/>
      <c r="G56" s="1321"/>
      <c r="H56" s="1321"/>
      <c r="I56" s="1321"/>
      <c r="J56" s="1321"/>
      <c r="K56" s="1321"/>
      <c r="L56" s="1116"/>
      <c r="M56" s="1116"/>
      <c r="N56" s="1116"/>
    </row>
    <row r="57" spans="1:14" ht="31.5" customHeight="1">
      <c r="A57" s="1199" t="s">
        <v>313</v>
      </c>
      <c r="B57" s="1321" t="s">
        <v>349</v>
      </c>
      <c r="C57" s="1321"/>
      <c r="D57" s="1321"/>
      <c r="E57" s="1321"/>
      <c r="F57" s="1321"/>
      <c r="G57" s="1321"/>
      <c r="H57" s="1321"/>
      <c r="I57" s="1321"/>
      <c r="J57" s="1321"/>
      <c r="K57" s="1321"/>
      <c r="L57" s="1116"/>
      <c r="M57" s="1116"/>
      <c r="N57" s="1116"/>
    </row>
    <row r="58" spans="1:14" ht="35.25" customHeight="1">
      <c r="A58" s="1199" t="s">
        <v>314</v>
      </c>
      <c r="B58" s="1321" t="s">
        <v>350</v>
      </c>
      <c r="C58" s="1321"/>
      <c r="D58" s="1321"/>
      <c r="E58" s="1321"/>
      <c r="F58" s="1321"/>
      <c r="G58" s="1321"/>
      <c r="H58" s="1321"/>
      <c r="I58" s="1321"/>
      <c r="J58" s="1321"/>
      <c r="K58" s="1321"/>
      <c r="L58" s="1116"/>
      <c r="M58" s="1115"/>
      <c r="N58" s="1115"/>
    </row>
    <row r="59" spans="1:14" ht="33.75" customHeight="1">
      <c r="A59" s="1199" t="s">
        <v>315</v>
      </c>
      <c r="B59" s="1321" t="s">
        <v>352</v>
      </c>
      <c r="C59" s="1321"/>
      <c r="D59" s="1321"/>
      <c r="E59" s="1321"/>
      <c r="F59" s="1321"/>
      <c r="G59" s="1321"/>
      <c r="H59" s="1321"/>
      <c r="I59" s="1321"/>
      <c r="J59" s="1321"/>
      <c r="K59" s="1321"/>
      <c r="L59" s="1116"/>
      <c r="M59" s="1116"/>
      <c r="N59" s="1116"/>
    </row>
    <row r="60" spans="1:14" ht="30.75" customHeight="1">
      <c r="A60" s="1199" t="s">
        <v>316</v>
      </c>
      <c r="B60" s="1321" t="s">
        <v>634</v>
      </c>
      <c r="C60" s="1321"/>
      <c r="D60" s="1321"/>
      <c r="E60" s="1321"/>
      <c r="F60" s="1321"/>
      <c r="G60" s="1321"/>
      <c r="H60" s="1321"/>
      <c r="I60" s="1321"/>
      <c r="J60" s="1321"/>
      <c r="K60" s="1321"/>
      <c r="L60" s="1116"/>
      <c r="M60" s="1115"/>
      <c r="N60" s="1115"/>
    </row>
    <row r="61" spans="1:14" ht="31.2" customHeight="1">
      <c r="A61" s="1199" t="s">
        <v>317</v>
      </c>
      <c r="B61" s="1321" t="s">
        <v>635</v>
      </c>
      <c r="C61" s="1321"/>
      <c r="D61" s="1321"/>
      <c r="E61" s="1321"/>
      <c r="F61" s="1321"/>
      <c r="G61" s="1321"/>
      <c r="H61" s="1321"/>
      <c r="I61" s="1321"/>
      <c r="J61" s="1321"/>
      <c r="K61" s="1321"/>
      <c r="L61" s="1116"/>
      <c r="M61" s="1116"/>
      <c r="N61" s="1116"/>
    </row>
    <row r="62" spans="1:14" ht="29.25" customHeight="1">
      <c r="A62" s="1200" t="s">
        <v>318</v>
      </c>
      <c r="B62" s="1325" t="s">
        <v>363</v>
      </c>
      <c r="C62" s="1325"/>
      <c r="D62" s="1325"/>
      <c r="E62" s="1325"/>
      <c r="F62" s="1325"/>
      <c r="G62" s="1325"/>
      <c r="H62" s="1325"/>
      <c r="I62" s="1325"/>
      <c r="J62" s="1325"/>
      <c r="K62" s="1325"/>
      <c r="L62" s="1201"/>
      <c r="M62" s="1201"/>
      <c r="N62" s="1201"/>
    </row>
    <row r="63" spans="1:14" ht="16.2">
      <c r="A63" s="1330" t="s">
        <v>522</v>
      </c>
      <c r="B63" s="1330"/>
      <c r="C63" s="1330"/>
      <c r="D63" s="1330"/>
      <c r="E63" s="1330"/>
      <c r="F63" s="1330"/>
      <c r="G63" s="1330"/>
      <c r="H63" s="1330"/>
      <c r="I63" s="1330"/>
      <c r="J63" s="1330"/>
      <c r="K63" s="1330"/>
      <c r="L63" s="1330"/>
      <c r="M63" s="1330"/>
      <c r="N63" s="1330"/>
    </row>
    <row r="64" spans="1:14" ht="28.95" customHeight="1">
      <c r="A64" s="1202" t="s">
        <v>511</v>
      </c>
      <c r="B64" s="1331" t="s">
        <v>616</v>
      </c>
      <c r="C64" s="1332"/>
      <c r="D64" s="1332"/>
      <c r="E64" s="1332"/>
      <c r="F64" s="1332"/>
      <c r="G64" s="1332"/>
      <c r="H64" s="1332"/>
      <c r="I64" s="1332"/>
      <c r="J64" s="1332"/>
      <c r="K64" s="1333"/>
      <c r="L64" s="1203"/>
      <c r="M64" s="1204"/>
      <c r="N64" s="1204"/>
    </row>
    <row r="65" spans="1:14" ht="28.95" customHeight="1">
      <c r="A65" s="1117" t="s">
        <v>512</v>
      </c>
      <c r="B65" s="1334" t="s">
        <v>583</v>
      </c>
      <c r="C65" s="1335"/>
      <c r="D65" s="1335"/>
      <c r="E65" s="1335"/>
      <c r="F65" s="1335"/>
      <c r="G65" s="1335"/>
      <c r="H65" s="1335"/>
      <c r="I65" s="1335"/>
      <c r="J65" s="1335"/>
      <c r="K65" s="1336"/>
      <c r="L65" s="1116"/>
      <c r="M65" s="1115"/>
      <c r="N65" s="1115"/>
    </row>
    <row r="66" spans="1:14" ht="28.95" customHeight="1">
      <c r="A66" s="1117" t="s">
        <v>513</v>
      </c>
      <c r="B66" s="1334" t="s">
        <v>632</v>
      </c>
      <c r="C66" s="1335"/>
      <c r="D66" s="1335"/>
      <c r="E66" s="1335"/>
      <c r="F66" s="1335"/>
      <c r="G66" s="1335"/>
      <c r="H66" s="1335"/>
      <c r="I66" s="1335"/>
      <c r="J66" s="1335"/>
      <c r="K66" s="1336"/>
      <c r="L66" s="1116"/>
      <c r="M66" s="1115"/>
      <c r="N66" s="1115"/>
    </row>
    <row r="67" spans="1:14" ht="28.95" customHeight="1">
      <c r="A67" s="1117" t="s">
        <v>514</v>
      </c>
      <c r="B67" s="1334" t="s">
        <v>617</v>
      </c>
      <c r="C67" s="1335"/>
      <c r="D67" s="1335"/>
      <c r="E67" s="1335"/>
      <c r="F67" s="1335"/>
      <c r="G67" s="1335"/>
      <c r="H67" s="1335"/>
      <c r="I67" s="1335"/>
      <c r="J67" s="1335"/>
      <c r="K67" s="1336"/>
      <c r="L67" s="1116"/>
      <c r="M67" s="1115"/>
      <c r="N67" s="1115"/>
    </row>
    <row r="68" spans="1:14" ht="28.95" customHeight="1">
      <c r="A68" s="1117" t="s">
        <v>515</v>
      </c>
      <c r="B68" s="1334" t="s">
        <v>633</v>
      </c>
      <c r="C68" s="1335"/>
      <c r="D68" s="1335"/>
      <c r="E68" s="1335"/>
      <c r="F68" s="1335"/>
      <c r="G68" s="1335"/>
      <c r="H68" s="1335"/>
      <c r="I68" s="1335"/>
      <c r="J68" s="1335"/>
      <c r="K68" s="1336"/>
      <c r="L68" s="1116"/>
      <c r="M68" s="1115"/>
      <c r="N68" s="1115"/>
    </row>
    <row r="69" spans="1:14" ht="28.95" customHeight="1">
      <c r="A69" s="1117" t="s">
        <v>516</v>
      </c>
      <c r="B69" s="1334" t="s">
        <v>621</v>
      </c>
      <c r="C69" s="1335"/>
      <c r="D69" s="1335"/>
      <c r="E69" s="1335"/>
      <c r="F69" s="1335"/>
      <c r="G69" s="1335"/>
      <c r="H69" s="1335"/>
      <c r="I69" s="1335"/>
      <c r="J69" s="1335"/>
      <c r="K69" s="1336"/>
      <c r="L69" s="1116"/>
      <c r="M69" s="1115"/>
      <c r="N69" s="1115"/>
    </row>
    <row r="70" spans="1:14" ht="28.95" customHeight="1">
      <c r="A70" s="1117" t="s">
        <v>517</v>
      </c>
      <c r="B70" s="1334" t="s">
        <v>620</v>
      </c>
      <c r="C70" s="1335"/>
      <c r="D70" s="1335"/>
      <c r="E70" s="1335"/>
      <c r="F70" s="1335"/>
      <c r="G70" s="1335"/>
      <c r="H70" s="1335"/>
      <c r="I70" s="1335"/>
      <c r="J70" s="1335"/>
      <c r="K70" s="1336"/>
      <c r="L70" s="1116"/>
      <c r="M70" s="1115"/>
      <c r="N70" s="1115"/>
    </row>
    <row r="71" spans="1:14" ht="28.95" customHeight="1">
      <c r="A71" s="1117" t="s">
        <v>518</v>
      </c>
      <c r="B71" s="1334" t="s">
        <v>504</v>
      </c>
      <c r="C71" s="1335"/>
      <c r="D71" s="1335"/>
      <c r="E71" s="1335"/>
      <c r="F71" s="1335"/>
      <c r="G71" s="1335"/>
      <c r="H71" s="1335"/>
      <c r="I71" s="1335"/>
      <c r="J71" s="1335"/>
      <c r="K71" s="1336"/>
      <c r="L71" s="1116"/>
      <c r="M71" s="1115"/>
      <c r="N71" s="1115"/>
    </row>
    <row r="72" spans="1:14" ht="28.95" customHeight="1">
      <c r="A72" s="1117" t="s">
        <v>519</v>
      </c>
      <c r="B72" s="1334" t="s">
        <v>585</v>
      </c>
      <c r="C72" s="1335"/>
      <c r="D72" s="1335"/>
      <c r="E72" s="1335"/>
      <c r="F72" s="1335"/>
      <c r="G72" s="1335"/>
      <c r="H72" s="1335"/>
      <c r="I72" s="1335"/>
      <c r="J72" s="1335"/>
      <c r="K72" s="1336"/>
      <c r="L72" s="1116"/>
      <c r="M72" s="1115"/>
      <c r="N72" s="1115"/>
    </row>
    <row r="73" spans="1:14" ht="28.95" customHeight="1">
      <c r="A73" s="1117" t="s">
        <v>520</v>
      </c>
      <c r="B73" s="1334" t="s">
        <v>586</v>
      </c>
      <c r="C73" s="1335"/>
      <c r="D73" s="1335"/>
      <c r="E73" s="1335"/>
      <c r="F73" s="1335"/>
      <c r="G73" s="1335"/>
      <c r="H73" s="1335"/>
      <c r="I73" s="1335"/>
      <c r="J73" s="1335"/>
      <c r="K73" s="1336"/>
      <c r="L73" s="1116"/>
      <c r="M73" s="1115"/>
      <c r="N73" s="1115"/>
    </row>
    <row r="74" spans="1:14" ht="28.95" customHeight="1">
      <c r="A74" s="1117" t="s">
        <v>521</v>
      </c>
      <c r="B74" s="1337" t="s">
        <v>587</v>
      </c>
      <c r="C74" s="1337"/>
      <c r="D74" s="1337"/>
      <c r="E74" s="1337"/>
      <c r="F74" s="1337"/>
      <c r="G74" s="1337"/>
      <c r="H74" s="1337"/>
      <c r="I74" s="1337"/>
      <c r="J74" s="1337"/>
      <c r="K74" s="1337"/>
      <c r="L74" s="1116"/>
      <c r="M74" s="1115"/>
      <c r="N74" s="1115"/>
    </row>
  </sheetData>
  <protectedRanges>
    <protectedRange password="D4E9" sqref="A6:N56 A57:A62 L57:N62" name="Rango1"/>
    <protectedRange password="D4E9" sqref="A64:N74" name="Rango1_1"/>
  </protectedRanges>
  <mergeCells count="71">
    <mergeCell ref="B73:K73"/>
    <mergeCell ref="B74:K74"/>
    <mergeCell ref="B68:K68"/>
    <mergeCell ref="B69:K69"/>
    <mergeCell ref="B70:K70"/>
    <mergeCell ref="B71:K71"/>
    <mergeCell ref="B72:K72"/>
    <mergeCell ref="A63:N63"/>
    <mergeCell ref="B64:K64"/>
    <mergeCell ref="B65:K65"/>
    <mergeCell ref="B66:K66"/>
    <mergeCell ref="B67:K67"/>
    <mergeCell ref="B62:K62"/>
    <mergeCell ref="B61:K61"/>
    <mergeCell ref="B15:K15"/>
    <mergeCell ref="A5:N5"/>
    <mergeCell ref="B6:K6"/>
    <mergeCell ref="L6:N6"/>
    <mergeCell ref="B7:K7"/>
    <mergeCell ref="B8:K8"/>
    <mergeCell ref="B9:K9"/>
    <mergeCell ref="B10:K10"/>
    <mergeCell ref="B11:K11"/>
    <mergeCell ref="B12:K12"/>
    <mergeCell ref="B13:K13"/>
    <mergeCell ref="B14:K14"/>
    <mergeCell ref="B27:K27"/>
    <mergeCell ref="B16:K16"/>
    <mergeCell ref="B17:K17"/>
    <mergeCell ref="B18:K18"/>
    <mergeCell ref="B19:K19"/>
    <mergeCell ref="B20:K20"/>
    <mergeCell ref="B21:K21"/>
    <mergeCell ref="B22:K22"/>
    <mergeCell ref="B23:K23"/>
    <mergeCell ref="B24:K24"/>
    <mergeCell ref="B25:K25"/>
    <mergeCell ref="B26:K26"/>
    <mergeCell ref="B39:K39"/>
    <mergeCell ref="B28:K28"/>
    <mergeCell ref="B29:K29"/>
    <mergeCell ref="B30:K30"/>
    <mergeCell ref="B31:K31"/>
    <mergeCell ref="B32:K32"/>
    <mergeCell ref="B33:K33"/>
    <mergeCell ref="B34:K34"/>
    <mergeCell ref="B35:K35"/>
    <mergeCell ref="B36:K36"/>
    <mergeCell ref="B37:K37"/>
    <mergeCell ref="B38:K38"/>
    <mergeCell ref="B51:K51"/>
    <mergeCell ref="B40:K40"/>
    <mergeCell ref="B41:K41"/>
    <mergeCell ref="B42:K42"/>
    <mergeCell ref="B43:K43"/>
    <mergeCell ref="B44:K44"/>
    <mergeCell ref="B45:K45"/>
    <mergeCell ref="B46:K46"/>
    <mergeCell ref="B47:K47"/>
    <mergeCell ref="B48:K48"/>
    <mergeCell ref="B49:K49"/>
    <mergeCell ref="B50:K50"/>
    <mergeCell ref="B57:K57"/>
    <mergeCell ref="B58:K58"/>
    <mergeCell ref="B59:K59"/>
    <mergeCell ref="B60:K60"/>
    <mergeCell ref="B52:K52"/>
    <mergeCell ref="B53:K53"/>
    <mergeCell ref="B54:K54"/>
    <mergeCell ref="B55:K55"/>
    <mergeCell ref="B56:K5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S13"/>
  <sheetViews>
    <sheetView showGridLines="0" workbookViewId="0">
      <selection sqref="A1:S1"/>
    </sheetView>
  </sheetViews>
  <sheetFormatPr baseColWidth="10" defaultColWidth="11.44140625" defaultRowHeight="13.8"/>
  <cols>
    <col min="1" max="1" width="5.88671875" style="11" customWidth="1"/>
    <col min="2" max="2" width="37.44140625" style="11" customWidth="1"/>
    <col min="3" max="6" width="8.88671875" style="11" bestFit="1" customWidth="1"/>
    <col min="7" max="7" width="1.5546875" style="11" customWidth="1"/>
    <col min="8" max="8" width="37.44140625" style="11" customWidth="1"/>
    <col min="9" max="13" width="8.88671875" style="11" bestFit="1" customWidth="1"/>
    <col min="14" max="16" width="7.44140625" style="11" bestFit="1" customWidth="1"/>
    <col min="17" max="16384" width="11.44140625" style="11"/>
  </cols>
  <sheetData>
    <row r="1" spans="1:19" ht="19.5" customHeight="1">
      <c r="A1" s="1341" t="s">
        <v>324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1341"/>
      <c r="M1" s="1341"/>
      <c r="N1" s="1341"/>
      <c r="O1" s="1341"/>
      <c r="P1" s="1341"/>
      <c r="Q1" s="1341"/>
      <c r="R1" s="1341"/>
      <c r="S1" s="1341"/>
    </row>
    <row r="2" spans="1:19" ht="24" customHeight="1">
      <c r="A2" s="1338" t="s">
        <v>177</v>
      </c>
      <c r="B2" s="1350" t="s">
        <v>153</v>
      </c>
      <c r="C2" s="1358" t="s">
        <v>154</v>
      </c>
      <c r="D2" s="1359"/>
      <c r="E2" s="1359"/>
      <c r="F2" s="1360"/>
      <c r="G2" s="1185"/>
      <c r="H2" s="1355" t="s">
        <v>153</v>
      </c>
      <c r="I2" s="1356" t="s">
        <v>155</v>
      </c>
      <c r="J2" s="1356"/>
      <c r="K2" s="1356"/>
      <c r="L2" s="1356"/>
      <c r="M2" s="1356"/>
      <c r="N2" s="1356"/>
      <c r="O2" s="1356"/>
      <c r="P2" s="1356"/>
      <c r="Q2" s="1356"/>
      <c r="R2" s="1356"/>
      <c r="S2" s="1356"/>
    </row>
    <row r="3" spans="1:19" ht="29.25" customHeight="1">
      <c r="A3" s="1339"/>
      <c r="B3" s="1351"/>
      <c r="C3" s="1186">
        <v>2007</v>
      </c>
      <c r="D3" s="1186">
        <v>2008</v>
      </c>
      <c r="E3" s="1186">
        <v>2009</v>
      </c>
      <c r="F3" s="1186">
        <v>2010</v>
      </c>
      <c r="G3" s="1187"/>
      <c r="H3" s="1355"/>
      <c r="I3" s="1189">
        <v>2011</v>
      </c>
      <c r="J3" s="1189">
        <v>2012</v>
      </c>
      <c r="K3" s="1189">
        <v>2013</v>
      </c>
      <c r="L3" s="1189">
        <v>2014</v>
      </c>
      <c r="M3" s="1189">
        <v>2015</v>
      </c>
      <c r="N3" s="1189">
        <v>2016</v>
      </c>
      <c r="O3" s="1189">
        <v>2017</v>
      </c>
      <c r="P3" s="1189">
        <v>2018</v>
      </c>
      <c r="Q3" s="1189">
        <v>2019</v>
      </c>
      <c r="R3" s="1189">
        <v>2020</v>
      </c>
      <c r="S3" s="1189">
        <v>2021</v>
      </c>
    </row>
    <row r="4" spans="1:19" ht="27" customHeight="1">
      <c r="A4" s="1339"/>
      <c r="B4" s="656" t="s">
        <v>151</v>
      </c>
      <c r="C4" s="657">
        <v>503621</v>
      </c>
      <c r="D4" s="657">
        <v>528201</v>
      </c>
      <c r="E4" s="657">
        <v>542971</v>
      </c>
      <c r="F4" s="658">
        <v>546729</v>
      </c>
      <c r="G4" s="77"/>
      <c r="H4" s="656" t="s">
        <v>151</v>
      </c>
      <c r="I4" s="655">
        <v>587694</v>
      </c>
      <c r="J4" s="655">
        <v>632641</v>
      </c>
      <c r="K4" s="655">
        <v>655249</v>
      </c>
      <c r="L4" s="655">
        <v>676584</v>
      </c>
      <c r="M4" s="655">
        <v>698820</v>
      </c>
      <c r="N4" s="655">
        <v>715629</v>
      </c>
      <c r="O4" s="655">
        <f>+'C4A3'!O5</f>
        <v>722600</v>
      </c>
      <c r="P4" s="655">
        <f>+'C4A3'!P5</f>
        <v>765001</v>
      </c>
      <c r="Q4" s="655">
        <f>+'C4A3'!Q5</f>
        <v>801681</v>
      </c>
      <c r="R4" s="655">
        <f>+'C4A3'!R5</f>
        <v>675730</v>
      </c>
      <c r="S4" s="655">
        <f>+'C4A3'!S5</f>
        <v>705302</v>
      </c>
    </row>
    <row r="5" spans="1:19" ht="41.4">
      <c r="A5" s="1339"/>
      <c r="B5" s="112" t="s">
        <v>156</v>
      </c>
      <c r="C5" s="100">
        <v>3.3233324265668029</v>
      </c>
      <c r="D5" s="100">
        <v>3.7926849816641774</v>
      </c>
      <c r="E5" s="100">
        <v>3.5523075818045529</v>
      </c>
      <c r="F5" s="101">
        <v>3.7181126298403782</v>
      </c>
      <c r="G5" s="113"/>
      <c r="H5" s="114" t="s">
        <v>157</v>
      </c>
      <c r="I5" s="102">
        <v>6.9541291896803443</v>
      </c>
      <c r="J5" s="102">
        <v>7.8690758265746288</v>
      </c>
      <c r="K5" s="102">
        <v>6.6611318750581834</v>
      </c>
      <c r="L5" s="102">
        <v>6.1405531316141087</v>
      </c>
      <c r="M5" s="103">
        <v>6.4053690506854419</v>
      </c>
      <c r="N5" s="103">
        <v>6.7829839204392215</v>
      </c>
      <c r="O5" s="103">
        <f>+'C4A3'!O6/'C4B3'!$O$4*100</f>
        <v>6.1778300581234431</v>
      </c>
      <c r="P5" s="103">
        <f>+'C4A3'!P6/'C4B3'!P4*100</f>
        <v>6.4441745827783228</v>
      </c>
      <c r="Q5" s="103">
        <f>+'C4A3'!Q6/'C4B3'!Q4*100</f>
        <v>6.7945978512650287</v>
      </c>
      <c r="R5" s="103">
        <f>+'C4A3'!R6/'C4B3'!R4*100</f>
        <v>5.708937001465082</v>
      </c>
      <c r="S5" s="103">
        <f>+'C4A3'!S6/'C4B3'!S4*100</f>
        <v>6.1304235632395763</v>
      </c>
    </row>
    <row r="6" spans="1:19">
      <c r="A6" s="1339"/>
      <c r="B6" s="115" t="s">
        <v>158</v>
      </c>
      <c r="C6" s="104">
        <v>13.663846424195972</v>
      </c>
      <c r="D6" s="104">
        <v>14.062639033246812</v>
      </c>
      <c r="E6" s="104">
        <v>14.341834094270228</v>
      </c>
      <c r="F6" s="105">
        <v>15.354224853629495</v>
      </c>
      <c r="G6" s="113"/>
      <c r="H6" s="116" t="s">
        <v>159</v>
      </c>
      <c r="I6" s="106">
        <v>15.001003923810691</v>
      </c>
      <c r="J6" s="106">
        <v>15.066996922425199</v>
      </c>
      <c r="K6" s="106">
        <v>14.797122925788516</v>
      </c>
      <c r="L6" s="106">
        <v>16.048413796365271</v>
      </c>
      <c r="M6" s="107">
        <v>16.070232677942816</v>
      </c>
      <c r="N6" s="107">
        <v>15.596070030700265</v>
      </c>
      <c r="O6" s="103">
        <f>+'C4A3'!O7/'C4B3'!$O$4*100</f>
        <v>16.204262385828951</v>
      </c>
      <c r="P6" s="103">
        <f>+'C4A3'!P7/'C4B3'!P4*100</f>
        <v>15.173967092853474</v>
      </c>
      <c r="Q6" s="103">
        <f>+'C4A3'!Q7/'C4B3'!Q4*100</f>
        <v>14.22772898447138</v>
      </c>
      <c r="R6" s="103">
        <f>+'C4A3'!R7/'C4B3'!R4*100</f>
        <v>18.326994509641427</v>
      </c>
      <c r="S6" s="103">
        <f>+'C4A3'!S7/'C4B3'!S4*100</f>
        <v>16.730421861840743</v>
      </c>
    </row>
    <row r="7" spans="1:19">
      <c r="A7" s="1339"/>
      <c r="B7" s="115" t="s">
        <v>160</v>
      </c>
      <c r="C7" s="104">
        <v>5.13441655530647</v>
      </c>
      <c r="D7" s="104">
        <v>5.6281604919339419</v>
      </c>
      <c r="E7" s="104">
        <v>6.1095343950229388</v>
      </c>
      <c r="F7" s="105">
        <v>5.8356150853530728</v>
      </c>
      <c r="G7" s="113"/>
      <c r="H7" s="116" t="s">
        <v>161</v>
      </c>
      <c r="I7" s="106">
        <v>10.810728031934987</v>
      </c>
      <c r="J7" s="106">
        <v>9.2464762795961697</v>
      </c>
      <c r="K7" s="106">
        <v>10.417871679315802</v>
      </c>
      <c r="L7" s="106">
        <v>8.9455263500171451</v>
      </c>
      <c r="M7" s="107">
        <v>10.45834406571077</v>
      </c>
      <c r="N7" s="107">
        <v>10.32113008276635</v>
      </c>
      <c r="O7" s="103">
        <f>+'C4A3'!O8/'C4B3'!$O$4*100</f>
        <v>10.220869083863825</v>
      </c>
      <c r="P7" s="103">
        <f>+'C4A3'!P8/'C4B3'!P4*100</f>
        <v>10.070967227493819</v>
      </c>
      <c r="Q7" s="103">
        <f>+'C4A3'!Q8/'C4B3'!Q4*100</f>
        <v>9.3201660011899996</v>
      </c>
      <c r="R7" s="103">
        <f>+'C4A3'!R8/'C4B3'!R4*100</f>
        <v>8.5852337472067255</v>
      </c>
      <c r="S7" s="103">
        <f>+'C4A3'!S8/'C4B3'!S4*100</f>
        <v>8.908240725249609</v>
      </c>
    </row>
    <row r="8" spans="1:19">
      <c r="A8" s="1339"/>
      <c r="B8" s="115" t="s">
        <v>162</v>
      </c>
      <c r="C8" s="104">
        <v>19.610183054320611</v>
      </c>
      <c r="D8" s="104">
        <v>19.606740615788308</v>
      </c>
      <c r="E8" s="104">
        <v>19.261802195697374</v>
      </c>
      <c r="F8" s="105">
        <v>19.799754540183528</v>
      </c>
      <c r="G8" s="113"/>
      <c r="H8" s="116" t="s">
        <v>163</v>
      </c>
      <c r="I8" s="106">
        <v>12.739112531351349</v>
      </c>
      <c r="J8" s="106">
        <v>12.055494348295479</v>
      </c>
      <c r="K8" s="106">
        <v>11.549960396734676</v>
      </c>
      <c r="L8" s="106">
        <v>11.827799652371324</v>
      </c>
      <c r="M8" s="107">
        <v>11.400503706247674</v>
      </c>
      <c r="N8" s="107">
        <v>10.558683340110587</v>
      </c>
      <c r="O8" s="103">
        <f>+'C4A3'!O9/'C4B3'!$O$4*100</f>
        <v>10.943122059230555</v>
      </c>
      <c r="P8" s="103">
        <f>+'C4A3'!P9/'C4B3'!P4*100</f>
        <v>9.9860000183006292</v>
      </c>
      <c r="Q8" s="103">
        <f>+'C4A3'!Q9/'C4B3'!Q4*100</f>
        <v>9.4757141556304809</v>
      </c>
      <c r="R8" s="103">
        <f>+'C4A3'!R9/'C4B3'!R4*100</f>
        <v>10.018646500821333</v>
      </c>
      <c r="S8" s="103">
        <f>+'C4A3'!S9/'C4B3'!S4*100</f>
        <v>9.987920068282806</v>
      </c>
    </row>
    <row r="9" spans="1:19" ht="27.6">
      <c r="A9" s="1339"/>
      <c r="B9" s="115" t="s">
        <v>164</v>
      </c>
      <c r="C9" s="104">
        <v>20.670901332549676</v>
      </c>
      <c r="D9" s="104">
        <v>20.046345993286646</v>
      </c>
      <c r="E9" s="104">
        <v>20.190028565061485</v>
      </c>
      <c r="F9" s="105">
        <v>20.344631435318046</v>
      </c>
      <c r="G9" s="113"/>
      <c r="H9" s="116" t="s">
        <v>164</v>
      </c>
      <c r="I9" s="106">
        <v>23.467654936072176</v>
      </c>
      <c r="J9" s="106">
        <v>24.23191035674261</v>
      </c>
      <c r="K9" s="106">
        <v>24.758832138622111</v>
      </c>
      <c r="L9" s="106">
        <v>25.522329821574264</v>
      </c>
      <c r="M9" s="107">
        <v>25.724507026129761</v>
      </c>
      <c r="N9" s="107">
        <v>25.452294415122921</v>
      </c>
      <c r="O9" s="103">
        <f>+'C4A3'!O10/'C4B3'!$O$4*100</f>
        <v>25.23346249654027</v>
      </c>
      <c r="P9" s="103">
        <f>+'C4A3'!P10/'C4B3'!P4*100</f>
        <v>26.443494845104777</v>
      </c>
      <c r="Q9" s="103">
        <f>+'C4A3'!Q10/'C4B3'!Q4*100</f>
        <v>26.619939851387269</v>
      </c>
      <c r="R9" s="103">
        <f>+'C4A3'!R10/'C4B3'!R4*100</f>
        <v>25.014724816124783</v>
      </c>
      <c r="S9" s="103">
        <f>+'C4A3'!S10/'C4B3'!S4*100</f>
        <v>26.537426520837883</v>
      </c>
    </row>
    <row r="10" spans="1:19" ht="27.6">
      <c r="A10" s="1339"/>
      <c r="B10" s="115" t="s">
        <v>165</v>
      </c>
      <c r="C10" s="104">
        <v>7.560447241080098</v>
      </c>
      <c r="D10" s="104">
        <v>6.9914672634091941</v>
      </c>
      <c r="E10" s="104">
        <v>7.7204859928062461</v>
      </c>
      <c r="F10" s="105">
        <v>7.5426765362729977</v>
      </c>
      <c r="G10" s="113"/>
      <c r="H10" s="116" t="s">
        <v>166</v>
      </c>
      <c r="I10" s="106">
        <v>6.2364087433256081</v>
      </c>
      <c r="J10" s="106">
        <v>7.7460992885380495</v>
      </c>
      <c r="K10" s="106">
        <v>8.3176014003836709</v>
      </c>
      <c r="L10" s="106">
        <v>7.683450983174299</v>
      </c>
      <c r="M10" s="107">
        <v>7.1799605048510351</v>
      </c>
      <c r="N10" s="107">
        <v>8.3518135793826129</v>
      </c>
      <c r="O10" s="103">
        <f>+'C4A3'!O11/'C4B3'!$O$4*100</f>
        <v>7.8930251868253531</v>
      </c>
      <c r="P10" s="103">
        <f>+'C4A3'!P11/'C4B3'!P4*100</f>
        <v>7.5126699180785375</v>
      </c>
      <c r="Q10" s="103">
        <f>+'C4A3'!Q11/'C4B3'!Q4*100</f>
        <v>7.7426058494588252</v>
      </c>
      <c r="R10" s="103">
        <f>+'C4A3'!R11/'C4B3'!R4*100</f>
        <v>7.2632560342148489</v>
      </c>
      <c r="S10" s="103">
        <f>+'C4A3'!S11/'C4B3'!S4*100</f>
        <v>7.7734077033667841</v>
      </c>
    </row>
    <row r="11" spans="1:19" ht="41.4">
      <c r="A11" s="1339"/>
      <c r="B11" s="115" t="s">
        <v>167</v>
      </c>
      <c r="C11" s="104">
        <v>7.168287263636743</v>
      </c>
      <c r="D11" s="104">
        <v>6.4977158316625676</v>
      </c>
      <c r="E11" s="104">
        <v>7.047153531219899</v>
      </c>
      <c r="F11" s="105">
        <v>6.1096082336953046</v>
      </c>
      <c r="G11" s="113"/>
      <c r="H11" s="116" t="s">
        <v>168</v>
      </c>
      <c r="I11" s="106">
        <v>5.4014504146715812</v>
      </c>
      <c r="J11" s="106">
        <v>5.2517936712922495</v>
      </c>
      <c r="K11" s="106">
        <v>6.2791396858293558</v>
      </c>
      <c r="L11" s="106">
        <v>5.8935771463705908</v>
      </c>
      <c r="M11" s="107">
        <v>5.8535817520963906</v>
      </c>
      <c r="N11" s="107">
        <v>6.5582864864336132</v>
      </c>
      <c r="O11" s="103">
        <f>+'C4A3'!O12/'C4B3'!$O$4*100</f>
        <v>6.4968170495433162</v>
      </c>
      <c r="P11" s="103">
        <f>+'C4A3'!P12/'C4B3'!P4*100</f>
        <v>7.3866570109058687</v>
      </c>
      <c r="Q11" s="103">
        <f>+'C4A3'!Q12/'C4B3'!Q4*100</f>
        <v>7.6298427928315622</v>
      </c>
      <c r="R11" s="103">
        <f>+'C4A3'!R12/'C4B3'!R4*100</f>
        <v>9.9421366522131631</v>
      </c>
      <c r="S11" s="103">
        <f>+'C4A3'!S12/'C4B3'!S4*100</f>
        <v>7.1024894300597472</v>
      </c>
    </row>
    <row r="12" spans="1:19" ht="41.4">
      <c r="A12" s="1339"/>
      <c r="B12" s="115" t="s">
        <v>169</v>
      </c>
      <c r="C12" s="104">
        <v>0.59469323161663235</v>
      </c>
      <c r="D12" s="104">
        <v>0.78133134924015657</v>
      </c>
      <c r="E12" s="104">
        <v>0.63926066032992557</v>
      </c>
      <c r="F12" s="105">
        <v>0.62480680556546297</v>
      </c>
      <c r="G12" s="113"/>
      <c r="H12" s="116" t="s">
        <v>170</v>
      </c>
      <c r="I12" s="106">
        <v>0.60099303378969327</v>
      </c>
      <c r="J12" s="106">
        <v>0.63606373915063985</v>
      </c>
      <c r="K12" s="106">
        <v>0.62190098725827891</v>
      </c>
      <c r="L12" s="106">
        <v>0.68845849148073257</v>
      </c>
      <c r="M12" s="107">
        <v>0.62247789130248132</v>
      </c>
      <c r="N12" s="107">
        <v>0.52960402666744921</v>
      </c>
      <c r="O12" s="103">
        <f>+'C4A3'!O13/'C4B3'!$O$4*100</f>
        <v>0.71644063105452538</v>
      </c>
      <c r="P12" s="103">
        <f>+'C4A3'!P13/'C4B3'!P4*100</f>
        <v>0.69202523918269387</v>
      </c>
      <c r="Q12" s="103">
        <f>+'C4A3'!Q13/'C4B3'!Q4*100</f>
        <v>0.59275447466012043</v>
      </c>
      <c r="R12" s="103">
        <f>+'C4A3'!R13/'C4B3'!R4*100</f>
        <v>0.52506178503248335</v>
      </c>
      <c r="S12" s="103">
        <f>+'C4A3'!S13/'C4B3'!S4*100</f>
        <v>0.42917785572705025</v>
      </c>
    </row>
    <row r="13" spans="1:19" ht="55.2">
      <c r="A13" s="1340"/>
      <c r="B13" s="117" t="s">
        <v>171</v>
      </c>
      <c r="C13" s="108">
        <v>22.273892470726995</v>
      </c>
      <c r="D13" s="108">
        <v>22.592914439768194</v>
      </c>
      <c r="E13" s="108">
        <v>21.13759298378735</v>
      </c>
      <c r="F13" s="109">
        <v>20.670569880141716</v>
      </c>
      <c r="G13" s="118"/>
      <c r="H13" s="119" t="s">
        <v>172</v>
      </c>
      <c r="I13" s="110">
        <v>18.788519195363573</v>
      </c>
      <c r="J13" s="110">
        <v>17.89608956738498</v>
      </c>
      <c r="K13" s="110">
        <v>16.596438911009404</v>
      </c>
      <c r="L13" s="110">
        <v>17.249890627032268</v>
      </c>
      <c r="M13" s="111">
        <v>16.285023325033627</v>
      </c>
      <c r="N13" s="111">
        <v>15.84913411837698</v>
      </c>
      <c r="O13" s="307">
        <f>+'C4A3'!O14/'C4B3'!$O$4*100</f>
        <v>16.11417104898976</v>
      </c>
      <c r="P13" s="307">
        <f>+'C4A3'!P14/'C4B3'!P4*100</f>
        <v>16.290044065301874</v>
      </c>
      <c r="Q13" s="307">
        <f>+'C4A3'!Q14/'C4B3'!Q4*100</f>
        <v>17.596650039105331</v>
      </c>
      <c r="R13" s="307">
        <f>+'C4A3'!R14/'C4B3'!R4*100</f>
        <v>14.615008953280157</v>
      </c>
      <c r="S13" s="307">
        <f>+'C4A3'!S14/'C4B3'!S4*100</f>
        <v>16.400492271395802</v>
      </c>
    </row>
  </sheetData>
  <mergeCells count="6">
    <mergeCell ref="A1:S1"/>
    <mergeCell ref="A2:A13"/>
    <mergeCell ref="B2:B3"/>
    <mergeCell ref="C2:F2"/>
    <mergeCell ref="H2:H3"/>
    <mergeCell ref="I2:S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2:R112"/>
  <sheetViews>
    <sheetView showGridLines="0" workbookViewId="0">
      <selection activeCell="J7" sqref="J7"/>
    </sheetView>
  </sheetViews>
  <sheetFormatPr baseColWidth="10" defaultColWidth="11.44140625" defaultRowHeight="13.8"/>
  <cols>
    <col min="1" max="1" width="6" style="11" customWidth="1"/>
    <col min="2" max="2" width="22.5546875" style="11" customWidth="1"/>
    <col min="3" max="13" width="9" style="11" customWidth="1"/>
    <col min="14" max="14" width="9" style="44" customWidth="1"/>
    <col min="15" max="17" width="9" style="11" customWidth="1"/>
    <col min="18" max="18" width="11.44140625" style="44"/>
    <col min="19" max="16384" width="11.44140625" style="11"/>
  </cols>
  <sheetData>
    <row r="2" spans="1:18" ht="26.25" customHeight="1">
      <c r="A2" s="1367" t="s">
        <v>325</v>
      </c>
      <c r="B2" s="1367"/>
      <c r="C2" s="1367"/>
      <c r="D2" s="1367"/>
      <c r="E2" s="1367"/>
      <c r="F2" s="1367"/>
      <c r="G2" s="1367"/>
      <c r="H2" s="1367"/>
      <c r="I2" s="1367"/>
      <c r="J2" s="1367"/>
      <c r="K2" s="1367"/>
      <c r="L2" s="1367"/>
      <c r="M2" s="1367"/>
      <c r="N2" s="1367"/>
      <c r="O2" s="1367"/>
      <c r="P2" s="1367"/>
      <c r="Q2" s="1367"/>
    </row>
    <row r="3" spans="1:18" ht="29.25" customHeight="1">
      <c r="A3" s="1364" t="s">
        <v>99</v>
      </c>
      <c r="B3" s="873" t="s">
        <v>178</v>
      </c>
      <c r="C3" s="874">
        <v>2007</v>
      </c>
      <c r="D3" s="874">
        <v>2008</v>
      </c>
      <c r="E3" s="874">
        <v>2009</v>
      </c>
      <c r="F3" s="874">
        <v>2010</v>
      </c>
      <c r="G3" s="874">
        <v>2011</v>
      </c>
      <c r="H3" s="874">
        <v>2012</v>
      </c>
      <c r="I3" s="874">
        <v>2013</v>
      </c>
      <c r="J3" s="874">
        <v>2014</v>
      </c>
      <c r="K3" s="874">
        <v>2015</v>
      </c>
      <c r="L3" s="874">
        <v>2016</v>
      </c>
      <c r="M3" s="874">
        <v>2017</v>
      </c>
      <c r="N3" s="874">
        <v>2018</v>
      </c>
      <c r="O3" s="874">
        <v>2019</v>
      </c>
      <c r="P3" s="874">
        <v>2020</v>
      </c>
      <c r="Q3" s="874">
        <v>2021</v>
      </c>
    </row>
    <row r="4" spans="1:18" ht="20.25" customHeight="1">
      <c r="A4" s="1365"/>
      <c r="B4" s="122" t="s">
        <v>109</v>
      </c>
      <c r="C4" s="123">
        <v>2309763</v>
      </c>
      <c r="D4" s="123">
        <v>2356900</v>
      </c>
      <c r="E4" s="123">
        <v>2403651</v>
      </c>
      <c r="F4" s="123">
        <v>2450374</v>
      </c>
      <c r="G4" s="123">
        <v>2603390</v>
      </c>
      <c r="H4" s="123">
        <v>2659822</v>
      </c>
      <c r="I4" s="123">
        <v>2719844</v>
      </c>
      <c r="J4" s="123">
        <v>2782076</v>
      </c>
      <c r="K4" s="123">
        <v>2846612</v>
      </c>
      <c r="L4" s="123">
        <f>SUM(L5:L12)</f>
        <v>2909973</v>
      </c>
      <c r="M4" s="123">
        <v>2973286</v>
      </c>
      <c r="N4" s="123">
        <v>3038407</v>
      </c>
      <c r="O4" s="123">
        <v>3105765</v>
      </c>
      <c r="P4" s="123">
        <f>SUM(P5:P12)</f>
        <v>3180962</v>
      </c>
      <c r="Q4" s="123">
        <f>SUM(Q5:Q12)</f>
        <v>3258241</v>
      </c>
      <c r="R4" s="454"/>
    </row>
    <row r="5" spans="1:18">
      <c r="A5" s="1365"/>
      <c r="B5" s="125" t="s">
        <v>179</v>
      </c>
      <c r="C5" s="126">
        <v>131470</v>
      </c>
      <c r="D5" s="126">
        <v>117125</v>
      </c>
      <c r="E5" s="126">
        <v>118678</v>
      </c>
      <c r="F5" s="126">
        <v>118943</v>
      </c>
      <c r="G5" s="126">
        <v>128979</v>
      </c>
      <c r="H5" s="126">
        <v>127337</v>
      </c>
      <c r="I5" s="126">
        <v>133138</v>
      </c>
      <c r="J5" s="126">
        <v>128117</v>
      </c>
      <c r="K5" s="126">
        <v>123105</v>
      </c>
      <c r="L5" s="126">
        <f>+L14+L23</f>
        <v>127085</v>
      </c>
      <c r="M5" s="126">
        <v>122727</v>
      </c>
      <c r="N5" s="126">
        <v>109686</v>
      </c>
      <c r="O5" s="126">
        <v>112475</v>
      </c>
      <c r="P5" s="126">
        <f>+P14+P23</f>
        <v>64414</v>
      </c>
      <c r="Q5" s="126">
        <f>+Q14+Q23</f>
        <v>109051</v>
      </c>
      <c r="R5" s="456"/>
    </row>
    <row r="6" spans="1:18">
      <c r="A6" s="1365"/>
      <c r="B6" s="125" t="s">
        <v>180</v>
      </c>
      <c r="C6" s="126">
        <v>125262</v>
      </c>
      <c r="D6" s="126">
        <v>130149</v>
      </c>
      <c r="E6" s="126">
        <v>131766</v>
      </c>
      <c r="F6" s="126">
        <v>128306</v>
      </c>
      <c r="G6" s="126">
        <v>143873</v>
      </c>
      <c r="H6" s="126">
        <v>135932</v>
      </c>
      <c r="I6" s="126">
        <v>130722</v>
      </c>
      <c r="J6" s="126">
        <v>138070</v>
      </c>
      <c r="K6" s="126">
        <v>130523</v>
      </c>
      <c r="L6" s="126">
        <f t="shared" ref="L6:L12" si="0">+L15+L24</f>
        <v>128831</v>
      </c>
      <c r="M6" s="126">
        <v>131677</v>
      </c>
      <c r="N6" s="126">
        <v>131584</v>
      </c>
      <c r="O6" s="126">
        <v>121510</v>
      </c>
      <c r="P6" s="126">
        <f t="shared" ref="P6:Q12" si="1">+P15+P24</f>
        <v>92916</v>
      </c>
      <c r="Q6" s="126">
        <f t="shared" si="1"/>
        <v>114132</v>
      </c>
      <c r="R6" s="456"/>
    </row>
    <row r="7" spans="1:18">
      <c r="A7" s="1365"/>
      <c r="B7" s="125" t="s">
        <v>181</v>
      </c>
      <c r="C7" s="126">
        <v>522681</v>
      </c>
      <c r="D7" s="126">
        <v>518111</v>
      </c>
      <c r="E7" s="126">
        <v>531775</v>
      </c>
      <c r="F7" s="126">
        <v>535932</v>
      </c>
      <c r="G7" s="126">
        <v>550460</v>
      </c>
      <c r="H7" s="126">
        <v>539790</v>
      </c>
      <c r="I7" s="126">
        <v>537690</v>
      </c>
      <c r="J7" s="126">
        <v>531339</v>
      </c>
      <c r="K7" s="126">
        <v>533186</v>
      </c>
      <c r="L7" s="126">
        <f t="shared" si="0"/>
        <v>527661</v>
      </c>
      <c r="M7" s="126">
        <v>544063</v>
      </c>
      <c r="N7" s="126">
        <v>549538</v>
      </c>
      <c r="O7" s="126">
        <v>540195</v>
      </c>
      <c r="P7" s="126">
        <f t="shared" si="1"/>
        <v>506851</v>
      </c>
      <c r="Q7" s="126">
        <f t="shared" si="1"/>
        <v>539660</v>
      </c>
      <c r="R7" s="456"/>
    </row>
    <row r="8" spans="1:18">
      <c r="A8" s="1365"/>
      <c r="B8" s="125" t="s">
        <v>182</v>
      </c>
      <c r="C8" s="126">
        <v>413850</v>
      </c>
      <c r="D8" s="126">
        <v>434135</v>
      </c>
      <c r="E8" s="126">
        <v>420820</v>
      </c>
      <c r="F8" s="126">
        <v>437253</v>
      </c>
      <c r="G8" s="126">
        <v>443725</v>
      </c>
      <c r="H8" s="126">
        <v>457659</v>
      </c>
      <c r="I8" s="126">
        <v>487246</v>
      </c>
      <c r="J8" s="126">
        <v>494091</v>
      </c>
      <c r="K8" s="126">
        <v>508779</v>
      </c>
      <c r="L8" s="126">
        <f t="shared" si="0"/>
        <v>502665</v>
      </c>
      <c r="M8" s="126">
        <v>499839</v>
      </c>
      <c r="N8" s="126">
        <v>527166</v>
      </c>
      <c r="O8" s="126">
        <v>513264</v>
      </c>
      <c r="P8" s="126">
        <f t="shared" si="1"/>
        <v>499350</v>
      </c>
      <c r="Q8" s="126">
        <f t="shared" si="1"/>
        <v>526438</v>
      </c>
      <c r="R8" s="456"/>
    </row>
    <row r="9" spans="1:18">
      <c r="A9" s="1365"/>
      <c r="B9" s="125" t="s">
        <v>183</v>
      </c>
      <c r="C9" s="126">
        <v>650616</v>
      </c>
      <c r="D9" s="126">
        <v>668239</v>
      </c>
      <c r="E9" s="126">
        <v>681488</v>
      </c>
      <c r="F9" s="126">
        <v>700414</v>
      </c>
      <c r="G9" s="126">
        <v>750796</v>
      </c>
      <c r="H9" s="126">
        <v>761951</v>
      </c>
      <c r="I9" s="126">
        <v>785716</v>
      </c>
      <c r="J9" s="126">
        <v>802708</v>
      </c>
      <c r="K9" s="126">
        <v>841054</v>
      </c>
      <c r="L9" s="126">
        <f t="shared" si="0"/>
        <v>885871</v>
      </c>
      <c r="M9" s="126">
        <v>932590</v>
      </c>
      <c r="N9" s="126">
        <v>974380</v>
      </c>
      <c r="O9" s="126">
        <v>998954</v>
      </c>
      <c r="P9" s="126">
        <f t="shared" si="1"/>
        <v>1020919</v>
      </c>
      <c r="Q9" s="126">
        <f t="shared" si="1"/>
        <v>1130783</v>
      </c>
      <c r="R9" s="456"/>
    </row>
    <row r="10" spans="1:18">
      <c r="A10" s="1365"/>
      <c r="B10" s="125" t="s">
        <v>184</v>
      </c>
      <c r="C10" s="126">
        <v>36430</v>
      </c>
      <c r="D10" s="126">
        <v>34723</v>
      </c>
      <c r="E10" s="126">
        <v>35472</v>
      </c>
      <c r="F10" s="126">
        <v>33647</v>
      </c>
      <c r="G10" s="126">
        <v>30462</v>
      </c>
      <c r="H10" s="126">
        <v>26476</v>
      </c>
      <c r="I10" s="126">
        <v>30431</v>
      </c>
      <c r="J10" s="126">
        <v>27769</v>
      </c>
      <c r="K10" s="126">
        <v>24636</v>
      </c>
      <c r="L10" s="126">
        <f t="shared" si="0"/>
        <v>23046</v>
      </c>
      <c r="M10" s="126">
        <v>23059</v>
      </c>
      <c r="N10" s="126">
        <v>27554</v>
      </c>
      <c r="O10" s="126">
        <v>27662</v>
      </c>
      <c r="P10" s="126">
        <f t="shared" si="1"/>
        <v>25182</v>
      </c>
      <c r="Q10" s="126">
        <f t="shared" si="1"/>
        <v>23411</v>
      </c>
      <c r="R10" s="456"/>
    </row>
    <row r="11" spans="1:18">
      <c r="A11" s="1365"/>
      <c r="B11" s="125" t="s">
        <v>185</v>
      </c>
      <c r="C11" s="126">
        <v>426794</v>
      </c>
      <c r="D11" s="126">
        <v>452443</v>
      </c>
      <c r="E11" s="126">
        <v>478750</v>
      </c>
      <c r="F11" s="126">
        <v>491436</v>
      </c>
      <c r="G11" s="126">
        <v>541841</v>
      </c>
      <c r="H11" s="126">
        <v>601503</v>
      </c>
      <c r="I11" s="126">
        <v>600896</v>
      </c>
      <c r="J11" s="126">
        <v>639987</v>
      </c>
      <c r="K11" s="126">
        <v>662205</v>
      </c>
      <c r="L11" s="126">
        <f t="shared" si="0"/>
        <v>691176</v>
      </c>
      <c r="M11" s="126">
        <v>694560</v>
      </c>
      <c r="N11" s="126">
        <v>701812</v>
      </c>
      <c r="O11" s="126">
        <v>777802</v>
      </c>
      <c r="P11" s="126">
        <f t="shared" si="1"/>
        <v>958974</v>
      </c>
      <c r="Q11" s="126">
        <f t="shared" si="1"/>
        <v>796610</v>
      </c>
      <c r="R11" s="456"/>
    </row>
    <row r="12" spans="1:18">
      <c r="A12" s="1365"/>
      <c r="B12" s="125" t="s">
        <v>186</v>
      </c>
      <c r="C12" s="126">
        <v>2660</v>
      </c>
      <c r="D12" s="126">
        <v>1975</v>
      </c>
      <c r="E12" s="126">
        <v>4902</v>
      </c>
      <c r="F12" s="126">
        <v>4443</v>
      </c>
      <c r="G12" s="126">
        <v>13254</v>
      </c>
      <c r="H12" s="126">
        <v>9174</v>
      </c>
      <c r="I12" s="126">
        <v>14005</v>
      </c>
      <c r="J12" s="126">
        <v>19995</v>
      </c>
      <c r="K12" s="126">
        <v>23124</v>
      </c>
      <c r="L12" s="126">
        <f t="shared" si="0"/>
        <v>23638</v>
      </c>
      <c r="M12" s="126">
        <v>24771</v>
      </c>
      <c r="N12" s="126">
        <v>16687</v>
      </c>
      <c r="O12" s="126">
        <v>13903</v>
      </c>
      <c r="P12" s="126">
        <f t="shared" si="1"/>
        <v>12356</v>
      </c>
      <c r="Q12" s="126">
        <f t="shared" si="1"/>
        <v>18156</v>
      </c>
      <c r="R12" s="456"/>
    </row>
    <row r="13" spans="1:18" ht="21.75" customHeight="1">
      <c r="A13" s="1365"/>
      <c r="B13" s="122" t="s">
        <v>117</v>
      </c>
      <c r="C13" s="123">
        <v>1132972</v>
      </c>
      <c r="D13" s="123">
        <v>1146195</v>
      </c>
      <c r="E13" s="123">
        <v>1169458</v>
      </c>
      <c r="F13" s="123">
        <v>1193523</v>
      </c>
      <c r="G13" s="123">
        <v>1253423</v>
      </c>
      <c r="H13" s="123">
        <v>1274088</v>
      </c>
      <c r="I13" s="123">
        <v>1319641</v>
      </c>
      <c r="J13" s="123">
        <v>1337196</v>
      </c>
      <c r="K13" s="123">
        <v>1379379</v>
      </c>
      <c r="L13" s="123">
        <v>1408222</v>
      </c>
      <c r="M13" s="123">
        <v>1442734</v>
      </c>
      <c r="N13" s="123">
        <v>1471927</v>
      </c>
      <c r="O13" s="123">
        <v>1508539</v>
      </c>
      <c r="P13" s="123">
        <f>SUM(P14:P21)</f>
        <v>1494296</v>
      </c>
      <c r="Q13" s="123">
        <f>SUM(Q14:Q21)</f>
        <v>1569411</v>
      </c>
      <c r="R13" s="456"/>
    </row>
    <row r="14" spans="1:18">
      <c r="A14" s="1365"/>
      <c r="B14" s="125" t="s">
        <v>179</v>
      </c>
      <c r="C14" s="126">
        <v>56533</v>
      </c>
      <c r="D14" s="126">
        <v>50100</v>
      </c>
      <c r="E14" s="126">
        <v>49876</v>
      </c>
      <c r="F14" s="126">
        <v>48293</v>
      </c>
      <c r="G14" s="126">
        <v>52944</v>
      </c>
      <c r="H14" s="126">
        <v>54377</v>
      </c>
      <c r="I14" s="126">
        <v>55003</v>
      </c>
      <c r="J14" s="126">
        <v>50951</v>
      </c>
      <c r="K14" s="126">
        <v>49740</v>
      </c>
      <c r="L14" s="126">
        <v>49794</v>
      </c>
      <c r="M14" s="126">
        <v>50826</v>
      </c>
      <c r="N14" s="126">
        <v>46280</v>
      </c>
      <c r="O14" s="126">
        <v>47309</v>
      </c>
      <c r="P14" s="126">
        <f>+'C5B'!P14+'C5E'!P14</f>
        <v>23687</v>
      </c>
      <c r="Q14" s="126">
        <f>+'C5B'!Q14+'C5E'!Q14</f>
        <v>46690</v>
      </c>
      <c r="R14" s="456"/>
    </row>
    <row r="15" spans="1:18">
      <c r="A15" s="1365"/>
      <c r="B15" s="125" t="s">
        <v>180</v>
      </c>
      <c r="C15" s="126">
        <v>64717</v>
      </c>
      <c r="D15" s="126">
        <v>65879</v>
      </c>
      <c r="E15" s="126">
        <v>68721</v>
      </c>
      <c r="F15" s="126">
        <v>66598</v>
      </c>
      <c r="G15" s="126">
        <v>74350</v>
      </c>
      <c r="H15" s="126">
        <v>70306</v>
      </c>
      <c r="I15" s="126">
        <v>67256</v>
      </c>
      <c r="J15" s="126">
        <v>71577</v>
      </c>
      <c r="K15" s="126">
        <v>65776</v>
      </c>
      <c r="L15" s="126">
        <v>67799</v>
      </c>
      <c r="M15" s="126">
        <v>69500</v>
      </c>
      <c r="N15" s="126">
        <v>65800</v>
      </c>
      <c r="O15" s="126">
        <v>64050</v>
      </c>
      <c r="P15" s="126">
        <f>+'C5B'!P15+'C5E'!P15</f>
        <v>43492</v>
      </c>
      <c r="Q15" s="126">
        <f>+'C5B'!Q15+'C5E'!Q15</f>
        <v>55540</v>
      </c>
      <c r="R15" s="456"/>
    </row>
    <row r="16" spans="1:18">
      <c r="A16" s="1365"/>
      <c r="B16" s="125" t="s">
        <v>181</v>
      </c>
      <c r="C16" s="126">
        <v>273852</v>
      </c>
      <c r="D16" s="126">
        <v>267038</v>
      </c>
      <c r="E16" s="126">
        <v>271682</v>
      </c>
      <c r="F16" s="126">
        <v>276031</v>
      </c>
      <c r="G16" s="126">
        <v>285365</v>
      </c>
      <c r="H16" s="126">
        <v>277963</v>
      </c>
      <c r="I16" s="126">
        <v>276542</v>
      </c>
      <c r="J16" s="126">
        <v>271813</v>
      </c>
      <c r="K16" s="126">
        <v>276603</v>
      </c>
      <c r="L16" s="126">
        <v>268495</v>
      </c>
      <c r="M16" s="126">
        <v>276405</v>
      </c>
      <c r="N16" s="126">
        <v>279176</v>
      </c>
      <c r="O16" s="126">
        <v>277661</v>
      </c>
      <c r="P16" s="126">
        <f>+'C5B'!P16+'C5E'!P16</f>
        <v>245164</v>
      </c>
      <c r="Q16" s="126">
        <f>+'C5B'!Q16+'C5E'!Q16</f>
        <v>272322</v>
      </c>
      <c r="R16" s="456"/>
    </row>
    <row r="17" spans="1:18">
      <c r="A17" s="1365"/>
      <c r="B17" s="125" t="s">
        <v>182</v>
      </c>
      <c r="C17" s="126">
        <v>219564</v>
      </c>
      <c r="D17" s="126">
        <v>227989</v>
      </c>
      <c r="E17" s="126">
        <v>221069</v>
      </c>
      <c r="F17" s="126">
        <v>233350</v>
      </c>
      <c r="G17" s="126">
        <v>235028</v>
      </c>
      <c r="H17" s="126">
        <v>242111</v>
      </c>
      <c r="I17" s="126">
        <v>262829</v>
      </c>
      <c r="J17" s="126">
        <v>258728</v>
      </c>
      <c r="K17" s="126">
        <v>272975</v>
      </c>
      <c r="L17" s="126">
        <v>264415</v>
      </c>
      <c r="M17" s="126">
        <v>267391</v>
      </c>
      <c r="N17" s="126">
        <v>286033</v>
      </c>
      <c r="O17" s="126">
        <v>276232</v>
      </c>
      <c r="P17" s="126">
        <f>+'C5B'!P17+'C5E'!P17</f>
        <v>267144</v>
      </c>
      <c r="Q17" s="126">
        <f>+'C5B'!Q17+'C5E'!Q17</f>
        <v>279333</v>
      </c>
      <c r="R17" s="456"/>
    </row>
    <row r="18" spans="1:18">
      <c r="A18" s="1365"/>
      <c r="B18" s="125" t="s">
        <v>183</v>
      </c>
      <c r="C18" s="126">
        <v>319058</v>
      </c>
      <c r="D18" s="126">
        <v>332589</v>
      </c>
      <c r="E18" s="126">
        <v>337270</v>
      </c>
      <c r="F18" s="126">
        <v>341591</v>
      </c>
      <c r="G18" s="126">
        <v>367010</v>
      </c>
      <c r="H18" s="126">
        <v>365133</v>
      </c>
      <c r="I18" s="126">
        <v>384868</v>
      </c>
      <c r="J18" s="126">
        <v>399707</v>
      </c>
      <c r="K18" s="126">
        <v>420400</v>
      </c>
      <c r="L18" s="126">
        <v>448669</v>
      </c>
      <c r="M18" s="126">
        <v>472069</v>
      </c>
      <c r="N18" s="126">
        <v>490814</v>
      </c>
      <c r="O18" s="126">
        <v>503336</v>
      </c>
      <c r="P18" s="126">
        <f>+'C5B'!P18+'C5E'!P18</f>
        <v>510215</v>
      </c>
      <c r="Q18" s="126">
        <f>+'C5B'!Q18+'C5E'!Q18</f>
        <v>569230</v>
      </c>
      <c r="R18" s="456"/>
    </row>
    <row r="19" spans="1:18">
      <c r="A19" s="1365"/>
      <c r="B19" s="125" t="s">
        <v>184</v>
      </c>
      <c r="C19" s="126">
        <v>19031</v>
      </c>
      <c r="D19" s="126">
        <v>14944</v>
      </c>
      <c r="E19" s="126">
        <v>17455</v>
      </c>
      <c r="F19" s="126">
        <v>18420</v>
      </c>
      <c r="G19" s="126">
        <v>16215</v>
      </c>
      <c r="H19" s="126">
        <v>13617</v>
      </c>
      <c r="I19" s="126">
        <v>16007</v>
      </c>
      <c r="J19" s="126">
        <v>13962</v>
      </c>
      <c r="K19" s="126">
        <v>13544</v>
      </c>
      <c r="L19" s="126">
        <v>10628</v>
      </c>
      <c r="M19" s="126">
        <v>11717</v>
      </c>
      <c r="N19" s="126">
        <v>15850</v>
      </c>
      <c r="O19" s="126">
        <v>14756</v>
      </c>
      <c r="P19" s="126">
        <f>+'C5B'!P19+'C5E'!P19</f>
        <v>14481</v>
      </c>
      <c r="Q19" s="126">
        <f>+'C5B'!Q19+'C5E'!Q19</f>
        <v>13541</v>
      </c>
      <c r="R19" s="456"/>
    </row>
    <row r="20" spans="1:18">
      <c r="A20" s="1365"/>
      <c r="B20" s="125" t="s">
        <v>185</v>
      </c>
      <c r="C20" s="126">
        <v>179151</v>
      </c>
      <c r="D20" s="126">
        <v>186681</v>
      </c>
      <c r="E20" s="126">
        <v>201743</v>
      </c>
      <c r="F20" s="126">
        <v>207290</v>
      </c>
      <c r="G20" s="126">
        <v>216744</v>
      </c>
      <c r="H20" s="126">
        <v>246973</v>
      </c>
      <c r="I20" s="126">
        <v>250882</v>
      </c>
      <c r="J20" s="126">
        <v>262193</v>
      </c>
      <c r="K20" s="126">
        <v>273030</v>
      </c>
      <c r="L20" s="126">
        <v>289769</v>
      </c>
      <c r="M20" s="126">
        <v>285081</v>
      </c>
      <c r="N20" s="126">
        <v>281652</v>
      </c>
      <c r="O20" s="126">
        <v>320026</v>
      </c>
      <c r="P20" s="126">
        <f>+'C5B'!P20+'C5E'!P20</f>
        <v>384982</v>
      </c>
      <c r="Q20" s="126">
        <f>+'C5B'!Q20+'C5E'!Q20</f>
        <v>325030</v>
      </c>
      <c r="R20" s="456"/>
    </row>
    <row r="21" spans="1:18">
      <c r="A21" s="1365"/>
      <c r="B21" s="125" t="s">
        <v>186</v>
      </c>
      <c r="C21" s="126">
        <v>1066</v>
      </c>
      <c r="D21" s="126">
        <v>975</v>
      </c>
      <c r="E21" s="126">
        <v>1642</v>
      </c>
      <c r="F21" s="126">
        <v>1950</v>
      </c>
      <c r="G21" s="126">
        <v>5767</v>
      </c>
      <c r="H21" s="126">
        <v>3608</v>
      </c>
      <c r="I21" s="126">
        <v>6254</v>
      </c>
      <c r="J21" s="126">
        <v>8265</v>
      </c>
      <c r="K21" s="126">
        <v>7311</v>
      </c>
      <c r="L21" s="126">
        <v>8653</v>
      </c>
      <c r="M21" s="126">
        <v>9745</v>
      </c>
      <c r="N21" s="126">
        <v>6322</v>
      </c>
      <c r="O21" s="126">
        <v>5169</v>
      </c>
      <c r="P21" s="126">
        <f>+'C5B'!P21+'C5E'!P21</f>
        <v>5131</v>
      </c>
      <c r="Q21" s="126">
        <f>+'C5B'!Q21+'C5E'!Q21</f>
        <v>7725</v>
      </c>
      <c r="R21" s="456"/>
    </row>
    <row r="22" spans="1:18" ht="23.25" customHeight="1">
      <c r="A22" s="1365"/>
      <c r="B22" s="122" t="s">
        <v>118</v>
      </c>
      <c r="C22" s="123">
        <v>1176791</v>
      </c>
      <c r="D22" s="123">
        <v>1210705</v>
      </c>
      <c r="E22" s="123">
        <v>1234193</v>
      </c>
      <c r="F22" s="123">
        <v>1256851</v>
      </c>
      <c r="G22" s="123">
        <v>1349967</v>
      </c>
      <c r="H22" s="123">
        <v>1385734</v>
      </c>
      <c r="I22" s="123">
        <v>1400203</v>
      </c>
      <c r="J22" s="123">
        <v>1444880</v>
      </c>
      <c r="K22" s="123">
        <v>1467233</v>
      </c>
      <c r="L22" s="123">
        <v>1501751</v>
      </c>
      <c r="M22" s="123">
        <v>1530552</v>
      </c>
      <c r="N22" s="123">
        <v>1566480</v>
      </c>
      <c r="O22" s="123">
        <v>1597226</v>
      </c>
      <c r="P22" s="123">
        <f>SUM(P23:P30)</f>
        <v>1686666</v>
      </c>
      <c r="Q22" s="123">
        <f>SUM(Q23:Q30)</f>
        <v>1688830</v>
      </c>
      <c r="R22" s="456"/>
    </row>
    <row r="23" spans="1:18">
      <c r="A23" s="1365"/>
      <c r="B23" s="125" t="s">
        <v>179</v>
      </c>
      <c r="C23" s="126">
        <v>74937</v>
      </c>
      <c r="D23" s="126">
        <v>67025</v>
      </c>
      <c r="E23" s="126">
        <v>68802</v>
      </c>
      <c r="F23" s="126">
        <v>70650</v>
      </c>
      <c r="G23" s="126">
        <v>76035</v>
      </c>
      <c r="H23" s="126">
        <v>72960</v>
      </c>
      <c r="I23" s="126">
        <v>78135</v>
      </c>
      <c r="J23" s="126">
        <v>77166</v>
      </c>
      <c r="K23" s="126">
        <v>73365</v>
      </c>
      <c r="L23" s="126">
        <v>77291</v>
      </c>
      <c r="M23" s="126">
        <v>71901</v>
      </c>
      <c r="N23" s="126">
        <v>63406</v>
      </c>
      <c r="O23" s="126">
        <v>65166</v>
      </c>
      <c r="P23" s="126">
        <f>+'C5B'!P23+'C5E'!P23</f>
        <v>40727</v>
      </c>
      <c r="Q23" s="126">
        <f>+'C5B'!Q23+'C5E'!Q23</f>
        <v>62361</v>
      </c>
      <c r="R23" s="456"/>
    </row>
    <row r="24" spans="1:18">
      <c r="A24" s="1365"/>
      <c r="B24" s="125" t="s">
        <v>180</v>
      </c>
      <c r="C24" s="126">
        <v>60545</v>
      </c>
      <c r="D24" s="126">
        <v>64270</v>
      </c>
      <c r="E24" s="126">
        <v>63045</v>
      </c>
      <c r="F24" s="126">
        <v>61708</v>
      </c>
      <c r="G24" s="126">
        <v>69523</v>
      </c>
      <c r="H24" s="126">
        <v>65626</v>
      </c>
      <c r="I24" s="126">
        <v>63466</v>
      </c>
      <c r="J24" s="126">
        <v>66493</v>
      </c>
      <c r="K24" s="126">
        <v>64747</v>
      </c>
      <c r="L24" s="126">
        <v>61032</v>
      </c>
      <c r="M24" s="126">
        <v>62177</v>
      </c>
      <c r="N24" s="126">
        <v>65784</v>
      </c>
      <c r="O24" s="126">
        <v>57460</v>
      </c>
      <c r="P24" s="126">
        <f>+'C5B'!P24+'C5E'!P24</f>
        <v>49424</v>
      </c>
      <c r="Q24" s="126">
        <f>+'C5B'!Q24+'C5E'!Q24</f>
        <v>58592</v>
      </c>
      <c r="R24" s="456"/>
    </row>
    <row r="25" spans="1:18">
      <c r="A25" s="1365"/>
      <c r="B25" s="125" t="s">
        <v>181</v>
      </c>
      <c r="C25" s="126">
        <v>248829</v>
      </c>
      <c r="D25" s="126">
        <v>251073</v>
      </c>
      <c r="E25" s="126">
        <v>260093</v>
      </c>
      <c r="F25" s="126">
        <v>259901</v>
      </c>
      <c r="G25" s="126">
        <v>265095</v>
      </c>
      <c r="H25" s="126">
        <v>261827</v>
      </c>
      <c r="I25" s="126">
        <v>261148</v>
      </c>
      <c r="J25" s="126">
        <v>259526</v>
      </c>
      <c r="K25" s="126">
        <v>256583</v>
      </c>
      <c r="L25" s="126">
        <v>259166</v>
      </c>
      <c r="M25" s="126">
        <v>267658</v>
      </c>
      <c r="N25" s="126">
        <v>270362</v>
      </c>
      <c r="O25" s="126">
        <v>262534</v>
      </c>
      <c r="P25" s="126">
        <f>+'C5B'!P25+'C5E'!P25</f>
        <v>261687</v>
      </c>
      <c r="Q25" s="126">
        <f>+'C5B'!Q25+'C5E'!Q25</f>
        <v>267338</v>
      </c>
      <c r="R25" s="456"/>
    </row>
    <row r="26" spans="1:18">
      <c r="A26" s="1365"/>
      <c r="B26" s="125" t="s">
        <v>182</v>
      </c>
      <c r="C26" s="126">
        <v>194286</v>
      </c>
      <c r="D26" s="126">
        <v>206146</v>
      </c>
      <c r="E26" s="126">
        <v>199751</v>
      </c>
      <c r="F26" s="126">
        <v>203903</v>
      </c>
      <c r="G26" s="126">
        <v>208697</v>
      </c>
      <c r="H26" s="126">
        <v>215548</v>
      </c>
      <c r="I26" s="126">
        <v>224417</v>
      </c>
      <c r="J26" s="126">
        <v>235363</v>
      </c>
      <c r="K26" s="126">
        <v>235804</v>
      </c>
      <c r="L26" s="126">
        <v>238250</v>
      </c>
      <c r="M26" s="126">
        <v>232448</v>
      </c>
      <c r="N26" s="126">
        <v>241133</v>
      </c>
      <c r="O26" s="126">
        <v>237032</v>
      </c>
      <c r="P26" s="126">
        <f>+'C5B'!P26+'C5E'!P26</f>
        <v>232206</v>
      </c>
      <c r="Q26" s="126">
        <f>+'C5B'!Q26+'C5E'!Q26</f>
        <v>247105</v>
      </c>
      <c r="R26" s="456"/>
    </row>
    <row r="27" spans="1:18">
      <c r="A27" s="1365"/>
      <c r="B27" s="125" t="s">
        <v>183</v>
      </c>
      <c r="C27" s="126">
        <v>331558</v>
      </c>
      <c r="D27" s="126">
        <v>335650</v>
      </c>
      <c r="E27" s="126">
        <v>344218</v>
      </c>
      <c r="F27" s="126">
        <v>358823</v>
      </c>
      <c r="G27" s="126">
        <v>383786</v>
      </c>
      <c r="H27" s="126">
        <v>396818</v>
      </c>
      <c r="I27" s="126">
        <v>400848</v>
      </c>
      <c r="J27" s="126">
        <v>403001</v>
      </c>
      <c r="K27" s="126">
        <v>420654</v>
      </c>
      <c r="L27" s="126">
        <v>437202</v>
      </c>
      <c r="M27" s="126">
        <v>460521</v>
      </c>
      <c r="N27" s="126">
        <v>483566</v>
      </c>
      <c r="O27" s="126">
        <v>495618</v>
      </c>
      <c r="P27" s="126">
        <f>+'C5B'!P27+'C5E'!P27</f>
        <v>510704</v>
      </c>
      <c r="Q27" s="126">
        <f>+'C5B'!Q27+'C5E'!Q27</f>
        <v>561553</v>
      </c>
      <c r="R27" s="456"/>
    </row>
    <row r="28" spans="1:18">
      <c r="A28" s="1365"/>
      <c r="B28" s="125" t="s">
        <v>184</v>
      </c>
      <c r="C28" s="126">
        <v>17399</v>
      </c>
      <c r="D28" s="126">
        <v>19779</v>
      </c>
      <c r="E28" s="126">
        <v>18017</v>
      </c>
      <c r="F28" s="126">
        <v>15227</v>
      </c>
      <c r="G28" s="126">
        <v>14247</v>
      </c>
      <c r="H28" s="126">
        <v>12859</v>
      </c>
      <c r="I28" s="126">
        <v>14424</v>
      </c>
      <c r="J28" s="126">
        <v>13807</v>
      </c>
      <c r="K28" s="126">
        <v>11092</v>
      </c>
      <c r="L28" s="126">
        <v>12418</v>
      </c>
      <c r="M28" s="126">
        <v>11342</v>
      </c>
      <c r="N28" s="126">
        <v>11704</v>
      </c>
      <c r="O28" s="126">
        <v>12906</v>
      </c>
      <c r="P28" s="126">
        <f>+'C5B'!P28+'C5E'!P28</f>
        <v>10701</v>
      </c>
      <c r="Q28" s="126">
        <f>+'C5B'!Q28+'C5E'!Q28</f>
        <v>9870</v>
      </c>
      <c r="R28" s="456"/>
    </row>
    <row r="29" spans="1:18">
      <c r="A29" s="1365"/>
      <c r="B29" s="125" t="s">
        <v>185</v>
      </c>
      <c r="C29" s="126">
        <v>247643</v>
      </c>
      <c r="D29" s="126">
        <v>265762</v>
      </c>
      <c r="E29" s="126">
        <v>277007</v>
      </c>
      <c r="F29" s="126">
        <v>284146</v>
      </c>
      <c r="G29" s="126">
        <v>325097</v>
      </c>
      <c r="H29" s="126">
        <v>354530</v>
      </c>
      <c r="I29" s="126">
        <v>350014</v>
      </c>
      <c r="J29" s="126">
        <v>377794</v>
      </c>
      <c r="K29" s="126">
        <v>389175</v>
      </c>
      <c r="L29" s="126">
        <v>401407</v>
      </c>
      <c r="M29" s="126">
        <v>409479</v>
      </c>
      <c r="N29" s="126">
        <v>420160</v>
      </c>
      <c r="O29" s="126">
        <v>457776</v>
      </c>
      <c r="P29" s="126">
        <f>+'C5B'!P29+'C5E'!P29</f>
        <v>573992</v>
      </c>
      <c r="Q29" s="126">
        <f>+'C5B'!Q29+'C5E'!Q29</f>
        <v>471580</v>
      </c>
      <c r="R29" s="456"/>
    </row>
    <row r="30" spans="1:18">
      <c r="A30" s="1366"/>
      <c r="B30" s="127" t="s">
        <v>186</v>
      </c>
      <c r="C30" s="128">
        <v>1594</v>
      </c>
      <c r="D30" s="128">
        <v>1000</v>
      </c>
      <c r="E30" s="128">
        <v>3260</v>
      </c>
      <c r="F30" s="128">
        <v>2493</v>
      </c>
      <c r="G30" s="128">
        <v>7487</v>
      </c>
      <c r="H30" s="128">
        <v>5566</v>
      </c>
      <c r="I30" s="128">
        <v>7751</v>
      </c>
      <c r="J30" s="128">
        <v>11730</v>
      </c>
      <c r="K30" s="128">
        <v>15813</v>
      </c>
      <c r="L30" s="128">
        <v>14985</v>
      </c>
      <c r="M30" s="128">
        <v>15026</v>
      </c>
      <c r="N30" s="328">
        <v>10365</v>
      </c>
      <c r="O30" s="328">
        <v>8734</v>
      </c>
      <c r="P30" s="126">
        <f>+'C5B'!P30+'C5E'!P30</f>
        <v>7225</v>
      </c>
      <c r="Q30" s="126">
        <f>+'C5B'!Q30+'C5E'!Q30</f>
        <v>10431</v>
      </c>
      <c r="R30" s="456"/>
    </row>
    <row r="31" spans="1:18">
      <c r="N31" s="453"/>
      <c r="O31" s="453"/>
      <c r="P31" s="453"/>
      <c r="Q31" s="455"/>
      <c r="R31" s="456"/>
    </row>
    <row r="32" spans="1:18">
      <c r="N32" s="453"/>
    </row>
    <row r="33" spans="14:14">
      <c r="N33" s="453"/>
    </row>
    <row r="34" spans="14:14">
      <c r="N34" s="453"/>
    </row>
    <row r="35" spans="14:14">
      <c r="N35" s="453"/>
    </row>
    <row r="36" spans="14:14">
      <c r="N36" s="453"/>
    </row>
    <row r="37" spans="14:14">
      <c r="N37" s="453"/>
    </row>
    <row r="38" spans="14:14">
      <c r="N38" s="453"/>
    </row>
    <row r="39" spans="14:14">
      <c r="N39" s="453"/>
    </row>
    <row r="40" spans="14:14">
      <c r="N40" s="453"/>
    </row>
    <row r="41" spans="14:14">
      <c r="N41" s="453"/>
    </row>
    <row r="42" spans="14:14">
      <c r="N42" s="453"/>
    </row>
    <row r="43" spans="14:14">
      <c r="N43" s="453"/>
    </row>
    <row r="44" spans="14:14">
      <c r="N44" s="453"/>
    </row>
    <row r="45" spans="14:14">
      <c r="N45" s="453"/>
    </row>
    <row r="46" spans="14:14">
      <c r="N46" s="453"/>
    </row>
    <row r="47" spans="14:14">
      <c r="N47" s="453"/>
    </row>
    <row r="48" spans="14:14">
      <c r="N48" s="453"/>
    </row>
    <row r="49" spans="14:14">
      <c r="N49" s="453"/>
    </row>
    <row r="50" spans="14:14">
      <c r="N50" s="453"/>
    </row>
    <row r="51" spans="14:14">
      <c r="N51" s="453"/>
    </row>
    <row r="52" spans="14:14">
      <c r="N52" s="453"/>
    </row>
    <row r="53" spans="14:14">
      <c r="N53" s="453"/>
    </row>
    <row r="54" spans="14:14">
      <c r="N54" s="453"/>
    </row>
    <row r="55" spans="14:14">
      <c r="N55" s="453"/>
    </row>
    <row r="56" spans="14:14">
      <c r="N56" s="453"/>
    </row>
    <row r="57" spans="14:14">
      <c r="N57" s="453"/>
    </row>
    <row r="58" spans="14:14">
      <c r="N58" s="453"/>
    </row>
    <row r="59" spans="14:14" ht="12.75" customHeight="1">
      <c r="N59" s="453"/>
    </row>
    <row r="60" spans="14:14">
      <c r="N60" s="453"/>
    </row>
    <row r="61" spans="14:14">
      <c r="N61" s="453"/>
    </row>
    <row r="62" spans="14:14">
      <c r="N62" s="453"/>
    </row>
    <row r="63" spans="14:14">
      <c r="N63" s="453"/>
    </row>
    <row r="64" spans="14:14">
      <c r="N64" s="453"/>
    </row>
    <row r="65" spans="14:14">
      <c r="N65" s="453"/>
    </row>
    <row r="66" spans="14:14">
      <c r="N66" s="453"/>
    </row>
    <row r="67" spans="14:14">
      <c r="N67" s="453"/>
    </row>
    <row r="68" spans="14:14">
      <c r="N68" s="453"/>
    </row>
    <row r="69" spans="14:14">
      <c r="N69" s="453"/>
    </row>
    <row r="70" spans="14:14">
      <c r="N70" s="453"/>
    </row>
    <row r="71" spans="14:14">
      <c r="N71" s="453"/>
    </row>
    <row r="72" spans="14:14">
      <c r="N72" s="453"/>
    </row>
    <row r="73" spans="14:14">
      <c r="N73" s="453"/>
    </row>
    <row r="74" spans="14:14">
      <c r="N74" s="453"/>
    </row>
    <row r="75" spans="14:14">
      <c r="N75" s="453"/>
    </row>
    <row r="76" spans="14:14">
      <c r="N76" s="453"/>
    </row>
    <row r="77" spans="14:14">
      <c r="N77" s="453"/>
    </row>
    <row r="78" spans="14:14">
      <c r="N78" s="453"/>
    </row>
    <row r="79" spans="14:14">
      <c r="N79" s="453"/>
    </row>
    <row r="80" spans="14:14">
      <c r="N80" s="453"/>
    </row>
    <row r="81" spans="14:14">
      <c r="N81" s="453"/>
    </row>
    <row r="82" spans="14:14">
      <c r="N82" s="453"/>
    </row>
    <row r="83" spans="14:14">
      <c r="N83" s="453"/>
    </row>
    <row r="84" spans="14:14">
      <c r="N84" s="453"/>
    </row>
    <row r="85" spans="14:14">
      <c r="N85" s="453"/>
    </row>
    <row r="86" spans="14:14" ht="12.75" customHeight="1">
      <c r="N86" s="453"/>
    </row>
    <row r="87" spans="14:14">
      <c r="N87" s="453"/>
    </row>
    <row r="88" spans="14:14">
      <c r="N88" s="453"/>
    </row>
    <row r="89" spans="14:14">
      <c r="N89" s="453"/>
    </row>
    <row r="90" spans="14:14">
      <c r="N90" s="453"/>
    </row>
    <row r="91" spans="14:14">
      <c r="N91" s="453"/>
    </row>
    <row r="92" spans="14:14">
      <c r="N92" s="453"/>
    </row>
    <row r="93" spans="14:14">
      <c r="N93" s="453"/>
    </row>
    <row r="94" spans="14:14">
      <c r="N94" s="453"/>
    </row>
    <row r="95" spans="14:14">
      <c r="N95" s="453"/>
    </row>
    <row r="96" spans="14:14">
      <c r="N96" s="453"/>
    </row>
    <row r="97" spans="14:14">
      <c r="N97" s="453"/>
    </row>
    <row r="98" spans="14:14">
      <c r="N98" s="453"/>
    </row>
    <row r="99" spans="14:14">
      <c r="N99" s="453"/>
    </row>
    <row r="100" spans="14:14">
      <c r="N100" s="453"/>
    </row>
    <row r="101" spans="14:14">
      <c r="N101" s="453"/>
    </row>
    <row r="102" spans="14:14">
      <c r="N102" s="453"/>
    </row>
    <row r="103" spans="14:14">
      <c r="N103" s="453"/>
    </row>
    <row r="104" spans="14:14">
      <c r="N104" s="453"/>
    </row>
    <row r="105" spans="14:14">
      <c r="N105" s="453"/>
    </row>
    <row r="106" spans="14:14">
      <c r="N106" s="453"/>
    </row>
    <row r="107" spans="14:14">
      <c r="N107" s="453"/>
    </row>
    <row r="108" spans="14:14">
      <c r="N108" s="453"/>
    </row>
    <row r="109" spans="14:14">
      <c r="N109" s="453"/>
    </row>
    <row r="110" spans="14:14">
      <c r="N110" s="453"/>
    </row>
    <row r="111" spans="14:14">
      <c r="N111" s="453"/>
    </row>
    <row r="112" spans="14:14">
      <c r="N112" s="453"/>
    </row>
  </sheetData>
  <mergeCells count="2">
    <mergeCell ref="A3:A30"/>
    <mergeCell ref="A2:Q2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2:Q86"/>
  <sheetViews>
    <sheetView showGridLines="0" workbookViewId="0">
      <selection activeCell="A2" sqref="A2:Q2"/>
    </sheetView>
  </sheetViews>
  <sheetFormatPr baseColWidth="10" defaultColWidth="11.44140625" defaultRowHeight="13.8"/>
  <cols>
    <col min="1" max="1" width="6" style="11" customWidth="1"/>
    <col min="2" max="2" width="22.5546875" style="11" customWidth="1"/>
    <col min="3" max="17" width="8.6640625" style="11" customWidth="1"/>
    <col min="18" max="16384" width="11.44140625" style="11"/>
  </cols>
  <sheetData>
    <row r="2" spans="1:17" ht="34.5" customHeight="1">
      <c r="A2" s="1367" t="s">
        <v>326</v>
      </c>
      <c r="B2" s="1367"/>
      <c r="C2" s="1367"/>
      <c r="D2" s="1367"/>
      <c r="E2" s="1367"/>
      <c r="F2" s="1367"/>
      <c r="G2" s="1367"/>
      <c r="H2" s="1367"/>
      <c r="I2" s="1367"/>
      <c r="J2" s="1367"/>
      <c r="K2" s="1367"/>
      <c r="L2" s="1367"/>
      <c r="M2" s="1367"/>
      <c r="N2" s="1367"/>
      <c r="O2" s="1367"/>
      <c r="P2" s="1367"/>
      <c r="Q2" s="1367"/>
    </row>
    <row r="3" spans="1:17" ht="29.25" customHeight="1">
      <c r="A3" s="1364" t="s">
        <v>100</v>
      </c>
      <c r="B3" s="873" t="s">
        <v>178</v>
      </c>
      <c r="C3" s="874">
        <v>2007</v>
      </c>
      <c r="D3" s="874">
        <v>2008</v>
      </c>
      <c r="E3" s="874">
        <v>2009</v>
      </c>
      <c r="F3" s="874">
        <v>2010</v>
      </c>
      <c r="G3" s="874">
        <v>2011</v>
      </c>
      <c r="H3" s="874">
        <v>2012</v>
      </c>
      <c r="I3" s="874">
        <v>2013</v>
      </c>
      <c r="J3" s="874">
        <v>2014</v>
      </c>
      <c r="K3" s="874">
        <v>2015</v>
      </c>
      <c r="L3" s="874">
        <v>2016</v>
      </c>
      <c r="M3" s="874">
        <v>2017</v>
      </c>
      <c r="N3" s="874">
        <v>2018</v>
      </c>
      <c r="O3" s="874">
        <v>2019</v>
      </c>
      <c r="P3" s="874">
        <v>2020</v>
      </c>
      <c r="Q3" s="874">
        <v>2021</v>
      </c>
    </row>
    <row r="4" spans="1:17" ht="20.25" customHeight="1">
      <c r="A4" s="1365"/>
      <c r="B4" s="122" t="s">
        <v>109</v>
      </c>
      <c r="C4" s="123">
        <v>1449318</v>
      </c>
      <c r="D4" s="123">
        <v>1505930</v>
      </c>
      <c r="E4" s="123">
        <v>1541904</v>
      </c>
      <c r="F4" s="123">
        <v>1557047</v>
      </c>
      <c r="G4" s="123">
        <v>1610244</v>
      </c>
      <c r="H4" s="123">
        <v>1685439</v>
      </c>
      <c r="I4" s="123">
        <v>1743821</v>
      </c>
      <c r="J4" s="123">
        <v>1781266</v>
      </c>
      <c r="K4" s="123">
        <v>1826111</v>
      </c>
      <c r="L4" s="123">
        <f>SUM(L5:L12)</f>
        <v>1873655</v>
      </c>
      <c r="M4" s="123">
        <v>1902477</v>
      </c>
      <c r="N4" s="123">
        <v>1986940</v>
      </c>
      <c r="O4" s="123">
        <v>2066753</v>
      </c>
      <c r="P4" s="123">
        <f>SUM(P5:P12)</f>
        <v>2003258</v>
      </c>
      <c r="Q4" s="123">
        <f>SUM(Q5:Q12)</f>
        <v>1966467</v>
      </c>
    </row>
    <row r="5" spans="1:17">
      <c r="A5" s="1365"/>
      <c r="B5" s="125" t="s">
        <v>179</v>
      </c>
      <c r="C5" s="126">
        <v>62418</v>
      </c>
      <c r="D5" s="126">
        <v>52037</v>
      </c>
      <c r="E5" s="126">
        <v>57456</v>
      </c>
      <c r="F5" s="126">
        <v>54179</v>
      </c>
      <c r="G5" s="126">
        <v>52166</v>
      </c>
      <c r="H5" s="126">
        <v>59198</v>
      </c>
      <c r="I5" s="126">
        <v>66764</v>
      </c>
      <c r="J5" s="126">
        <v>61548</v>
      </c>
      <c r="K5" s="126">
        <v>58568</v>
      </c>
      <c r="L5" s="126">
        <f>+L14+L23</f>
        <v>63975</v>
      </c>
      <c r="M5" s="126">
        <v>62031</v>
      </c>
      <c r="N5" s="126">
        <v>51941</v>
      </c>
      <c r="O5" s="126">
        <v>59569</v>
      </c>
      <c r="P5" s="126">
        <f>+P14+P23</f>
        <v>18427</v>
      </c>
      <c r="Q5" s="126">
        <f>+Q14+Q23</f>
        <v>43025</v>
      </c>
    </row>
    <row r="6" spans="1:17">
      <c r="A6" s="1365"/>
      <c r="B6" s="125" t="s">
        <v>180</v>
      </c>
      <c r="C6" s="126">
        <v>67467</v>
      </c>
      <c r="D6" s="126">
        <v>71537</v>
      </c>
      <c r="E6" s="126">
        <v>68529</v>
      </c>
      <c r="F6" s="126">
        <v>65519</v>
      </c>
      <c r="G6" s="126">
        <v>75318</v>
      </c>
      <c r="H6" s="126">
        <v>70234</v>
      </c>
      <c r="I6" s="126">
        <v>71090</v>
      </c>
      <c r="J6" s="126">
        <v>72858</v>
      </c>
      <c r="K6" s="126">
        <v>68713</v>
      </c>
      <c r="L6" s="126">
        <f t="shared" ref="L6:L12" si="0">+L15+L24</f>
        <v>71357</v>
      </c>
      <c r="M6" s="126">
        <v>69302</v>
      </c>
      <c r="N6" s="126">
        <v>72523</v>
      </c>
      <c r="O6" s="126">
        <v>65976</v>
      </c>
      <c r="P6" s="126">
        <f t="shared" ref="P6:Q12" si="1">+P15+P24</f>
        <v>34214</v>
      </c>
      <c r="Q6" s="126">
        <f t="shared" si="1"/>
        <v>51288</v>
      </c>
    </row>
    <row r="7" spans="1:17">
      <c r="A7" s="1365"/>
      <c r="B7" s="125" t="s">
        <v>181</v>
      </c>
      <c r="C7" s="126">
        <v>316303</v>
      </c>
      <c r="D7" s="126">
        <v>314320</v>
      </c>
      <c r="E7" s="126">
        <v>325358</v>
      </c>
      <c r="F7" s="126">
        <v>326112</v>
      </c>
      <c r="G7" s="126">
        <v>313721</v>
      </c>
      <c r="H7" s="126">
        <v>323566</v>
      </c>
      <c r="I7" s="126">
        <v>327003</v>
      </c>
      <c r="J7" s="126">
        <v>320809</v>
      </c>
      <c r="K7" s="126">
        <v>320259</v>
      </c>
      <c r="L7" s="126">
        <f t="shared" si="0"/>
        <v>325745</v>
      </c>
      <c r="M7" s="126">
        <v>324745</v>
      </c>
      <c r="N7" s="126">
        <v>338159</v>
      </c>
      <c r="O7" s="126">
        <v>340293</v>
      </c>
      <c r="P7" s="126">
        <f t="shared" si="1"/>
        <v>264094</v>
      </c>
      <c r="Q7" s="126">
        <f t="shared" si="1"/>
        <v>297620</v>
      </c>
    </row>
    <row r="8" spans="1:17">
      <c r="A8" s="1365"/>
      <c r="B8" s="125" t="s">
        <v>182</v>
      </c>
      <c r="C8" s="126">
        <v>233918</v>
      </c>
      <c r="D8" s="126">
        <v>254817</v>
      </c>
      <c r="E8" s="126">
        <v>245623</v>
      </c>
      <c r="F8" s="126">
        <v>252259</v>
      </c>
      <c r="G8" s="126">
        <v>244099</v>
      </c>
      <c r="H8" s="126">
        <v>258371</v>
      </c>
      <c r="I8" s="126">
        <v>275644</v>
      </c>
      <c r="J8" s="126">
        <v>281702</v>
      </c>
      <c r="K8" s="126">
        <v>286751</v>
      </c>
      <c r="L8" s="126">
        <f t="shared" si="0"/>
        <v>282613</v>
      </c>
      <c r="M8" s="126">
        <v>278120</v>
      </c>
      <c r="N8" s="126">
        <v>307818</v>
      </c>
      <c r="O8" s="126">
        <v>304451</v>
      </c>
      <c r="P8" s="126">
        <f t="shared" si="1"/>
        <v>284272</v>
      </c>
      <c r="Q8" s="126">
        <f t="shared" si="1"/>
        <v>270908</v>
      </c>
    </row>
    <row r="9" spans="1:17">
      <c r="A9" s="1365"/>
      <c r="B9" s="125" t="s">
        <v>183</v>
      </c>
      <c r="C9" s="126">
        <v>414053</v>
      </c>
      <c r="D9" s="126">
        <v>435602</v>
      </c>
      <c r="E9" s="126">
        <v>446882</v>
      </c>
      <c r="F9" s="126">
        <v>452156</v>
      </c>
      <c r="G9" s="126">
        <v>476559</v>
      </c>
      <c r="H9" s="126">
        <v>484917</v>
      </c>
      <c r="I9" s="126">
        <v>510405</v>
      </c>
      <c r="J9" s="126">
        <v>524973</v>
      </c>
      <c r="K9" s="126">
        <v>544019</v>
      </c>
      <c r="L9" s="126">
        <f t="shared" si="0"/>
        <v>569437</v>
      </c>
      <c r="M9" s="126">
        <v>602282</v>
      </c>
      <c r="N9" s="126">
        <v>643930</v>
      </c>
      <c r="O9" s="126">
        <v>658298</v>
      </c>
      <c r="P9" s="126">
        <f t="shared" si="1"/>
        <v>654112</v>
      </c>
      <c r="Q9" s="126">
        <f t="shared" si="1"/>
        <v>694808</v>
      </c>
    </row>
    <row r="10" spans="1:17">
      <c r="A10" s="1365"/>
      <c r="B10" s="125" t="s">
        <v>184</v>
      </c>
      <c r="C10" s="126">
        <v>24868</v>
      </c>
      <c r="D10" s="126">
        <v>22387</v>
      </c>
      <c r="E10" s="126">
        <v>22445</v>
      </c>
      <c r="F10" s="126">
        <v>23320</v>
      </c>
      <c r="G10" s="126">
        <v>18729</v>
      </c>
      <c r="H10" s="126">
        <v>17482</v>
      </c>
      <c r="I10" s="126">
        <v>18064</v>
      </c>
      <c r="J10" s="126">
        <v>15779</v>
      </c>
      <c r="K10" s="126">
        <v>13910</v>
      </c>
      <c r="L10" s="126">
        <f t="shared" si="0"/>
        <v>12529</v>
      </c>
      <c r="M10" s="126">
        <v>12948</v>
      </c>
      <c r="N10" s="126">
        <v>17407</v>
      </c>
      <c r="O10" s="126">
        <v>17581</v>
      </c>
      <c r="P10" s="126">
        <f t="shared" si="1"/>
        <v>13555</v>
      </c>
      <c r="Q10" s="126">
        <f t="shared" si="1"/>
        <v>11975</v>
      </c>
    </row>
    <row r="11" spans="1:17">
      <c r="A11" s="1365"/>
      <c r="B11" s="125" t="s">
        <v>185</v>
      </c>
      <c r="C11" s="126">
        <v>328037</v>
      </c>
      <c r="D11" s="126">
        <v>354073</v>
      </c>
      <c r="E11" s="126">
        <v>372323</v>
      </c>
      <c r="F11" s="126">
        <v>379965</v>
      </c>
      <c r="G11" s="126">
        <v>418545</v>
      </c>
      <c r="H11" s="126">
        <v>464680</v>
      </c>
      <c r="I11" s="126">
        <v>464777</v>
      </c>
      <c r="J11" s="126">
        <v>487852</v>
      </c>
      <c r="K11" s="126">
        <v>516568</v>
      </c>
      <c r="L11" s="126">
        <f t="shared" si="0"/>
        <v>529724</v>
      </c>
      <c r="M11" s="126">
        <v>533256</v>
      </c>
      <c r="N11" s="126">
        <v>542607</v>
      </c>
      <c r="O11" s="126">
        <v>610114</v>
      </c>
      <c r="P11" s="126">
        <f t="shared" si="1"/>
        <v>724598</v>
      </c>
      <c r="Q11" s="126">
        <f t="shared" si="1"/>
        <v>585018</v>
      </c>
    </row>
    <row r="12" spans="1:17">
      <c r="A12" s="1365"/>
      <c r="B12" s="125" t="s">
        <v>186</v>
      </c>
      <c r="C12" s="126">
        <v>2254</v>
      </c>
      <c r="D12" s="126">
        <v>1157</v>
      </c>
      <c r="E12" s="126">
        <v>3288</v>
      </c>
      <c r="F12" s="126">
        <v>3537</v>
      </c>
      <c r="G12" s="126">
        <v>11107</v>
      </c>
      <c r="H12" s="126">
        <v>6991</v>
      </c>
      <c r="I12" s="126">
        <v>10074</v>
      </c>
      <c r="J12" s="126">
        <v>15745</v>
      </c>
      <c r="K12" s="126">
        <v>17323</v>
      </c>
      <c r="L12" s="126">
        <f t="shared" si="0"/>
        <v>18275</v>
      </c>
      <c r="M12" s="126">
        <v>19793</v>
      </c>
      <c r="N12" s="126">
        <v>12555</v>
      </c>
      <c r="O12" s="126">
        <v>10471</v>
      </c>
      <c r="P12" s="126">
        <f t="shared" si="1"/>
        <v>9986</v>
      </c>
      <c r="Q12" s="126">
        <f t="shared" si="1"/>
        <v>11825</v>
      </c>
    </row>
    <row r="13" spans="1:17" ht="21.75" customHeight="1">
      <c r="A13" s="1365"/>
      <c r="B13" s="122" t="s">
        <v>117</v>
      </c>
      <c r="C13" s="123">
        <v>898066</v>
      </c>
      <c r="D13" s="123">
        <v>934600</v>
      </c>
      <c r="E13" s="123">
        <v>946206</v>
      </c>
      <c r="F13" s="123">
        <v>959586</v>
      </c>
      <c r="G13" s="123">
        <v>992127</v>
      </c>
      <c r="H13" s="123">
        <v>1019953</v>
      </c>
      <c r="I13" s="123">
        <v>1052008</v>
      </c>
      <c r="J13" s="123">
        <v>1061137</v>
      </c>
      <c r="K13" s="123">
        <v>1080776</v>
      </c>
      <c r="L13" s="123">
        <v>1106982</v>
      </c>
      <c r="M13" s="123">
        <v>1119179</v>
      </c>
      <c r="N13" s="123">
        <v>1159462</v>
      </c>
      <c r="O13" s="123">
        <v>1188127</v>
      </c>
      <c r="P13" s="123">
        <f>SUM(P14:P21)</f>
        <v>1106266</v>
      </c>
      <c r="Q13" s="123">
        <f>SUM(Q14:Q21)</f>
        <v>1167161</v>
      </c>
    </row>
    <row r="14" spans="1:17">
      <c r="A14" s="1365"/>
      <c r="B14" s="125" t="s">
        <v>179</v>
      </c>
      <c r="C14" s="126">
        <v>37711</v>
      </c>
      <c r="D14" s="126">
        <v>34470</v>
      </c>
      <c r="E14" s="126">
        <v>32747</v>
      </c>
      <c r="F14" s="126">
        <v>31658</v>
      </c>
      <c r="G14" s="126">
        <v>32869</v>
      </c>
      <c r="H14" s="126">
        <v>34099</v>
      </c>
      <c r="I14" s="126">
        <v>36923</v>
      </c>
      <c r="J14" s="126">
        <v>33863</v>
      </c>
      <c r="K14" s="126">
        <v>31792</v>
      </c>
      <c r="L14" s="126">
        <v>33562</v>
      </c>
      <c r="M14" s="126">
        <v>31644</v>
      </c>
      <c r="N14" s="126">
        <v>28134</v>
      </c>
      <c r="O14" s="126">
        <v>31526</v>
      </c>
      <c r="P14" s="126">
        <f>+'C5C'!P14+'C5D'!P17</f>
        <v>8472</v>
      </c>
      <c r="Q14" s="126">
        <f>+'C5C'!Q14+'C5D'!Q17</f>
        <v>24505</v>
      </c>
    </row>
    <row r="15" spans="1:17">
      <c r="A15" s="1365"/>
      <c r="B15" s="125" t="s">
        <v>180</v>
      </c>
      <c r="C15" s="126">
        <v>49269</v>
      </c>
      <c r="D15" s="126">
        <v>50392</v>
      </c>
      <c r="E15" s="126">
        <v>50629</v>
      </c>
      <c r="F15" s="126">
        <v>47953</v>
      </c>
      <c r="G15" s="126">
        <v>55208</v>
      </c>
      <c r="H15" s="126">
        <v>52030</v>
      </c>
      <c r="I15" s="126">
        <v>50052</v>
      </c>
      <c r="J15" s="126">
        <v>51268</v>
      </c>
      <c r="K15" s="126">
        <v>46927</v>
      </c>
      <c r="L15" s="126">
        <v>49913</v>
      </c>
      <c r="M15" s="126">
        <v>47975</v>
      </c>
      <c r="N15" s="126">
        <v>48338</v>
      </c>
      <c r="O15" s="126">
        <v>45178</v>
      </c>
      <c r="P15" s="126">
        <f>+'C5C'!P15+'C5D'!P18</f>
        <v>25323</v>
      </c>
      <c r="Q15" s="126">
        <f>+'C5C'!Q15+'C5D'!Q18</f>
        <v>35231</v>
      </c>
    </row>
    <row r="16" spans="1:17">
      <c r="A16" s="1365"/>
      <c r="B16" s="125" t="s">
        <v>181</v>
      </c>
      <c r="C16" s="126">
        <v>229754</v>
      </c>
      <c r="D16" s="126">
        <v>226766</v>
      </c>
      <c r="E16" s="126">
        <v>229199</v>
      </c>
      <c r="F16" s="126">
        <v>230153</v>
      </c>
      <c r="G16" s="126">
        <v>230074</v>
      </c>
      <c r="H16" s="126">
        <v>231300</v>
      </c>
      <c r="I16" s="126">
        <v>230210</v>
      </c>
      <c r="J16" s="126">
        <v>223239</v>
      </c>
      <c r="K16" s="126">
        <v>223120</v>
      </c>
      <c r="L16" s="126">
        <v>221910</v>
      </c>
      <c r="M16" s="126">
        <v>221195</v>
      </c>
      <c r="N16" s="126">
        <v>227397</v>
      </c>
      <c r="O16" s="126">
        <v>223409</v>
      </c>
      <c r="P16" s="126">
        <f>+'C5C'!P16+'C5D'!P19</f>
        <v>172170</v>
      </c>
      <c r="Q16" s="126">
        <f>+'C5C'!Q16+'C5D'!Q19</f>
        <v>204233</v>
      </c>
    </row>
    <row r="17" spans="1:17">
      <c r="A17" s="1365"/>
      <c r="B17" s="125" t="s">
        <v>182</v>
      </c>
      <c r="C17" s="126">
        <v>160575</v>
      </c>
      <c r="D17" s="126">
        <v>175569</v>
      </c>
      <c r="E17" s="126">
        <v>169542</v>
      </c>
      <c r="F17" s="126">
        <v>177219</v>
      </c>
      <c r="G17" s="126">
        <v>173559</v>
      </c>
      <c r="H17" s="126">
        <v>177112</v>
      </c>
      <c r="I17" s="126">
        <v>193136</v>
      </c>
      <c r="J17" s="126">
        <v>190428</v>
      </c>
      <c r="K17" s="126">
        <v>197021</v>
      </c>
      <c r="L17" s="126">
        <v>190856</v>
      </c>
      <c r="M17" s="126">
        <v>190878</v>
      </c>
      <c r="N17" s="126">
        <v>209397</v>
      </c>
      <c r="O17" s="126">
        <v>203917</v>
      </c>
      <c r="P17" s="126">
        <f>+'C5C'!P17+'C5D'!P20</f>
        <v>184724</v>
      </c>
      <c r="Q17" s="126">
        <f>+'C5C'!Q17+'C5D'!Q20</f>
        <v>191167</v>
      </c>
    </row>
    <row r="18" spans="1:17">
      <c r="A18" s="1365"/>
      <c r="B18" s="125" t="s">
        <v>183</v>
      </c>
      <c r="C18" s="126">
        <v>253328</v>
      </c>
      <c r="D18" s="126">
        <v>272708</v>
      </c>
      <c r="E18" s="126">
        <v>275266</v>
      </c>
      <c r="F18" s="126">
        <v>278016</v>
      </c>
      <c r="G18" s="126">
        <v>295553</v>
      </c>
      <c r="H18" s="126">
        <v>300276</v>
      </c>
      <c r="I18" s="126">
        <v>310992</v>
      </c>
      <c r="J18" s="126">
        <v>324403</v>
      </c>
      <c r="K18" s="126">
        <v>332027</v>
      </c>
      <c r="L18" s="126">
        <v>350610</v>
      </c>
      <c r="M18" s="126">
        <v>370917</v>
      </c>
      <c r="N18" s="126">
        <v>385485</v>
      </c>
      <c r="O18" s="126">
        <v>395197</v>
      </c>
      <c r="P18" s="126">
        <f>+'C5C'!P18+'C5D'!P21</f>
        <v>383429</v>
      </c>
      <c r="Q18" s="126">
        <f>+'C5C'!Q18+'C5D'!Q21</f>
        <v>436601</v>
      </c>
    </row>
    <row r="19" spans="1:17">
      <c r="A19" s="1365"/>
      <c r="B19" s="125" t="s">
        <v>184</v>
      </c>
      <c r="C19" s="126">
        <v>16530</v>
      </c>
      <c r="D19" s="126">
        <v>13369</v>
      </c>
      <c r="E19" s="126">
        <v>14749</v>
      </c>
      <c r="F19" s="126">
        <v>15657</v>
      </c>
      <c r="G19" s="126">
        <v>14198</v>
      </c>
      <c r="H19" s="126">
        <v>11134</v>
      </c>
      <c r="I19" s="126">
        <v>13424</v>
      </c>
      <c r="J19" s="126">
        <v>10814</v>
      </c>
      <c r="K19" s="126">
        <v>10478</v>
      </c>
      <c r="L19" s="126">
        <v>8263</v>
      </c>
      <c r="M19" s="126">
        <v>8535</v>
      </c>
      <c r="N19" s="126">
        <v>12954</v>
      </c>
      <c r="O19" s="126">
        <v>10883</v>
      </c>
      <c r="P19" s="126">
        <f>+'C5C'!P19+'C5D'!P22</f>
        <v>8533</v>
      </c>
      <c r="Q19" s="126">
        <f>+'C5C'!Q19+'C5D'!Q22</f>
        <v>9007</v>
      </c>
    </row>
    <row r="20" spans="1:17">
      <c r="A20" s="1365"/>
      <c r="B20" s="125" t="s">
        <v>185</v>
      </c>
      <c r="C20" s="126">
        <v>149958</v>
      </c>
      <c r="D20" s="126">
        <v>160571</v>
      </c>
      <c r="E20" s="126">
        <v>172641</v>
      </c>
      <c r="F20" s="126">
        <v>177206</v>
      </c>
      <c r="G20" s="126">
        <v>185685</v>
      </c>
      <c r="H20" s="126">
        <v>210805</v>
      </c>
      <c r="I20" s="126">
        <v>212093</v>
      </c>
      <c r="J20" s="126">
        <v>220145</v>
      </c>
      <c r="K20" s="126">
        <v>232851</v>
      </c>
      <c r="L20" s="126">
        <v>244584</v>
      </c>
      <c r="M20" s="126">
        <v>239622</v>
      </c>
      <c r="N20" s="126">
        <v>241810</v>
      </c>
      <c r="O20" s="126">
        <v>273468</v>
      </c>
      <c r="P20" s="126">
        <f>+'C5C'!P20+'C5D'!P23</f>
        <v>319893</v>
      </c>
      <c r="Q20" s="126">
        <f>+'C5C'!Q20+'C5D'!Q23</f>
        <v>260238</v>
      </c>
    </row>
    <row r="21" spans="1:17">
      <c r="A21" s="1365"/>
      <c r="B21" s="125" t="s">
        <v>186</v>
      </c>
      <c r="C21" s="126">
        <v>941</v>
      </c>
      <c r="D21" s="126">
        <v>755</v>
      </c>
      <c r="E21" s="126">
        <v>1433</v>
      </c>
      <c r="F21" s="126">
        <v>1724</v>
      </c>
      <c r="G21" s="126">
        <v>4981</v>
      </c>
      <c r="H21" s="126">
        <v>3197</v>
      </c>
      <c r="I21" s="126">
        <v>5178</v>
      </c>
      <c r="J21" s="126">
        <v>6977</v>
      </c>
      <c r="K21" s="126">
        <v>6560</v>
      </c>
      <c r="L21" s="126">
        <v>7284</v>
      </c>
      <c r="M21" s="126">
        <v>8413</v>
      </c>
      <c r="N21" s="126">
        <v>5947</v>
      </c>
      <c r="O21" s="126">
        <v>4549</v>
      </c>
      <c r="P21" s="126">
        <f>+'C5C'!P21+'C5D'!P24</f>
        <v>3722</v>
      </c>
      <c r="Q21" s="126">
        <f>+'C5C'!Q21+'C5D'!Q24</f>
        <v>6179</v>
      </c>
    </row>
    <row r="22" spans="1:17" ht="23.25" customHeight="1">
      <c r="A22" s="1365"/>
      <c r="B22" s="122" t="s">
        <v>118</v>
      </c>
      <c r="C22" s="123">
        <v>551252</v>
      </c>
      <c r="D22" s="123">
        <v>571330</v>
      </c>
      <c r="E22" s="123">
        <v>595698</v>
      </c>
      <c r="F22" s="123">
        <v>597461</v>
      </c>
      <c r="G22" s="123">
        <v>618117</v>
      </c>
      <c r="H22" s="123">
        <v>665486</v>
      </c>
      <c r="I22" s="123">
        <v>691813</v>
      </c>
      <c r="J22" s="123">
        <v>720129</v>
      </c>
      <c r="K22" s="123">
        <v>745335</v>
      </c>
      <c r="L22" s="123">
        <v>766673</v>
      </c>
      <c r="M22" s="123">
        <v>783298</v>
      </c>
      <c r="N22" s="123">
        <v>827478</v>
      </c>
      <c r="O22" s="123">
        <v>878626</v>
      </c>
      <c r="P22" s="123">
        <f>SUM(P23:P30)</f>
        <v>896992</v>
      </c>
      <c r="Q22" s="123">
        <f>SUM(Q23:Q30)</f>
        <v>799306</v>
      </c>
    </row>
    <row r="23" spans="1:17">
      <c r="A23" s="1365"/>
      <c r="B23" s="125" t="s">
        <v>179</v>
      </c>
      <c r="C23" s="126">
        <v>24707</v>
      </c>
      <c r="D23" s="126">
        <v>17567</v>
      </c>
      <c r="E23" s="126">
        <v>24709</v>
      </c>
      <c r="F23" s="126">
        <v>22521</v>
      </c>
      <c r="G23" s="126">
        <v>19297</v>
      </c>
      <c r="H23" s="126">
        <v>25099</v>
      </c>
      <c r="I23" s="126">
        <v>29841</v>
      </c>
      <c r="J23" s="126">
        <v>27685</v>
      </c>
      <c r="K23" s="126">
        <v>26776</v>
      </c>
      <c r="L23" s="126">
        <v>30413</v>
      </c>
      <c r="M23" s="126">
        <v>30387</v>
      </c>
      <c r="N23" s="126">
        <v>23807</v>
      </c>
      <c r="O23" s="126">
        <v>28043</v>
      </c>
      <c r="P23" s="126">
        <f>+'C5C'!P23+'C5D'!P26</f>
        <v>9955</v>
      </c>
      <c r="Q23" s="126">
        <f>+'C5C'!Q23+'C5D'!Q26</f>
        <v>18520</v>
      </c>
    </row>
    <row r="24" spans="1:17">
      <c r="A24" s="1365"/>
      <c r="B24" s="125" t="s">
        <v>180</v>
      </c>
      <c r="C24" s="126">
        <v>18198</v>
      </c>
      <c r="D24" s="126">
        <v>21145</v>
      </c>
      <c r="E24" s="126">
        <v>17900</v>
      </c>
      <c r="F24" s="126">
        <v>17566</v>
      </c>
      <c r="G24" s="126">
        <v>20110</v>
      </c>
      <c r="H24" s="126">
        <v>18204</v>
      </c>
      <c r="I24" s="126">
        <v>21038</v>
      </c>
      <c r="J24" s="126">
        <v>21590</v>
      </c>
      <c r="K24" s="126">
        <v>21786</v>
      </c>
      <c r="L24" s="126">
        <v>21444</v>
      </c>
      <c r="M24" s="126">
        <v>21327</v>
      </c>
      <c r="N24" s="126">
        <v>24185</v>
      </c>
      <c r="O24" s="126">
        <v>20798</v>
      </c>
      <c r="P24" s="126">
        <f>+'C5C'!P24+'C5D'!P27</f>
        <v>8891</v>
      </c>
      <c r="Q24" s="126">
        <f>+'C5C'!Q24+'C5D'!Q27</f>
        <v>16057</v>
      </c>
    </row>
    <row r="25" spans="1:17">
      <c r="A25" s="1365"/>
      <c r="B25" s="125" t="s">
        <v>181</v>
      </c>
      <c r="C25" s="126">
        <v>86549</v>
      </c>
      <c r="D25" s="126">
        <v>87554</v>
      </c>
      <c r="E25" s="126">
        <v>96159</v>
      </c>
      <c r="F25" s="126">
        <v>95959</v>
      </c>
      <c r="G25" s="126">
        <v>83647</v>
      </c>
      <c r="H25" s="126">
        <v>92266</v>
      </c>
      <c r="I25" s="126">
        <v>96793</v>
      </c>
      <c r="J25" s="126">
        <v>97570</v>
      </c>
      <c r="K25" s="126">
        <v>97139</v>
      </c>
      <c r="L25" s="126">
        <v>103835</v>
      </c>
      <c r="M25" s="126">
        <v>103550</v>
      </c>
      <c r="N25" s="126">
        <v>110762</v>
      </c>
      <c r="O25" s="126">
        <v>116884</v>
      </c>
      <c r="P25" s="126">
        <f>+'C5C'!P25+'C5D'!P28</f>
        <v>91924</v>
      </c>
      <c r="Q25" s="126">
        <f>+'C5C'!Q25+'C5D'!Q28</f>
        <v>93387</v>
      </c>
    </row>
    <row r="26" spans="1:17">
      <c r="A26" s="1365"/>
      <c r="B26" s="125" t="s">
        <v>182</v>
      </c>
      <c r="C26" s="126">
        <v>73343</v>
      </c>
      <c r="D26" s="126">
        <v>79248</v>
      </c>
      <c r="E26" s="126">
        <v>76081</v>
      </c>
      <c r="F26" s="126">
        <v>75040</v>
      </c>
      <c r="G26" s="126">
        <v>70540</v>
      </c>
      <c r="H26" s="126">
        <v>81259</v>
      </c>
      <c r="I26" s="126">
        <v>82508</v>
      </c>
      <c r="J26" s="126">
        <v>91274</v>
      </c>
      <c r="K26" s="126">
        <v>89730</v>
      </c>
      <c r="L26" s="126">
        <v>91757</v>
      </c>
      <c r="M26" s="126">
        <v>87242</v>
      </c>
      <c r="N26" s="126">
        <v>98421</v>
      </c>
      <c r="O26" s="126">
        <v>100534</v>
      </c>
      <c r="P26" s="126">
        <f>+'C5C'!P26+'C5D'!P29</f>
        <v>99548</v>
      </c>
      <c r="Q26" s="126">
        <f>+'C5C'!Q26+'C5D'!Q29</f>
        <v>79741</v>
      </c>
    </row>
    <row r="27" spans="1:17">
      <c r="A27" s="1365"/>
      <c r="B27" s="125" t="s">
        <v>183</v>
      </c>
      <c r="C27" s="126">
        <v>160725</v>
      </c>
      <c r="D27" s="126">
        <v>162894</v>
      </c>
      <c r="E27" s="126">
        <v>171616</v>
      </c>
      <c r="F27" s="126">
        <v>174140</v>
      </c>
      <c r="G27" s="126">
        <v>181006</v>
      </c>
      <c r="H27" s="126">
        <v>184641</v>
      </c>
      <c r="I27" s="126">
        <v>199413</v>
      </c>
      <c r="J27" s="126">
        <v>200570</v>
      </c>
      <c r="K27" s="126">
        <v>211992</v>
      </c>
      <c r="L27" s="126">
        <v>218827</v>
      </c>
      <c r="M27" s="126">
        <v>231365</v>
      </c>
      <c r="N27" s="126">
        <v>258445</v>
      </c>
      <c r="O27" s="126">
        <v>263101</v>
      </c>
      <c r="P27" s="126">
        <f>+'C5C'!P27+'C5D'!P30</f>
        <v>270683</v>
      </c>
      <c r="Q27" s="126">
        <f>+'C5C'!Q27+'C5D'!Q30</f>
        <v>258207</v>
      </c>
    </row>
    <row r="28" spans="1:17">
      <c r="A28" s="1365"/>
      <c r="B28" s="125" t="s">
        <v>184</v>
      </c>
      <c r="C28" s="126">
        <v>8338</v>
      </c>
      <c r="D28" s="126">
        <v>9018</v>
      </c>
      <c r="E28" s="126">
        <v>7696</v>
      </c>
      <c r="F28" s="126">
        <v>7663</v>
      </c>
      <c r="G28" s="126">
        <v>4531</v>
      </c>
      <c r="H28" s="126">
        <v>6348</v>
      </c>
      <c r="I28" s="126">
        <v>4640</v>
      </c>
      <c r="J28" s="126">
        <v>4965</v>
      </c>
      <c r="K28" s="126">
        <v>3432</v>
      </c>
      <c r="L28" s="126">
        <v>4266</v>
      </c>
      <c r="M28" s="126">
        <v>4413</v>
      </c>
      <c r="N28" s="126">
        <v>4453</v>
      </c>
      <c r="O28" s="126">
        <v>6698</v>
      </c>
      <c r="P28" s="126">
        <f>+'C5C'!P28+'C5D'!P31</f>
        <v>5022</v>
      </c>
      <c r="Q28" s="126">
        <f>+'C5C'!Q28+'C5D'!Q31</f>
        <v>2968</v>
      </c>
    </row>
    <row r="29" spans="1:17">
      <c r="A29" s="1365"/>
      <c r="B29" s="125" t="s">
        <v>185</v>
      </c>
      <c r="C29" s="126">
        <v>178079</v>
      </c>
      <c r="D29" s="126">
        <v>193502</v>
      </c>
      <c r="E29" s="126">
        <v>199682</v>
      </c>
      <c r="F29" s="126">
        <v>202759</v>
      </c>
      <c r="G29" s="126">
        <v>232860</v>
      </c>
      <c r="H29" s="126">
        <v>253875</v>
      </c>
      <c r="I29" s="126">
        <v>252684</v>
      </c>
      <c r="J29" s="126">
        <v>267707</v>
      </c>
      <c r="K29" s="126">
        <v>283717</v>
      </c>
      <c r="L29" s="126">
        <v>285140</v>
      </c>
      <c r="M29" s="126">
        <v>293634</v>
      </c>
      <c r="N29" s="126">
        <v>300797</v>
      </c>
      <c r="O29" s="126">
        <v>336646</v>
      </c>
      <c r="P29" s="126">
        <f>+'C5C'!P29+'C5D'!P32</f>
        <v>404705</v>
      </c>
      <c r="Q29" s="126">
        <f>+'C5C'!Q29+'C5D'!Q32</f>
        <v>324780</v>
      </c>
    </row>
    <row r="30" spans="1:17">
      <c r="A30" s="1366"/>
      <c r="B30" s="127" t="s">
        <v>186</v>
      </c>
      <c r="C30" s="128">
        <v>1313</v>
      </c>
      <c r="D30" s="128">
        <v>402</v>
      </c>
      <c r="E30" s="128">
        <v>1855</v>
      </c>
      <c r="F30" s="128">
        <v>1813</v>
      </c>
      <c r="G30" s="128">
        <v>6126</v>
      </c>
      <c r="H30" s="128">
        <v>3794</v>
      </c>
      <c r="I30" s="128">
        <v>4896</v>
      </c>
      <c r="J30" s="128">
        <v>8768</v>
      </c>
      <c r="K30" s="128">
        <v>10763</v>
      </c>
      <c r="L30" s="128">
        <v>10991</v>
      </c>
      <c r="M30" s="128">
        <v>11380</v>
      </c>
      <c r="N30" s="328">
        <v>6608</v>
      </c>
      <c r="O30" s="328">
        <v>5922</v>
      </c>
      <c r="P30" s="126">
        <f>+'C5C'!P30+'C5D'!P33</f>
        <v>6264</v>
      </c>
      <c r="Q30" s="126">
        <f>+'C5C'!Q30+'C5D'!Q33</f>
        <v>5646</v>
      </c>
    </row>
    <row r="86" spans="13:16">
      <c r="M86" s="44"/>
      <c r="N86" s="44"/>
      <c r="O86" s="44"/>
      <c r="P86" s="44"/>
    </row>
  </sheetData>
  <mergeCells count="2">
    <mergeCell ref="A3:A30"/>
    <mergeCell ref="A2:Q2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2:Q30"/>
  <sheetViews>
    <sheetView showGridLines="0" workbookViewId="0">
      <selection activeCell="R8" sqref="R8"/>
    </sheetView>
  </sheetViews>
  <sheetFormatPr baseColWidth="10" defaultColWidth="11.44140625" defaultRowHeight="13.8"/>
  <cols>
    <col min="1" max="1" width="6" style="11" customWidth="1"/>
    <col min="2" max="2" width="22.5546875" style="11" customWidth="1"/>
    <col min="3" max="17" width="8.88671875" style="11" bestFit="1" customWidth="1"/>
    <col min="18" max="16384" width="11.44140625" style="11"/>
  </cols>
  <sheetData>
    <row r="2" spans="1:17" ht="27.75" customHeight="1">
      <c r="A2" s="1367" t="s">
        <v>329</v>
      </c>
      <c r="B2" s="1367"/>
      <c r="C2" s="1367"/>
      <c r="D2" s="1367"/>
      <c r="E2" s="1367"/>
      <c r="F2" s="1367"/>
      <c r="G2" s="1367"/>
      <c r="H2" s="1367"/>
      <c r="I2" s="1367"/>
      <c r="J2" s="1367"/>
      <c r="K2" s="1367"/>
      <c r="L2" s="1367"/>
      <c r="M2" s="1367"/>
      <c r="N2" s="1367"/>
      <c r="O2" s="1367"/>
      <c r="P2" s="1367"/>
      <c r="Q2" s="1367"/>
    </row>
    <row r="3" spans="1:17" ht="29.25" customHeight="1">
      <c r="A3" s="1364" t="s">
        <v>101</v>
      </c>
      <c r="B3" s="129" t="s">
        <v>178</v>
      </c>
      <c r="C3" s="130">
        <v>2007</v>
      </c>
      <c r="D3" s="130">
        <v>2008</v>
      </c>
      <c r="E3" s="130">
        <v>2009</v>
      </c>
      <c r="F3" s="130">
        <v>2010</v>
      </c>
      <c r="G3" s="130">
        <v>2011</v>
      </c>
      <c r="H3" s="130">
        <v>2012</v>
      </c>
      <c r="I3" s="130">
        <v>2013</v>
      </c>
      <c r="J3" s="130">
        <v>2014</v>
      </c>
      <c r="K3" s="130">
        <v>2015</v>
      </c>
      <c r="L3" s="477">
        <v>2016</v>
      </c>
      <c r="M3" s="567">
        <v>2017</v>
      </c>
      <c r="N3" s="603">
        <v>2018</v>
      </c>
      <c r="O3" s="734">
        <v>2019</v>
      </c>
      <c r="P3" s="833">
        <v>2020</v>
      </c>
      <c r="Q3" s="833">
        <v>2021</v>
      </c>
    </row>
    <row r="4" spans="1:17" ht="20.25" customHeight="1">
      <c r="A4" s="1365"/>
      <c r="B4" s="122" t="s">
        <v>109</v>
      </c>
      <c r="C4" s="123">
        <v>1356973</v>
      </c>
      <c r="D4" s="123">
        <v>1421921</v>
      </c>
      <c r="E4" s="123">
        <v>1440801</v>
      </c>
      <c r="F4" s="123">
        <v>1455592</v>
      </c>
      <c r="G4" s="123">
        <v>1538082</v>
      </c>
      <c r="H4" s="123">
        <v>1617171</v>
      </c>
      <c r="I4" s="123">
        <v>1672352</v>
      </c>
      <c r="J4" s="123">
        <v>1695361</v>
      </c>
      <c r="K4" s="123">
        <v>1733851</v>
      </c>
      <c r="L4" s="123">
        <f>SUM(L5:L12)</f>
        <v>1770711</v>
      </c>
      <c r="M4" s="123">
        <v>1785849</v>
      </c>
      <c r="N4" s="123">
        <v>1868602</v>
      </c>
      <c r="O4" s="123">
        <v>1920642</v>
      </c>
      <c r="P4" s="123">
        <f>SUM(P5:P12)</f>
        <v>1631691</v>
      </c>
      <c r="Q4" s="123">
        <f>SUM(Q5:Q12)</f>
        <v>1744387</v>
      </c>
    </row>
    <row r="5" spans="1:17">
      <c r="A5" s="1365"/>
      <c r="B5" s="125" t="s">
        <v>179</v>
      </c>
      <c r="C5" s="126">
        <v>61955</v>
      </c>
      <c r="D5" s="126">
        <v>51606</v>
      </c>
      <c r="E5" s="126">
        <v>57147</v>
      </c>
      <c r="F5" s="126">
        <v>53810</v>
      </c>
      <c r="G5" s="126">
        <v>51746</v>
      </c>
      <c r="H5" s="126">
        <v>58681</v>
      </c>
      <c r="I5" s="126">
        <v>66336</v>
      </c>
      <c r="J5" s="126">
        <v>61095</v>
      </c>
      <c r="K5" s="126">
        <v>58055</v>
      </c>
      <c r="L5" s="126">
        <f>+L14+L23</f>
        <v>63627</v>
      </c>
      <c r="M5" s="126">
        <v>61411</v>
      </c>
      <c r="N5" s="126">
        <v>51567</v>
      </c>
      <c r="O5" s="126">
        <v>58550</v>
      </c>
      <c r="P5" s="126">
        <f>+P14+P23</f>
        <v>16233</v>
      </c>
      <c r="Q5" s="126">
        <f>+Q14+Q23</f>
        <v>41862</v>
      </c>
    </row>
    <row r="6" spans="1:17">
      <c r="A6" s="1365"/>
      <c r="B6" s="125" t="s">
        <v>180</v>
      </c>
      <c r="C6" s="126">
        <v>66182</v>
      </c>
      <c r="D6" s="126">
        <v>70343</v>
      </c>
      <c r="E6" s="126">
        <v>67520</v>
      </c>
      <c r="F6" s="126">
        <v>64349</v>
      </c>
      <c r="G6" s="126">
        <v>74096</v>
      </c>
      <c r="H6" s="126">
        <v>69093</v>
      </c>
      <c r="I6" s="126">
        <v>69693</v>
      </c>
      <c r="J6" s="126">
        <v>71186</v>
      </c>
      <c r="K6" s="126">
        <v>67596</v>
      </c>
      <c r="L6" s="126">
        <f t="shared" ref="L6:L12" si="0">+L15+L24</f>
        <v>70029</v>
      </c>
      <c r="M6" s="126">
        <v>68142</v>
      </c>
      <c r="N6" s="126">
        <v>71915</v>
      </c>
      <c r="O6" s="126">
        <v>65337</v>
      </c>
      <c r="P6" s="126">
        <f t="shared" ref="P6:Q12" si="1">+P15+P24</f>
        <v>31329</v>
      </c>
      <c r="Q6" s="126">
        <f t="shared" si="1"/>
        <v>48780</v>
      </c>
    </row>
    <row r="7" spans="1:17">
      <c r="A7" s="1365"/>
      <c r="B7" s="125" t="s">
        <v>181</v>
      </c>
      <c r="C7" s="126">
        <v>305206</v>
      </c>
      <c r="D7" s="126">
        <v>304338</v>
      </c>
      <c r="E7" s="126">
        <v>313093</v>
      </c>
      <c r="F7" s="126">
        <v>314150</v>
      </c>
      <c r="G7" s="126">
        <v>304986</v>
      </c>
      <c r="H7" s="126">
        <v>316945</v>
      </c>
      <c r="I7" s="126">
        <v>320396</v>
      </c>
      <c r="J7" s="126">
        <v>312956</v>
      </c>
      <c r="K7" s="126">
        <v>311409</v>
      </c>
      <c r="L7" s="126">
        <f t="shared" si="0"/>
        <v>316130</v>
      </c>
      <c r="M7" s="126">
        <v>313579</v>
      </c>
      <c r="N7" s="126">
        <v>329815</v>
      </c>
      <c r="O7" s="126">
        <v>330108</v>
      </c>
      <c r="P7" s="126">
        <f t="shared" si="1"/>
        <v>239788</v>
      </c>
      <c r="Q7" s="126">
        <f t="shared" si="1"/>
        <v>277349</v>
      </c>
    </row>
    <row r="8" spans="1:17">
      <c r="A8" s="1365"/>
      <c r="B8" s="125" t="s">
        <v>182</v>
      </c>
      <c r="C8" s="126">
        <v>214660</v>
      </c>
      <c r="D8" s="126">
        <v>236826</v>
      </c>
      <c r="E8" s="126">
        <v>224398</v>
      </c>
      <c r="F8" s="126">
        <v>232651</v>
      </c>
      <c r="G8" s="126">
        <v>230889</v>
      </c>
      <c r="H8" s="126">
        <v>244025</v>
      </c>
      <c r="I8" s="126">
        <v>262155</v>
      </c>
      <c r="J8" s="126">
        <v>263470</v>
      </c>
      <c r="K8" s="126">
        <v>269071</v>
      </c>
      <c r="L8" s="126">
        <f t="shared" si="0"/>
        <v>262732</v>
      </c>
      <c r="M8" s="126">
        <v>256186</v>
      </c>
      <c r="N8" s="126">
        <v>286521</v>
      </c>
      <c r="O8" s="126">
        <v>277675</v>
      </c>
      <c r="P8" s="126">
        <f t="shared" si="1"/>
        <v>234047</v>
      </c>
      <c r="Q8" s="126">
        <f t="shared" si="1"/>
        <v>233800</v>
      </c>
    </row>
    <row r="9" spans="1:17">
      <c r="A9" s="1365"/>
      <c r="B9" s="125" t="s">
        <v>183</v>
      </c>
      <c r="C9" s="126">
        <v>377648</v>
      </c>
      <c r="D9" s="126">
        <v>402484</v>
      </c>
      <c r="E9" s="126">
        <v>406744</v>
      </c>
      <c r="F9" s="126">
        <v>410188</v>
      </c>
      <c r="G9" s="126">
        <v>443730</v>
      </c>
      <c r="H9" s="126">
        <v>457746</v>
      </c>
      <c r="I9" s="126">
        <v>479694</v>
      </c>
      <c r="J9" s="126">
        <v>489191</v>
      </c>
      <c r="K9" s="126">
        <v>505104</v>
      </c>
      <c r="L9" s="126">
        <f t="shared" si="0"/>
        <v>525474</v>
      </c>
      <c r="M9" s="126">
        <v>550461</v>
      </c>
      <c r="N9" s="126">
        <v>589672</v>
      </c>
      <c r="O9" s="126">
        <v>595182</v>
      </c>
      <c r="P9" s="126">
        <f t="shared" si="1"/>
        <v>506160</v>
      </c>
      <c r="Q9" s="126">
        <f t="shared" si="1"/>
        <v>597645</v>
      </c>
    </row>
    <row r="10" spans="1:17">
      <c r="A10" s="1365"/>
      <c r="B10" s="125" t="s">
        <v>184</v>
      </c>
      <c r="C10" s="126">
        <v>23264</v>
      </c>
      <c r="D10" s="126">
        <v>21139</v>
      </c>
      <c r="E10" s="126">
        <v>20821</v>
      </c>
      <c r="F10" s="126">
        <v>21685</v>
      </c>
      <c r="G10" s="126">
        <v>17576</v>
      </c>
      <c r="H10" s="126">
        <v>16778</v>
      </c>
      <c r="I10" s="126">
        <v>17530</v>
      </c>
      <c r="J10" s="126">
        <v>15477</v>
      </c>
      <c r="K10" s="126">
        <v>13468</v>
      </c>
      <c r="L10" s="126">
        <f t="shared" si="0"/>
        <v>12358</v>
      </c>
      <c r="M10" s="126">
        <v>12310</v>
      </c>
      <c r="N10" s="126">
        <v>15682</v>
      </c>
      <c r="O10" s="126">
        <v>16399</v>
      </c>
      <c r="P10" s="126">
        <f t="shared" si="1"/>
        <v>12739</v>
      </c>
      <c r="Q10" s="126">
        <f t="shared" si="1"/>
        <v>10033</v>
      </c>
    </row>
    <row r="11" spans="1:17">
      <c r="A11" s="1365"/>
      <c r="B11" s="125" t="s">
        <v>185</v>
      </c>
      <c r="C11" s="126">
        <v>305986</v>
      </c>
      <c r="D11" s="126">
        <v>334234</v>
      </c>
      <c r="E11" s="126">
        <v>347978</v>
      </c>
      <c r="F11" s="126">
        <v>355604</v>
      </c>
      <c r="G11" s="126">
        <v>404352</v>
      </c>
      <c r="H11" s="126">
        <v>447282</v>
      </c>
      <c r="I11" s="126">
        <v>446907</v>
      </c>
      <c r="J11" s="126">
        <v>467956</v>
      </c>
      <c r="K11" s="126">
        <v>492956</v>
      </c>
      <c r="L11" s="126">
        <f t="shared" si="0"/>
        <v>502687</v>
      </c>
      <c r="M11" s="126">
        <v>504767</v>
      </c>
      <c r="N11" s="126">
        <v>510900</v>
      </c>
      <c r="O11" s="126">
        <v>567393</v>
      </c>
      <c r="P11" s="126">
        <f t="shared" si="1"/>
        <v>584358</v>
      </c>
      <c r="Q11" s="126">
        <f t="shared" si="1"/>
        <v>524364</v>
      </c>
    </row>
    <row r="12" spans="1:17">
      <c r="A12" s="1365"/>
      <c r="B12" s="125" t="s">
        <v>186</v>
      </c>
      <c r="C12" s="126">
        <v>2072</v>
      </c>
      <c r="D12" s="126">
        <v>951</v>
      </c>
      <c r="E12" s="126">
        <v>3100</v>
      </c>
      <c r="F12" s="126">
        <v>3155</v>
      </c>
      <c r="G12" s="126">
        <v>10707</v>
      </c>
      <c r="H12" s="126">
        <v>6621</v>
      </c>
      <c r="I12" s="126">
        <v>9641</v>
      </c>
      <c r="J12" s="126">
        <v>14030</v>
      </c>
      <c r="K12" s="126">
        <v>16192</v>
      </c>
      <c r="L12" s="126">
        <f t="shared" si="0"/>
        <v>17674</v>
      </c>
      <c r="M12" s="126">
        <v>18993</v>
      </c>
      <c r="N12" s="126">
        <v>12530</v>
      </c>
      <c r="O12" s="126">
        <v>9998</v>
      </c>
      <c r="P12" s="126">
        <f t="shared" si="1"/>
        <v>7037</v>
      </c>
      <c r="Q12" s="126">
        <f t="shared" si="1"/>
        <v>10554</v>
      </c>
    </row>
    <row r="13" spans="1:17" ht="21.75" customHeight="1">
      <c r="A13" s="1365"/>
      <c r="B13" s="122" t="s">
        <v>117</v>
      </c>
      <c r="C13" s="123">
        <v>853352</v>
      </c>
      <c r="D13" s="123">
        <v>893720</v>
      </c>
      <c r="E13" s="123">
        <v>897830</v>
      </c>
      <c r="F13" s="123">
        <v>908863</v>
      </c>
      <c r="G13" s="123">
        <v>950388</v>
      </c>
      <c r="H13" s="123">
        <v>984530</v>
      </c>
      <c r="I13" s="123">
        <v>1017103</v>
      </c>
      <c r="J13" s="123">
        <v>1018777</v>
      </c>
      <c r="K13" s="123">
        <v>1035031</v>
      </c>
      <c r="L13" s="123">
        <v>1055082</v>
      </c>
      <c r="M13" s="123">
        <v>1063249</v>
      </c>
      <c r="N13" s="123">
        <v>1103601</v>
      </c>
      <c r="O13" s="123">
        <v>1118961</v>
      </c>
      <c r="P13" s="123">
        <f>SUM(P14:P21)</f>
        <v>955961</v>
      </c>
      <c r="Q13" s="123">
        <f>SUM(Q14:Q21)</f>
        <v>1039085</v>
      </c>
    </row>
    <row r="14" spans="1:17">
      <c r="A14" s="1365"/>
      <c r="B14" s="125" t="s">
        <v>179</v>
      </c>
      <c r="C14" s="126">
        <v>37431</v>
      </c>
      <c r="D14" s="126">
        <v>34345</v>
      </c>
      <c r="E14" s="126">
        <v>32448</v>
      </c>
      <c r="F14" s="126">
        <v>31289</v>
      </c>
      <c r="G14" s="126">
        <v>32449</v>
      </c>
      <c r="H14" s="126">
        <v>33835</v>
      </c>
      <c r="I14" s="126">
        <v>36574</v>
      </c>
      <c r="J14" s="126">
        <v>33607</v>
      </c>
      <c r="K14" s="126">
        <v>31618</v>
      </c>
      <c r="L14" s="126">
        <v>33254</v>
      </c>
      <c r="M14" s="126">
        <v>31024</v>
      </c>
      <c r="N14" s="126">
        <v>27806</v>
      </c>
      <c r="O14" s="126">
        <v>30882</v>
      </c>
      <c r="P14" s="126">
        <v>7572</v>
      </c>
      <c r="Q14" s="126">
        <v>24002</v>
      </c>
    </row>
    <row r="15" spans="1:17">
      <c r="A15" s="1365"/>
      <c r="B15" s="125" t="s">
        <v>180</v>
      </c>
      <c r="C15" s="126">
        <v>48374</v>
      </c>
      <c r="D15" s="126">
        <v>49675</v>
      </c>
      <c r="E15" s="126">
        <v>49850</v>
      </c>
      <c r="F15" s="126">
        <v>46905</v>
      </c>
      <c r="G15" s="126">
        <v>54112</v>
      </c>
      <c r="H15" s="126">
        <v>50910</v>
      </c>
      <c r="I15" s="126">
        <v>49147</v>
      </c>
      <c r="J15" s="126">
        <v>49925</v>
      </c>
      <c r="K15" s="126">
        <v>46455</v>
      </c>
      <c r="L15" s="126">
        <v>48835</v>
      </c>
      <c r="M15" s="126">
        <v>47024</v>
      </c>
      <c r="N15" s="126">
        <v>48008</v>
      </c>
      <c r="O15" s="126">
        <v>44829</v>
      </c>
      <c r="P15" s="126">
        <v>23484</v>
      </c>
      <c r="Q15" s="126">
        <v>33250</v>
      </c>
    </row>
    <row r="16" spans="1:17">
      <c r="A16" s="1365"/>
      <c r="B16" s="125" t="s">
        <v>181</v>
      </c>
      <c r="C16" s="126">
        <v>222290</v>
      </c>
      <c r="D16" s="126">
        <v>220347</v>
      </c>
      <c r="E16" s="126">
        <v>222050</v>
      </c>
      <c r="F16" s="126">
        <v>222281</v>
      </c>
      <c r="G16" s="126">
        <v>223265</v>
      </c>
      <c r="H16" s="126">
        <v>226717</v>
      </c>
      <c r="I16" s="126">
        <v>225835</v>
      </c>
      <c r="J16" s="126">
        <v>218969</v>
      </c>
      <c r="K16" s="126">
        <v>216942</v>
      </c>
      <c r="L16" s="126">
        <v>214719</v>
      </c>
      <c r="M16" s="126">
        <v>214216</v>
      </c>
      <c r="N16" s="126">
        <v>221866</v>
      </c>
      <c r="O16" s="126">
        <v>216090</v>
      </c>
      <c r="P16" s="126">
        <v>162058</v>
      </c>
      <c r="Q16" s="126">
        <v>190130</v>
      </c>
    </row>
    <row r="17" spans="1:17">
      <c r="A17" s="1365"/>
      <c r="B17" s="125" t="s">
        <v>182</v>
      </c>
      <c r="C17" s="126">
        <v>148977</v>
      </c>
      <c r="D17" s="126">
        <v>165424</v>
      </c>
      <c r="E17" s="126">
        <v>156478</v>
      </c>
      <c r="F17" s="126">
        <v>165058</v>
      </c>
      <c r="G17" s="126">
        <v>164565</v>
      </c>
      <c r="H17" s="126">
        <v>168326</v>
      </c>
      <c r="I17" s="126">
        <v>185128</v>
      </c>
      <c r="J17" s="126">
        <v>179233</v>
      </c>
      <c r="K17" s="126">
        <v>186544</v>
      </c>
      <c r="L17" s="126">
        <v>179180</v>
      </c>
      <c r="M17" s="126">
        <v>178371</v>
      </c>
      <c r="N17" s="126">
        <v>196346</v>
      </c>
      <c r="O17" s="126">
        <v>186675</v>
      </c>
      <c r="P17" s="126">
        <v>161805</v>
      </c>
      <c r="Q17" s="126">
        <v>162712</v>
      </c>
    </row>
    <row r="18" spans="1:17">
      <c r="A18" s="1365"/>
      <c r="B18" s="125" t="s">
        <v>183</v>
      </c>
      <c r="C18" s="126">
        <v>237795</v>
      </c>
      <c r="D18" s="126">
        <v>256918</v>
      </c>
      <c r="E18" s="126">
        <v>257774</v>
      </c>
      <c r="F18" s="126">
        <v>259050</v>
      </c>
      <c r="G18" s="126">
        <v>277449</v>
      </c>
      <c r="H18" s="126">
        <v>286621</v>
      </c>
      <c r="I18" s="126">
        <v>296320</v>
      </c>
      <c r="J18" s="126">
        <v>306683</v>
      </c>
      <c r="K18" s="126">
        <v>313563</v>
      </c>
      <c r="L18" s="126">
        <v>329297</v>
      </c>
      <c r="M18" s="126">
        <v>347034</v>
      </c>
      <c r="N18" s="126">
        <v>361385</v>
      </c>
      <c r="O18" s="126">
        <v>366442</v>
      </c>
      <c r="P18" s="126">
        <v>318023</v>
      </c>
      <c r="Q18" s="126">
        <v>378655</v>
      </c>
    </row>
    <row r="19" spans="1:17">
      <c r="A19" s="1365"/>
      <c r="B19" s="125" t="s">
        <v>184</v>
      </c>
      <c r="C19" s="126">
        <v>15649</v>
      </c>
      <c r="D19" s="126">
        <v>12435</v>
      </c>
      <c r="E19" s="126">
        <v>13634</v>
      </c>
      <c r="F19" s="126">
        <v>14594</v>
      </c>
      <c r="G19" s="126">
        <v>13156</v>
      </c>
      <c r="H19" s="126">
        <v>10813</v>
      </c>
      <c r="I19" s="126">
        <v>13308</v>
      </c>
      <c r="J19" s="126">
        <v>10512</v>
      </c>
      <c r="K19" s="126">
        <v>10213</v>
      </c>
      <c r="L19" s="126">
        <v>8169</v>
      </c>
      <c r="M19" s="126">
        <v>7968</v>
      </c>
      <c r="N19" s="126">
        <v>12401</v>
      </c>
      <c r="O19" s="126">
        <v>9904</v>
      </c>
      <c r="P19" s="126">
        <v>8038</v>
      </c>
      <c r="Q19" s="126">
        <v>7807</v>
      </c>
    </row>
    <row r="20" spans="1:17">
      <c r="A20" s="1365"/>
      <c r="B20" s="125" t="s">
        <v>185</v>
      </c>
      <c r="C20" s="126">
        <v>141895</v>
      </c>
      <c r="D20" s="126">
        <v>153821</v>
      </c>
      <c r="E20" s="126">
        <v>164173</v>
      </c>
      <c r="F20" s="126">
        <v>167973</v>
      </c>
      <c r="G20" s="126">
        <v>180738</v>
      </c>
      <c r="H20" s="126">
        <v>204133</v>
      </c>
      <c r="I20" s="126">
        <v>205874</v>
      </c>
      <c r="J20" s="126">
        <v>213698</v>
      </c>
      <c r="K20" s="126">
        <v>223256</v>
      </c>
      <c r="L20" s="126">
        <v>234502</v>
      </c>
      <c r="M20" s="126">
        <v>229302</v>
      </c>
      <c r="N20" s="126">
        <v>229842</v>
      </c>
      <c r="O20" s="126">
        <v>259590</v>
      </c>
      <c r="P20" s="126">
        <v>272146</v>
      </c>
      <c r="Q20" s="126">
        <v>236947</v>
      </c>
    </row>
    <row r="21" spans="1:17">
      <c r="A21" s="1365"/>
      <c r="B21" s="125" t="s">
        <v>186</v>
      </c>
      <c r="C21" s="126">
        <v>941</v>
      </c>
      <c r="D21" s="126">
        <v>755</v>
      </c>
      <c r="E21" s="126">
        <v>1423</v>
      </c>
      <c r="F21" s="126">
        <v>1713</v>
      </c>
      <c r="G21" s="126">
        <v>4654</v>
      </c>
      <c r="H21" s="126">
        <v>3175</v>
      </c>
      <c r="I21" s="126">
        <v>4917</v>
      </c>
      <c r="J21" s="126">
        <v>6150</v>
      </c>
      <c r="K21" s="126">
        <v>6440</v>
      </c>
      <c r="L21" s="126">
        <v>7126</v>
      </c>
      <c r="M21" s="126">
        <v>8310</v>
      </c>
      <c r="N21" s="126">
        <v>5947</v>
      </c>
      <c r="O21" s="126">
        <v>4549</v>
      </c>
      <c r="P21" s="126">
        <v>2835</v>
      </c>
      <c r="Q21" s="126">
        <v>5582</v>
      </c>
    </row>
    <row r="22" spans="1:17" ht="23.25" customHeight="1">
      <c r="A22" s="1365"/>
      <c r="B22" s="122" t="s">
        <v>118</v>
      </c>
      <c r="C22" s="123">
        <v>503621</v>
      </c>
      <c r="D22" s="123">
        <v>528201</v>
      </c>
      <c r="E22" s="123">
        <v>542971</v>
      </c>
      <c r="F22" s="123">
        <v>546729</v>
      </c>
      <c r="G22" s="123">
        <v>587694</v>
      </c>
      <c r="H22" s="123">
        <v>632641</v>
      </c>
      <c r="I22" s="123">
        <v>655249</v>
      </c>
      <c r="J22" s="123">
        <v>676584</v>
      </c>
      <c r="K22" s="123">
        <v>698820</v>
      </c>
      <c r="L22" s="123">
        <v>715629</v>
      </c>
      <c r="M22" s="123">
        <v>722600</v>
      </c>
      <c r="N22" s="123">
        <v>765001</v>
      </c>
      <c r="O22" s="123">
        <v>801681</v>
      </c>
      <c r="P22" s="123">
        <f>SUM(P23:P30)</f>
        <v>675730</v>
      </c>
      <c r="Q22" s="123">
        <f>SUM(Q23:Q30)</f>
        <v>705302</v>
      </c>
    </row>
    <row r="23" spans="1:17">
      <c r="A23" s="1365"/>
      <c r="B23" s="125" t="s">
        <v>179</v>
      </c>
      <c r="C23" s="126">
        <v>24524</v>
      </c>
      <c r="D23" s="126">
        <v>17261</v>
      </c>
      <c r="E23" s="126">
        <v>24699</v>
      </c>
      <c r="F23" s="126">
        <v>22521</v>
      </c>
      <c r="G23" s="126">
        <v>19297</v>
      </c>
      <c r="H23" s="126">
        <v>24846</v>
      </c>
      <c r="I23" s="126">
        <v>29762</v>
      </c>
      <c r="J23" s="126">
        <v>27488</v>
      </c>
      <c r="K23" s="126">
        <v>26437</v>
      </c>
      <c r="L23" s="126">
        <v>30373</v>
      </c>
      <c r="M23" s="126">
        <v>30387</v>
      </c>
      <c r="N23" s="126">
        <v>23761</v>
      </c>
      <c r="O23" s="126">
        <v>27668</v>
      </c>
      <c r="P23" s="126">
        <v>8661</v>
      </c>
      <c r="Q23" s="126">
        <v>17860</v>
      </c>
    </row>
    <row r="24" spans="1:17">
      <c r="A24" s="1365"/>
      <c r="B24" s="125" t="s">
        <v>180</v>
      </c>
      <c r="C24" s="126">
        <v>17808</v>
      </c>
      <c r="D24" s="126">
        <v>20668</v>
      </c>
      <c r="E24" s="126">
        <v>17670</v>
      </c>
      <c r="F24" s="126">
        <v>17444</v>
      </c>
      <c r="G24" s="126">
        <v>19984</v>
      </c>
      <c r="H24" s="126">
        <v>18183</v>
      </c>
      <c r="I24" s="126">
        <v>20546</v>
      </c>
      <c r="J24" s="126">
        <v>21261</v>
      </c>
      <c r="K24" s="126">
        <v>21141</v>
      </c>
      <c r="L24" s="126">
        <v>21194</v>
      </c>
      <c r="M24" s="126">
        <v>21118</v>
      </c>
      <c r="N24" s="126">
        <v>23907</v>
      </c>
      <c r="O24" s="126">
        <v>20508</v>
      </c>
      <c r="P24" s="126">
        <v>7845</v>
      </c>
      <c r="Q24" s="126">
        <v>15530</v>
      </c>
    </row>
    <row r="25" spans="1:17">
      <c r="A25" s="1365"/>
      <c r="B25" s="125" t="s">
        <v>181</v>
      </c>
      <c r="C25" s="126">
        <v>82916</v>
      </c>
      <c r="D25" s="126">
        <v>83991</v>
      </c>
      <c r="E25" s="126">
        <v>91043</v>
      </c>
      <c r="F25" s="126">
        <v>91869</v>
      </c>
      <c r="G25" s="126">
        <v>81721</v>
      </c>
      <c r="H25" s="126">
        <v>90228</v>
      </c>
      <c r="I25" s="126">
        <v>94561</v>
      </c>
      <c r="J25" s="126">
        <v>93987</v>
      </c>
      <c r="K25" s="126">
        <v>94467</v>
      </c>
      <c r="L25" s="126">
        <v>101411</v>
      </c>
      <c r="M25" s="126">
        <v>99363</v>
      </c>
      <c r="N25" s="126">
        <v>107949</v>
      </c>
      <c r="O25" s="126">
        <v>114018</v>
      </c>
      <c r="P25" s="126">
        <v>77730</v>
      </c>
      <c r="Q25" s="126">
        <v>87219</v>
      </c>
    </row>
    <row r="26" spans="1:17">
      <c r="A26" s="1365"/>
      <c r="B26" s="125" t="s">
        <v>182</v>
      </c>
      <c r="C26" s="126">
        <v>65683</v>
      </c>
      <c r="D26" s="126">
        <v>71402</v>
      </c>
      <c r="E26" s="126">
        <v>67920</v>
      </c>
      <c r="F26" s="126">
        <v>67593</v>
      </c>
      <c r="G26" s="126">
        <v>66324</v>
      </c>
      <c r="H26" s="126">
        <v>75699</v>
      </c>
      <c r="I26" s="126">
        <v>77027</v>
      </c>
      <c r="J26" s="126">
        <v>84237</v>
      </c>
      <c r="K26" s="126">
        <v>82527</v>
      </c>
      <c r="L26" s="126">
        <v>83552</v>
      </c>
      <c r="M26" s="126">
        <v>77815</v>
      </c>
      <c r="N26" s="126">
        <v>90175</v>
      </c>
      <c r="O26" s="126">
        <v>91000</v>
      </c>
      <c r="P26" s="126">
        <v>72242</v>
      </c>
      <c r="Q26" s="126">
        <v>71088</v>
      </c>
    </row>
    <row r="27" spans="1:17">
      <c r="A27" s="1365"/>
      <c r="B27" s="125" t="s">
        <v>183</v>
      </c>
      <c r="C27" s="126">
        <v>139853</v>
      </c>
      <c r="D27" s="126">
        <v>145566</v>
      </c>
      <c r="E27" s="126">
        <v>148970</v>
      </c>
      <c r="F27" s="126">
        <v>151138</v>
      </c>
      <c r="G27" s="126">
        <v>166281</v>
      </c>
      <c r="H27" s="126">
        <v>171125</v>
      </c>
      <c r="I27" s="126">
        <v>183374</v>
      </c>
      <c r="J27" s="126">
        <v>182508</v>
      </c>
      <c r="K27" s="126">
        <v>191541</v>
      </c>
      <c r="L27" s="126">
        <v>196177</v>
      </c>
      <c r="M27" s="126">
        <v>203427</v>
      </c>
      <c r="N27" s="126">
        <v>228287</v>
      </c>
      <c r="O27" s="126">
        <v>228740</v>
      </c>
      <c r="P27" s="126">
        <v>188137</v>
      </c>
      <c r="Q27" s="126">
        <v>218990</v>
      </c>
    </row>
    <row r="28" spans="1:17">
      <c r="A28" s="1365"/>
      <c r="B28" s="125" t="s">
        <v>184</v>
      </c>
      <c r="C28" s="126">
        <v>7615</v>
      </c>
      <c r="D28" s="126">
        <v>8704</v>
      </c>
      <c r="E28" s="126">
        <v>7187</v>
      </c>
      <c r="F28" s="126">
        <v>7091</v>
      </c>
      <c r="G28" s="126">
        <v>4420</v>
      </c>
      <c r="H28" s="126">
        <v>5965</v>
      </c>
      <c r="I28" s="126">
        <v>4222</v>
      </c>
      <c r="J28" s="126">
        <v>4965</v>
      </c>
      <c r="K28" s="126">
        <v>3255</v>
      </c>
      <c r="L28" s="126">
        <v>4189</v>
      </c>
      <c r="M28" s="126">
        <v>4342</v>
      </c>
      <c r="N28" s="126">
        <v>3281</v>
      </c>
      <c r="O28" s="126">
        <v>6495</v>
      </c>
      <c r="P28" s="126">
        <v>4701</v>
      </c>
      <c r="Q28" s="126">
        <v>2226</v>
      </c>
    </row>
    <row r="29" spans="1:17">
      <c r="A29" s="1365"/>
      <c r="B29" s="125" t="s">
        <v>185</v>
      </c>
      <c r="C29" s="126">
        <v>164091</v>
      </c>
      <c r="D29" s="126">
        <v>180413</v>
      </c>
      <c r="E29" s="126">
        <v>183805</v>
      </c>
      <c r="F29" s="126">
        <v>187631</v>
      </c>
      <c r="G29" s="126">
        <v>223614</v>
      </c>
      <c r="H29" s="126">
        <v>243149</v>
      </c>
      <c r="I29" s="126">
        <v>241033</v>
      </c>
      <c r="J29" s="126">
        <v>254258</v>
      </c>
      <c r="K29" s="126">
        <v>269700</v>
      </c>
      <c r="L29" s="126">
        <v>268185</v>
      </c>
      <c r="M29" s="126">
        <v>275465</v>
      </c>
      <c r="N29" s="126">
        <v>281058</v>
      </c>
      <c r="O29" s="126">
        <v>307803</v>
      </c>
      <c r="P29" s="126">
        <v>312212</v>
      </c>
      <c r="Q29" s="126">
        <v>287417</v>
      </c>
    </row>
    <row r="30" spans="1:17">
      <c r="A30" s="1366"/>
      <c r="B30" s="127" t="s">
        <v>186</v>
      </c>
      <c r="C30" s="128">
        <v>1131</v>
      </c>
      <c r="D30" s="128">
        <v>196</v>
      </c>
      <c r="E30" s="128">
        <v>1677</v>
      </c>
      <c r="F30" s="128">
        <v>1442</v>
      </c>
      <c r="G30" s="128">
        <v>6053</v>
      </c>
      <c r="H30" s="128">
        <v>3446</v>
      </c>
      <c r="I30" s="128">
        <v>4724</v>
      </c>
      <c r="J30" s="128">
        <v>7880</v>
      </c>
      <c r="K30" s="128">
        <v>9752</v>
      </c>
      <c r="L30" s="128">
        <v>10548</v>
      </c>
      <c r="M30" s="128">
        <v>10683</v>
      </c>
      <c r="N30" s="328">
        <v>6583</v>
      </c>
      <c r="O30" s="328">
        <v>5449</v>
      </c>
      <c r="P30" s="328">
        <v>4202</v>
      </c>
      <c r="Q30" s="328">
        <v>4972</v>
      </c>
    </row>
  </sheetData>
  <mergeCells count="2">
    <mergeCell ref="A3:A30"/>
    <mergeCell ref="A2:Q2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5:Q61"/>
  <sheetViews>
    <sheetView showGridLines="0" topLeftCell="A4" workbookViewId="0">
      <selection activeCell="A5" sqref="A5:Q5"/>
    </sheetView>
  </sheetViews>
  <sheetFormatPr baseColWidth="10" defaultColWidth="11.44140625" defaultRowHeight="13.8"/>
  <cols>
    <col min="1" max="1" width="6" style="11" customWidth="1"/>
    <col min="2" max="2" width="22.5546875" style="11" customWidth="1"/>
    <col min="3" max="17" width="8.44140625" style="11" customWidth="1"/>
    <col min="18" max="16384" width="11.44140625" style="11"/>
  </cols>
  <sheetData>
    <row r="5" spans="1:17" ht="28.5" customHeight="1">
      <c r="A5" s="1367" t="s">
        <v>328</v>
      </c>
      <c r="B5" s="1367"/>
      <c r="C5" s="1367"/>
      <c r="D5" s="1367"/>
      <c r="E5" s="1367"/>
      <c r="F5" s="1367"/>
      <c r="G5" s="1367"/>
      <c r="H5" s="1367"/>
      <c r="I5" s="1367"/>
      <c r="J5" s="1367"/>
      <c r="K5" s="1367"/>
      <c r="L5" s="1367"/>
      <c r="M5" s="1367"/>
      <c r="N5" s="1367"/>
      <c r="O5" s="1367"/>
      <c r="P5" s="1367"/>
      <c r="Q5" s="1367"/>
    </row>
    <row r="6" spans="1:17" ht="29.25" customHeight="1">
      <c r="A6" s="1364" t="s">
        <v>187</v>
      </c>
      <c r="B6" s="120" t="s">
        <v>178</v>
      </c>
      <c r="C6" s="121">
        <v>2007</v>
      </c>
      <c r="D6" s="121">
        <v>2008</v>
      </c>
      <c r="E6" s="121">
        <v>2009</v>
      </c>
      <c r="F6" s="121">
        <v>2010</v>
      </c>
      <c r="G6" s="121">
        <v>2011</v>
      </c>
      <c r="H6" s="121">
        <v>2012</v>
      </c>
      <c r="I6" s="121">
        <v>2013</v>
      </c>
      <c r="J6" s="121">
        <v>2014</v>
      </c>
      <c r="K6" s="121">
        <v>2015</v>
      </c>
      <c r="L6" s="121">
        <v>2016</v>
      </c>
      <c r="M6" s="121">
        <v>2017</v>
      </c>
      <c r="N6" s="121">
        <v>2018</v>
      </c>
      <c r="O6" s="121">
        <v>2019</v>
      </c>
      <c r="P6" s="121">
        <v>2020</v>
      </c>
      <c r="Q6" s="833">
        <v>2021</v>
      </c>
    </row>
    <row r="7" spans="1:17" ht="20.25" customHeight="1">
      <c r="A7" s="1365"/>
      <c r="B7" s="122" t="s">
        <v>109</v>
      </c>
      <c r="C7" s="123">
        <v>92345</v>
      </c>
      <c r="D7" s="123">
        <v>84009</v>
      </c>
      <c r="E7" s="123">
        <v>101103</v>
      </c>
      <c r="F7" s="123">
        <v>101455</v>
      </c>
      <c r="G7" s="123">
        <v>72162</v>
      </c>
      <c r="H7" s="123">
        <v>68268</v>
      </c>
      <c r="I7" s="123">
        <v>71469</v>
      </c>
      <c r="J7" s="123">
        <v>85905</v>
      </c>
      <c r="K7" s="123">
        <v>92260</v>
      </c>
      <c r="L7" s="123">
        <f>+'C5B'!L4-'C5C'!L4</f>
        <v>102944</v>
      </c>
      <c r="M7" s="123">
        <v>116628</v>
      </c>
      <c r="N7" s="123">
        <v>118338</v>
      </c>
      <c r="O7" s="123">
        <v>146111</v>
      </c>
      <c r="P7" s="123">
        <f>SUM(P8:P15)</f>
        <v>371567</v>
      </c>
      <c r="Q7" s="123">
        <f>SUM(Q8:Q15)</f>
        <v>222080</v>
      </c>
    </row>
    <row r="8" spans="1:17">
      <c r="A8" s="1365"/>
      <c r="B8" s="125" t="s">
        <v>179</v>
      </c>
      <c r="C8" s="126">
        <v>463</v>
      </c>
      <c r="D8" s="126">
        <v>431</v>
      </c>
      <c r="E8" s="126">
        <v>309</v>
      </c>
      <c r="F8" s="126">
        <v>369</v>
      </c>
      <c r="G8" s="126">
        <v>420</v>
      </c>
      <c r="H8" s="126">
        <v>517</v>
      </c>
      <c r="I8" s="126">
        <v>428</v>
      </c>
      <c r="J8" s="126">
        <v>453</v>
      </c>
      <c r="K8" s="126">
        <v>513</v>
      </c>
      <c r="L8" s="126">
        <f>+'C5B'!L5-'C5C'!L5</f>
        <v>348</v>
      </c>
      <c r="M8" s="126">
        <v>620</v>
      </c>
      <c r="N8" s="126">
        <v>374</v>
      </c>
      <c r="O8" s="126">
        <v>1019</v>
      </c>
      <c r="P8" s="126">
        <f>+P17+P26</f>
        <v>2194</v>
      </c>
      <c r="Q8" s="126">
        <f>+Q17+Q26</f>
        <v>1163</v>
      </c>
    </row>
    <row r="9" spans="1:17">
      <c r="A9" s="1365"/>
      <c r="B9" s="125" t="s">
        <v>180</v>
      </c>
      <c r="C9" s="126">
        <v>1285</v>
      </c>
      <c r="D9" s="126">
        <v>1194</v>
      </c>
      <c r="E9" s="126">
        <v>1009</v>
      </c>
      <c r="F9" s="126">
        <v>1170</v>
      </c>
      <c r="G9" s="126">
        <v>1222</v>
      </c>
      <c r="H9" s="126">
        <v>1141</v>
      </c>
      <c r="I9" s="126">
        <v>1397</v>
      </c>
      <c r="J9" s="126">
        <v>1672</v>
      </c>
      <c r="K9" s="126">
        <v>1117</v>
      </c>
      <c r="L9" s="126">
        <f>+'C5B'!L6-'C5C'!L6</f>
        <v>1328</v>
      </c>
      <c r="M9" s="126">
        <v>1160</v>
      </c>
      <c r="N9" s="126">
        <v>608</v>
      </c>
      <c r="O9" s="126">
        <v>639</v>
      </c>
      <c r="P9" s="126">
        <f t="shared" ref="P9:Q15" si="0">+P18+P27</f>
        <v>2885</v>
      </c>
      <c r="Q9" s="126">
        <f t="shared" si="0"/>
        <v>2508</v>
      </c>
    </row>
    <row r="10" spans="1:17">
      <c r="A10" s="1365"/>
      <c r="B10" s="125" t="s">
        <v>181</v>
      </c>
      <c r="C10" s="126">
        <v>11097</v>
      </c>
      <c r="D10" s="126">
        <v>9982</v>
      </c>
      <c r="E10" s="126">
        <v>12265</v>
      </c>
      <c r="F10" s="126">
        <v>11962</v>
      </c>
      <c r="G10" s="126">
        <v>8735</v>
      </c>
      <c r="H10" s="126">
        <v>6621</v>
      </c>
      <c r="I10" s="126">
        <v>6607</v>
      </c>
      <c r="J10" s="126">
        <v>7853</v>
      </c>
      <c r="K10" s="126">
        <v>8850</v>
      </c>
      <c r="L10" s="126">
        <f>+'C5B'!L7-'C5C'!L7</f>
        <v>9615</v>
      </c>
      <c r="M10" s="126">
        <v>11166</v>
      </c>
      <c r="N10" s="126">
        <v>8344</v>
      </c>
      <c r="O10" s="126">
        <v>10185</v>
      </c>
      <c r="P10" s="126">
        <f t="shared" si="0"/>
        <v>24306</v>
      </c>
      <c r="Q10" s="126">
        <f t="shared" si="0"/>
        <v>20271</v>
      </c>
    </row>
    <row r="11" spans="1:17">
      <c r="A11" s="1365"/>
      <c r="B11" s="125" t="s">
        <v>182</v>
      </c>
      <c r="C11" s="126">
        <v>19258</v>
      </c>
      <c r="D11" s="126">
        <v>17991</v>
      </c>
      <c r="E11" s="126">
        <v>21225</v>
      </c>
      <c r="F11" s="126">
        <v>19608</v>
      </c>
      <c r="G11" s="126">
        <v>13210</v>
      </c>
      <c r="H11" s="126">
        <v>14346</v>
      </c>
      <c r="I11" s="126">
        <v>13489</v>
      </c>
      <c r="J11" s="126">
        <v>18232</v>
      </c>
      <c r="K11" s="126">
        <v>17680</v>
      </c>
      <c r="L11" s="126">
        <f>+'C5B'!L8-'C5C'!L8</f>
        <v>19881</v>
      </c>
      <c r="M11" s="126">
        <v>21934</v>
      </c>
      <c r="N11" s="126">
        <v>21297</v>
      </c>
      <c r="O11" s="126">
        <v>26776</v>
      </c>
      <c r="P11" s="126">
        <f t="shared" si="0"/>
        <v>50225</v>
      </c>
      <c r="Q11" s="126">
        <f t="shared" si="0"/>
        <v>37108</v>
      </c>
    </row>
    <row r="12" spans="1:17">
      <c r="A12" s="1365"/>
      <c r="B12" s="125" t="s">
        <v>183</v>
      </c>
      <c r="C12" s="126">
        <v>36405</v>
      </c>
      <c r="D12" s="126">
        <v>33118</v>
      </c>
      <c r="E12" s="126">
        <v>40138</v>
      </c>
      <c r="F12" s="126">
        <v>41968</v>
      </c>
      <c r="G12" s="126">
        <v>32829</v>
      </c>
      <c r="H12" s="126">
        <v>27171</v>
      </c>
      <c r="I12" s="126">
        <v>30711</v>
      </c>
      <c r="J12" s="126">
        <v>35782</v>
      </c>
      <c r="K12" s="126">
        <v>38915</v>
      </c>
      <c r="L12" s="126">
        <f>+'C5B'!L9-'C5C'!L9</f>
        <v>43963</v>
      </c>
      <c r="M12" s="126">
        <v>51821</v>
      </c>
      <c r="N12" s="126">
        <v>54258</v>
      </c>
      <c r="O12" s="126">
        <v>63116</v>
      </c>
      <c r="P12" s="126">
        <f t="shared" si="0"/>
        <v>147952</v>
      </c>
      <c r="Q12" s="126">
        <f t="shared" si="0"/>
        <v>97163</v>
      </c>
    </row>
    <row r="13" spans="1:17">
      <c r="A13" s="1365"/>
      <c r="B13" s="125" t="s">
        <v>184</v>
      </c>
      <c r="C13" s="126">
        <v>1604</v>
      </c>
      <c r="D13" s="126">
        <v>1248</v>
      </c>
      <c r="E13" s="126">
        <v>1624</v>
      </c>
      <c r="F13" s="126">
        <v>1635</v>
      </c>
      <c r="G13" s="126">
        <v>1153</v>
      </c>
      <c r="H13" s="126">
        <v>704</v>
      </c>
      <c r="I13" s="126">
        <v>534</v>
      </c>
      <c r="J13" s="126">
        <v>302</v>
      </c>
      <c r="K13" s="126">
        <v>442</v>
      </c>
      <c r="L13" s="126">
        <f>+'C5B'!L10-'C5C'!L10</f>
        <v>171</v>
      </c>
      <c r="M13" s="126">
        <v>638</v>
      </c>
      <c r="N13" s="126">
        <v>1725</v>
      </c>
      <c r="O13" s="126">
        <v>1182</v>
      </c>
      <c r="P13" s="126">
        <f t="shared" si="0"/>
        <v>816</v>
      </c>
      <c r="Q13" s="126">
        <f t="shared" si="0"/>
        <v>1942</v>
      </c>
    </row>
    <row r="14" spans="1:17">
      <c r="A14" s="1365"/>
      <c r="B14" s="125" t="s">
        <v>185</v>
      </c>
      <c r="C14" s="126">
        <v>22051</v>
      </c>
      <c r="D14" s="126">
        <v>19839</v>
      </c>
      <c r="E14" s="126">
        <v>24345</v>
      </c>
      <c r="F14" s="126">
        <v>24361</v>
      </c>
      <c r="G14" s="126">
        <v>14193</v>
      </c>
      <c r="H14" s="126">
        <v>17398</v>
      </c>
      <c r="I14" s="126">
        <v>17870</v>
      </c>
      <c r="J14" s="126">
        <v>19896</v>
      </c>
      <c r="K14" s="126">
        <v>23612</v>
      </c>
      <c r="L14" s="126">
        <f>+'C5B'!L11-'C5C'!L11</f>
        <v>27037</v>
      </c>
      <c r="M14" s="126">
        <v>28489</v>
      </c>
      <c r="N14" s="126">
        <v>31707</v>
      </c>
      <c r="O14" s="126">
        <v>42721</v>
      </c>
      <c r="P14" s="126">
        <f t="shared" si="0"/>
        <v>140240</v>
      </c>
      <c r="Q14" s="126">
        <f t="shared" si="0"/>
        <v>60654</v>
      </c>
    </row>
    <row r="15" spans="1:17">
      <c r="A15" s="1365"/>
      <c r="B15" s="125" t="s">
        <v>186</v>
      </c>
      <c r="C15" s="126">
        <v>182</v>
      </c>
      <c r="D15" s="126">
        <v>206</v>
      </c>
      <c r="E15" s="126">
        <v>188</v>
      </c>
      <c r="F15" s="126">
        <v>382</v>
      </c>
      <c r="G15" s="126">
        <v>400</v>
      </c>
      <c r="H15" s="126">
        <v>370</v>
      </c>
      <c r="I15" s="126">
        <v>433</v>
      </c>
      <c r="J15" s="126">
        <v>1715</v>
      </c>
      <c r="K15" s="126">
        <v>1131</v>
      </c>
      <c r="L15" s="126">
        <f>+'C5B'!L12-'C5C'!L12</f>
        <v>601</v>
      </c>
      <c r="M15" s="126">
        <v>800</v>
      </c>
      <c r="N15" s="126">
        <v>25</v>
      </c>
      <c r="O15" s="126">
        <v>473</v>
      </c>
      <c r="P15" s="126">
        <f t="shared" si="0"/>
        <v>2949</v>
      </c>
      <c r="Q15" s="126">
        <f t="shared" si="0"/>
        <v>1271</v>
      </c>
    </row>
    <row r="16" spans="1:17" ht="21.75" customHeight="1">
      <c r="A16" s="1365"/>
      <c r="B16" s="122" t="s">
        <v>117</v>
      </c>
      <c r="C16" s="123">
        <v>44714</v>
      </c>
      <c r="D16" s="123">
        <v>40880</v>
      </c>
      <c r="E16" s="123">
        <v>48376</v>
      </c>
      <c r="F16" s="123">
        <v>50723</v>
      </c>
      <c r="G16" s="123">
        <v>41739</v>
      </c>
      <c r="H16" s="123">
        <v>35423</v>
      </c>
      <c r="I16" s="123">
        <v>34905</v>
      </c>
      <c r="J16" s="123">
        <v>42360</v>
      </c>
      <c r="K16" s="123">
        <v>45745</v>
      </c>
      <c r="L16" s="123">
        <f>+'C5B'!L13-'C5C'!L13</f>
        <v>51900</v>
      </c>
      <c r="M16" s="123">
        <v>55930</v>
      </c>
      <c r="N16" s="123">
        <v>55861</v>
      </c>
      <c r="O16" s="123">
        <v>69166</v>
      </c>
      <c r="P16" s="123">
        <f>SUM(P17:P24)</f>
        <v>150305</v>
      </c>
      <c r="Q16" s="123">
        <f>SUM(Q17:Q24)</f>
        <v>128076</v>
      </c>
    </row>
    <row r="17" spans="1:17">
      <c r="A17" s="1365"/>
      <c r="B17" s="125" t="s">
        <v>179</v>
      </c>
      <c r="C17" s="126">
        <v>280</v>
      </c>
      <c r="D17" s="126">
        <v>125</v>
      </c>
      <c r="E17" s="126">
        <v>299</v>
      </c>
      <c r="F17" s="126">
        <v>369</v>
      </c>
      <c r="G17" s="126">
        <v>420</v>
      </c>
      <c r="H17" s="126">
        <v>264</v>
      </c>
      <c r="I17" s="126">
        <v>349</v>
      </c>
      <c r="J17" s="126">
        <v>256</v>
      </c>
      <c r="K17" s="126">
        <v>174</v>
      </c>
      <c r="L17" s="126">
        <f>+'C5B'!L14-'C5C'!L14</f>
        <v>308</v>
      </c>
      <c r="M17" s="126">
        <v>620</v>
      </c>
      <c r="N17" s="126">
        <v>328</v>
      </c>
      <c r="O17" s="126">
        <v>644</v>
      </c>
      <c r="P17" s="126">
        <v>900</v>
      </c>
      <c r="Q17" s="126">
        <v>503</v>
      </c>
    </row>
    <row r="18" spans="1:17">
      <c r="A18" s="1365"/>
      <c r="B18" s="125" t="s">
        <v>180</v>
      </c>
      <c r="C18" s="126">
        <v>895</v>
      </c>
      <c r="D18" s="126">
        <v>717</v>
      </c>
      <c r="E18" s="126">
        <v>779</v>
      </c>
      <c r="F18" s="126">
        <v>1048</v>
      </c>
      <c r="G18" s="126">
        <v>1096</v>
      </c>
      <c r="H18" s="126">
        <v>1120</v>
      </c>
      <c r="I18" s="126">
        <v>905</v>
      </c>
      <c r="J18" s="126">
        <v>1343</v>
      </c>
      <c r="K18" s="126">
        <v>472</v>
      </c>
      <c r="L18" s="126">
        <f>+'C5B'!L15-'C5C'!L15</f>
        <v>1078</v>
      </c>
      <c r="M18" s="126">
        <v>951</v>
      </c>
      <c r="N18" s="126">
        <v>330</v>
      </c>
      <c r="O18" s="126">
        <v>349</v>
      </c>
      <c r="P18" s="126">
        <v>1839</v>
      </c>
      <c r="Q18" s="126">
        <v>1981</v>
      </c>
    </row>
    <row r="19" spans="1:17">
      <c r="A19" s="1365"/>
      <c r="B19" s="125" t="s">
        <v>181</v>
      </c>
      <c r="C19" s="126">
        <v>7464</v>
      </c>
      <c r="D19" s="126">
        <v>6419</v>
      </c>
      <c r="E19" s="126">
        <v>7149</v>
      </c>
      <c r="F19" s="126">
        <v>7872</v>
      </c>
      <c r="G19" s="126">
        <v>6809</v>
      </c>
      <c r="H19" s="126">
        <v>4583</v>
      </c>
      <c r="I19" s="126">
        <v>4375</v>
      </c>
      <c r="J19" s="126">
        <v>4270</v>
      </c>
      <c r="K19" s="126">
        <v>6178</v>
      </c>
      <c r="L19" s="126">
        <f>+'C5B'!L16-'C5C'!L16</f>
        <v>7191</v>
      </c>
      <c r="M19" s="126">
        <v>6979</v>
      </c>
      <c r="N19" s="126">
        <v>5531</v>
      </c>
      <c r="O19" s="126">
        <v>7319</v>
      </c>
      <c r="P19" s="126">
        <v>10112</v>
      </c>
      <c r="Q19" s="126">
        <v>14103</v>
      </c>
    </row>
    <row r="20" spans="1:17">
      <c r="A20" s="1365"/>
      <c r="B20" s="125" t="s">
        <v>182</v>
      </c>
      <c r="C20" s="126">
        <v>11598</v>
      </c>
      <c r="D20" s="126">
        <v>10145</v>
      </c>
      <c r="E20" s="126">
        <v>13064</v>
      </c>
      <c r="F20" s="126">
        <v>12161</v>
      </c>
      <c r="G20" s="126">
        <v>8994</v>
      </c>
      <c r="H20" s="126">
        <v>8786</v>
      </c>
      <c r="I20" s="126">
        <v>8008</v>
      </c>
      <c r="J20" s="126">
        <v>11195</v>
      </c>
      <c r="K20" s="126">
        <v>10477</v>
      </c>
      <c r="L20" s="126">
        <f>+'C5B'!L17-'C5C'!L17</f>
        <v>11676</v>
      </c>
      <c r="M20" s="126">
        <v>12507</v>
      </c>
      <c r="N20" s="126">
        <v>13051</v>
      </c>
      <c r="O20" s="126">
        <v>17242</v>
      </c>
      <c r="P20" s="126">
        <v>22919</v>
      </c>
      <c r="Q20" s="126">
        <v>28455</v>
      </c>
    </row>
    <row r="21" spans="1:17">
      <c r="A21" s="1365"/>
      <c r="B21" s="125" t="s">
        <v>183</v>
      </c>
      <c r="C21" s="126">
        <v>15533</v>
      </c>
      <c r="D21" s="126">
        <v>15790</v>
      </c>
      <c r="E21" s="126">
        <v>17492</v>
      </c>
      <c r="F21" s="126">
        <v>18966</v>
      </c>
      <c r="G21" s="126">
        <v>18104</v>
      </c>
      <c r="H21" s="126">
        <v>13655</v>
      </c>
      <c r="I21" s="126">
        <v>14672</v>
      </c>
      <c r="J21" s="126">
        <v>17720</v>
      </c>
      <c r="K21" s="126">
        <v>18464</v>
      </c>
      <c r="L21" s="126">
        <f>+'C5B'!L18-'C5C'!L18</f>
        <v>21313</v>
      </c>
      <c r="M21" s="126">
        <v>23883</v>
      </c>
      <c r="N21" s="126">
        <v>24100</v>
      </c>
      <c r="O21" s="126">
        <v>28755</v>
      </c>
      <c r="P21" s="126">
        <v>65406</v>
      </c>
      <c r="Q21" s="126">
        <v>57946</v>
      </c>
    </row>
    <row r="22" spans="1:17">
      <c r="A22" s="1365"/>
      <c r="B22" s="125" t="s">
        <v>184</v>
      </c>
      <c r="C22" s="126">
        <v>881</v>
      </c>
      <c r="D22" s="126">
        <v>934</v>
      </c>
      <c r="E22" s="126">
        <v>1115</v>
      </c>
      <c r="F22" s="126">
        <v>1063</v>
      </c>
      <c r="G22" s="126">
        <v>1042</v>
      </c>
      <c r="H22" s="126">
        <v>321</v>
      </c>
      <c r="I22" s="126">
        <v>116</v>
      </c>
      <c r="J22" s="126">
        <v>302</v>
      </c>
      <c r="K22" s="126">
        <v>265</v>
      </c>
      <c r="L22" s="126">
        <f>+'C5B'!L19-'C5C'!L19</f>
        <v>94</v>
      </c>
      <c r="M22" s="126">
        <v>567</v>
      </c>
      <c r="N22" s="126">
        <v>553</v>
      </c>
      <c r="O22" s="126">
        <v>979</v>
      </c>
      <c r="P22" s="126">
        <v>495</v>
      </c>
      <c r="Q22" s="126">
        <v>1200</v>
      </c>
    </row>
    <row r="23" spans="1:17">
      <c r="A23" s="1365"/>
      <c r="B23" s="125" t="s">
        <v>185</v>
      </c>
      <c r="C23" s="126">
        <v>8063</v>
      </c>
      <c r="D23" s="126">
        <v>6750</v>
      </c>
      <c r="E23" s="126">
        <v>8468</v>
      </c>
      <c r="F23" s="126">
        <v>9233</v>
      </c>
      <c r="G23" s="126">
        <v>4947</v>
      </c>
      <c r="H23" s="126">
        <v>6672</v>
      </c>
      <c r="I23" s="126">
        <v>6219</v>
      </c>
      <c r="J23" s="126">
        <v>6447</v>
      </c>
      <c r="K23" s="126">
        <v>9595</v>
      </c>
      <c r="L23" s="126">
        <f>+'C5B'!L20-'C5C'!L20</f>
        <v>10082</v>
      </c>
      <c r="M23" s="126">
        <v>10320</v>
      </c>
      <c r="N23" s="126">
        <v>11968</v>
      </c>
      <c r="O23" s="126">
        <v>13878</v>
      </c>
      <c r="P23" s="126">
        <v>47747</v>
      </c>
      <c r="Q23" s="126">
        <v>23291</v>
      </c>
    </row>
    <row r="24" spans="1:17">
      <c r="A24" s="1365"/>
      <c r="B24" s="125" t="s">
        <v>186</v>
      </c>
      <c r="C24" s="126">
        <v>0</v>
      </c>
      <c r="D24" s="126">
        <v>0</v>
      </c>
      <c r="E24" s="126">
        <v>10</v>
      </c>
      <c r="F24" s="126">
        <v>11</v>
      </c>
      <c r="G24" s="126">
        <v>327</v>
      </c>
      <c r="H24" s="126">
        <v>22</v>
      </c>
      <c r="I24" s="126">
        <v>261</v>
      </c>
      <c r="J24" s="126">
        <v>827</v>
      </c>
      <c r="K24" s="126">
        <v>120</v>
      </c>
      <c r="L24" s="126">
        <f>+'C5B'!L21-'C5C'!L21</f>
        <v>158</v>
      </c>
      <c r="M24" s="126">
        <v>103</v>
      </c>
      <c r="N24" s="126">
        <v>0</v>
      </c>
      <c r="O24" s="126">
        <v>0</v>
      </c>
      <c r="P24" s="126">
        <v>887</v>
      </c>
      <c r="Q24" s="126">
        <v>597</v>
      </c>
    </row>
    <row r="25" spans="1:17" ht="23.25" customHeight="1">
      <c r="A25" s="1365"/>
      <c r="B25" s="122" t="s">
        <v>118</v>
      </c>
      <c r="C25" s="123">
        <v>47631</v>
      </c>
      <c r="D25" s="123">
        <v>43129</v>
      </c>
      <c r="E25" s="123">
        <v>52727</v>
      </c>
      <c r="F25" s="123">
        <v>50732</v>
      </c>
      <c r="G25" s="123">
        <v>30423</v>
      </c>
      <c r="H25" s="123">
        <v>32845</v>
      </c>
      <c r="I25" s="123">
        <v>36564</v>
      </c>
      <c r="J25" s="123">
        <v>43545</v>
      </c>
      <c r="K25" s="123">
        <v>46515</v>
      </c>
      <c r="L25" s="123">
        <f>+'C5B'!L22-'C5C'!L22</f>
        <v>51044</v>
      </c>
      <c r="M25" s="123">
        <v>60698</v>
      </c>
      <c r="N25" s="123">
        <v>62477</v>
      </c>
      <c r="O25" s="123">
        <v>76945</v>
      </c>
      <c r="P25" s="123">
        <f>SUM(P26:P33)</f>
        <v>221262</v>
      </c>
      <c r="Q25" s="123">
        <f>SUM(Q26:Q33)</f>
        <v>94004</v>
      </c>
    </row>
    <row r="26" spans="1:17">
      <c r="A26" s="1365"/>
      <c r="B26" s="125" t="s">
        <v>179</v>
      </c>
      <c r="C26" s="126">
        <v>183</v>
      </c>
      <c r="D26" s="126">
        <v>306</v>
      </c>
      <c r="E26" s="126">
        <v>10</v>
      </c>
      <c r="F26" s="126">
        <v>0</v>
      </c>
      <c r="G26" s="126">
        <v>0</v>
      </c>
      <c r="H26" s="126">
        <v>253</v>
      </c>
      <c r="I26" s="126">
        <v>79</v>
      </c>
      <c r="J26" s="126">
        <v>197</v>
      </c>
      <c r="K26" s="126">
        <v>339</v>
      </c>
      <c r="L26" s="126">
        <f>+'C5B'!L23-'C5C'!L23</f>
        <v>40</v>
      </c>
      <c r="M26" s="126">
        <v>0</v>
      </c>
      <c r="N26" s="126">
        <v>46</v>
      </c>
      <c r="O26" s="126">
        <v>375</v>
      </c>
      <c r="P26" s="126">
        <v>1294</v>
      </c>
      <c r="Q26" s="126">
        <v>660</v>
      </c>
    </row>
    <row r="27" spans="1:17">
      <c r="A27" s="1365"/>
      <c r="B27" s="125" t="s">
        <v>180</v>
      </c>
      <c r="C27" s="126">
        <v>390</v>
      </c>
      <c r="D27" s="126">
        <v>477</v>
      </c>
      <c r="E27" s="126">
        <v>230</v>
      </c>
      <c r="F27" s="126">
        <v>122</v>
      </c>
      <c r="G27" s="126">
        <v>126</v>
      </c>
      <c r="H27" s="126">
        <v>21</v>
      </c>
      <c r="I27" s="126">
        <v>492</v>
      </c>
      <c r="J27" s="126">
        <v>329</v>
      </c>
      <c r="K27" s="126">
        <v>645</v>
      </c>
      <c r="L27" s="126">
        <f>+'C5B'!L24-'C5C'!L24</f>
        <v>250</v>
      </c>
      <c r="M27" s="126">
        <v>209</v>
      </c>
      <c r="N27" s="126">
        <v>278</v>
      </c>
      <c r="O27" s="126">
        <v>290</v>
      </c>
      <c r="P27" s="126">
        <v>1046</v>
      </c>
      <c r="Q27" s="126">
        <v>527</v>
      </c>
    </row>
    <row r="28" spans="1:17">
      <c r="A28" s="1365"/>
      <c r="B28" s="125" t="s">
        <v>181</v>
      </c>
      <c r="C28" s="126">
        <v>3633</v>
      </c>
      <c r="D28" s="126">
        <v>3563</v>
      </c>
      <c r="E28" s="126">
        <v>5116</v>
      </c>
      <c r="F28" s="126">
        <v>4090</v>
      </c>
      <c r="G28" s="126">
        <v>1926</v>
      </c>
      <c r="H28" s="126">
        <v>2038</v>
      </c>
      <c r="I28" s="126">
        <v>2232</v>
      </c>
      <c r="J28" s="126">
        <v>3583</v>
      </c>
      <c r="K28" s="126">
        <v>2672</v>
      </c>
      <c r="L28" s="126">
        <f>+'C5B'!L25-'C5C'!L25</f>
        <v>2424</v>
      </c>
      <c r="M28" s="126">
        <v>4187</v>
      </c>
      <c r="N28" s="126">
        <v>2813</v>
      </c>
      <c r="O28" s="126">
        <v>2866</v>
      </c>
      <c r="P28" s="126">
        <v>14194</v>
      </c>
      <c r="Q28" s="126">
        <v>6168</v>
      </c>
    </row>
    <row r="29" spans="1:17">
      <c r="A29" s="1365"/>
      <c r="B29" s="125" t="s">
        <v>182</v>
      </c>
      <c r="C29" s="126">
        <v>7660</v>
      </c>
      <c r="D29" s="126">
        <v>7846</v>
      </c>
      <c r="E29" s="126">
        <v>8161</v>
      </c>
      <c r="F29" s="126">
        <v>7447</v>
      </c>
      <c r="G29" s="126">
        <v>4216</v>
      </c>
      <c r="H29" s="126">
        <v>5560</v>
      </c>
      <c r="I29" s="126">
        <v>5481</v>
      </c>
      <c r="J29" s="126">
        <v>7037</v>
      </c>
      <c r="K29" s="126">
        <v>7203</v>
      </c>
      <c r="L29" s="126">
        <f>+'C5B'!L26-'C5C'!L26</f>
        <v>8205</v>
      </c>
      <c r="M29" s="126">
        <v>9427</v>
      </c>
      <c r="N29" s="126">
        <v>8246</v>
      </c>
      <c r="O29" s="126">
        <v>9534</v>
      </c>
      <c r="P29" s="126">
        <v>27306</v>
      </c>
      <c r="Q29" s="126">
        <v>8653</v>
      </c>
    </row>
    <row r="30" spans="1:17">
      <c r="A30" s="1365"/>
      <c r="B30" s="125" t="s">
        <v>183</v>
      </c>
      <c r="C30" s="126">
        <v>20872</v>
      </c>
      <c r="D30" s="126">
        <v>17328</v>
      </c>
      <c r="E30" s="126">
        <v>22646</v>
      </c>
      <c r="F30" s="126">
        <v>23002</v>
      </c>
      <c r="G30" s="126">
        <v>14725</v>
      </c>
      <c r="H30" s="126">
        <v>13516</v>
      </c>
      <c r="I30" s="126">
        <v>16039</v>
      </c>
      <c r="J30" s="126">
        <v>18062</v>
      </c>
      <c r="K30" s="126">
        <v>20451</v>
      </c>
      <c r="L30" s="126">
        <f>+'C5B'!L27-'C5C'!L27</f>
        <v>22650</v>
      </c>
      <c r="M30" s="126">
        <v>27938</v>
      </c>
      <c r="N30" s="126">
        <v>30158</v>
      </c>
      <c r="O30" s="126">
        <v>34361</v>
      </c>
      <c r="P30" s="126">
        <v>82546</v>
      </c>
      <c r="Q30" s="126">
        <v>39217</v>
      </c>
    </row>
    <row r="31" spans="1:17">
      <c r="A31" s="1365"/>
      <c r="B31" s="125" t="s">
        <v>184</v>
      </c>
      <c r="C31" s="126">
        <v>723</v>
      </c>
      <c r="D31" s="126">
        <v>314</v>
      </c>
      <c r="E31" s="126">
        <v>509</v>
      </c>
      <c r="F31" s="126">
        <v>572</v>
      </c>
      <c r="G31" s="126">
        <v>111</v>
      </c>
      <c r="H31" s="126">
        <v>383</v>
      </c>
      <c r="I31" s="126">
        <v>418</v>
      </c>
      <c r="J31" s="126">
        <v>0</v>
      </c>
      <c r="K31" s="126">
        <v>177</v>
      </c>
      <c r="L31" s="126">
        <f>+'C5B'!L28-'C5C'!L28</f>
        <v>77</v>
      </c>
      <c r="M31" s="126">
        <v>71</v>
      </c>
      <c r="N31" s="126">
        <v>1172</v>
      </c>
      <c r="O31" s="126">
        <v>203</v>
      </c>
      <c r="P31" s="126">
        <v>321</v>
      </c>
      <c r="Q31" s="126">
        <v>742</v>
      </c>
    </row>
    <row r="32" spans="1:17">
      <c r="A32" s="1365"/>
      <c r="B32" s="125" t="s">
        <v>185</v>
      </c>
      <c r="C32" s="126">
        <v>13988</v>
      </c>
      <c r="D32" s="126">
        <v>13089</v>
      </c>
      <c r="E32" s="126">
        <v>15877</v>
      </c>
      <c r="F32" s="126">
        <v>15128</v>
      </c>
      <c r="G32" s="126">
        <v>9246</v>
      </c>
      <c r="H32" s="126">
        <v>10726</v>
      </c>
      <c r="I32" s="126">
        <v>11651</v>
      </c>
      <c r="J32" s="126">
        <v>13449</v>
      </c>
      <c r="K32" s="126">
        <v>14017</v>
      </c>
      <c r="L32" s="126">
        <f>+'C5B'!L29-'C5C'!L29</f>
        <v>16955</v>
      </c>
      <c r="M32" s="126">
        <v>18169</v>
      </c>
      <c r="N32" s="126">
        <v>19739</v>
      </c>
      <c r="O32" s="126">
        <v>28843</v>
      </c>
      <c r="P32" s="126">
        <v>92493</v>
      </c>
      <c r="Q32" s="126">
        <v>37363</v>
      </c>
    </row>
    <row r="33" spans="1:17">
      <c r="A33" s="1366"/>
      <c r="B33" s="127" t="s">
        <v>186</v>
      </c>
      <c r="C33" s="128">
        <v>182</v>
      </c>
      <c r="D33" s="128">
        <v>206</v>
      </c>
      <c r="E33" s="128">
        <v>178</v>
      </c>
      <c r="F33" s="128">
        <v>371</v>
      </c>
      <c r="G33" s="128">
        <v>73</v>
      </c>
      <c r="H33" s="128">
        <v>348</v>
      </c>
      <c r="I33" s="128">
        <v>172</v>
      </c>
      <c r="J33" s="128">
        <v>888</v>
      </c>
      <c r="K33" s="128">
        <v>1011</v>
      </c>
      <c r="L33" s="128">
        <f>+'C5B'!L30-'C5C'!L30</f>
        <v>443</v>
      </c>
      <c r="M33" s="128">
        <v>697</v>
      </c>
      <c r="N33" s="328">
        <v>25</v>
      </c>
      <c r="O33" s="328">
        <v>473</v>
      </c>
      <c r="P33" s="328">
        <v>2062</v>
      </c>
      <c r="Q33" s="328">
        <v>674</v>
      </c>
    </row>
    <row r="61" spans="14:17">
      <c r="N61" s="44"/>
      <c r="O61" s="44"/>
      <c r="P61" s="44"/>
      <c r="Q61" s="44"/>
    </row>
  </sheetData>
  <mergeCells count="2">
    <mergeCell ref="A6:A33"/>
    <mergeCell ref="A5:Q5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2:Q30"/>
  <sheetViews>
    <sheetView showGridLines="0" workbookViewId="0">
      <selection activeCell="A2" sqref="A2:Q2"/>
    </sheetView>
  </sheetViews>
  <sheetFormatPr baseColWidth="10" defaultColWidth="11.44140625" defaultRowHeight="13.8"/>
  <cols>
    <col min="1" max="1" width="6" style="11" customWidth="1"/>
    <col min="2" max="2" width="22.5546875" style="11" customWidth="1"/>
    <col min="3" max="17" width="9.5546875" style="11" customWidth="1"/>
    <col min="18" max="16384" width="11.44140625" style="11"/>
  </cols>
  <sheetData>
    <row r="2" spans="1:17" ht="31.5" customHeight="1">
      <c r="A2" s="1367" t="s">
        <v>327</v>
      </c>
      <c r="B2" s="1367"/>
      <c r="C2" s="1367"/>
      <c r="D2" s="1367"/>
      <c r="E2" s="1367"/>
      <c r="F2" s="1367"/>
      <c r="G2" s="1367"/>
      <c r="H2" s="1367"/>
      <c r="I2" s="1367"/>
      <c r="J2" s="1367"/>
      <c r="K2" s="1367"/>
      <c r="L2" s="1367"/>
      <c r="M2" s="1367"/>
      <c r="N2" s="1367"/>
      <c r="O2" s="1367"/>
      <c r="P2" s="1367"/>
      <c r="Q2" s="1367"/>
    </row>
    <row r="3" spans="1:17" ht="29.25" customHeight="1">
      <c r="A3" s="1364" t="s">
        <v>104</v>
      </c>
      <c r="B3" s="873" t="s">
        <v>178</v>
      </c>
      <c r="C3" s="874">
        <v>2007</v>
      </c>
      <c r="D3" s="874">
        <v>2008</v>
      </c>
      <c r="E3" s="874">
        <v>2009</v>
      </c>
      <c r="F3" s="874">
        <v>2010</v>
      </c>
      <c r="G3" s="874">
        <v>2011</v>
      </c>
      <c r="H3" s="874">
        <v>2012</v>
      </c>
      <c r="I3" s="874">
        <v>2013</v>
      </c>
      <c r="J3" s="874">
        <v>2014</v>
      </c>
      <c r="K3" s="874">
        <v>2015</v>
      </c>
      <c r="L3" s="874">
        <v>2016</v>
      </c>
      <c r="M3" s="874">
        <v>2017</v>
      </c>
      <c r="N3" s="874">
        <v>2018</v>
      </c>
      <c r="O3" s="874">
        <v>2019</v>
      </c>
      <c r="P3" s="874">
        <v>2020</v>
      </c>
      <c r="Q3" s="874">
        <v>2021</v>
      </c>
    </row>
    <row r="4" spans="1:17" ht="20.25" customHeight="1">
      <c r="A4" s="1365"/>
      <c r="B4" s="122" t="s">
        <v>109</v>
      </c>
      <c r="C4" s="123">
        <v>860445</v>
      </c>
      <c r="D4" s="123">
        <v>850970</v>
      </c>
      <c r="E4" s="123">
        <v>861747</v>
      </c>
      <c r="F4" s="123">
        <v>893327</v>
      </c>
      <c r="G4" s="123">
        <v>993146</v>
      </c>
      <c r="H4" s="123">
        <v>974383</v>
      </c>
      <c r="I4" s="123">
        <v>976023</v>
      </c>
      <c r="J4" s="123">
        <v>1000810</v>
      </c>
      <c r="K4" s="123">
        <v>1020501</v>
      </c>
      <c r="L4" s="123">
        <f>+'C5A'!L4-'C5B'!L4</f>
        <v>1036318</v>
      </c>
      <c r="M4" s="123">
        <v>1070809</v>
      </c>
      <c r="N4" s="123">
        <v>1051467</v>
      </c>
      <c r="O4" s="123">
        <v>1039012</v>
      </c>
      <c r="P4" s="123">
        <f>SUM(P5:P12)</f>
        <v>1177704</v>
      </c>
      <c r="Q4" s="123">
        <f>SUM(Q5:Q12)</f>
        <v>1291774</v>
      </c>
    </row>
    <row r="5" spans="1:17">
      <c r="A5" s="1365"/>
      <c r="B5" s="125" t="s">
        <v>179</v>
      </c>
      <c r="C5" s="126">
        <v>69052</v>
      </c>
      <c r="D5" s="126">
        <v>65088</v>
      </c>
      <c r="E5" s="126">
        <v>61222</v>
      </c>
      <c r="F5" s="126">
        <v>64764</v>
      </c>
      <c r="G5" s="126">
        <v>76813</v>
      </c>
      <c r="H5" s="126">
        <v>68139</v>
      </c>
      <c r="I5" s="126">
        <v>66374</v>
      </c>
      <c r="J5" s="126">
        <v>66569</v>
      </c>
      <c r="K5" s="126">
        <v>64537</v>
      </c>
      <c r="L5" s="126">
        <f>+'C5A'!L5-'C5B'!L5</f>
        <v>63110</v>
      </c>
      <c r="M5" s="126">
        <v>60696</v>
      </c>
      <c r="N5" s="126">
        <v>57745</v>
      </c>
      <c r="O5" s="126">
        <v>52906</v>
      </c>
      <c r="P5" s="126">
        <f>+P14+P23</f>
        <v>45987</v>
      </c>
      <c r="Q5" s="126">
        <f>+Q14+Q23</f>
        <v>66026</v>
      </c>
    </row>
    <row r="6" spans="1:17">
      <c r="A6" s="1365"/>
      <c r="B6" s="125" t="s">
        <v>180</v>
      </c>
      <c r="C6" s="126">
        <v>57795</v>
      </c>
      <c r="D6" s="126">
        <v>58612</v>
      </c>
      <c r="E6" s="126">
        <v>63237</v>
      </c>
      <c r="F6" s="126">
        <v>62787</v>
      </c>
      <c r="G6" s="126">
        <v>68555</v>
      </c>
      <c r="H6" s="126">
        <v>65698</v>
      </c>
      <c r="I6" s="126">
        <v>59632</v>
      </c>
      <c r="J6" s="126">
        <v>65212</v>
      </c>
      <c r="K6" s="126">
        <v>61810</v>
      </c>
      <c r="L6" s="126">
        <f>+'C5A'!L6-'C5B'!L6</f>
        <v>57474</v>
      </c>
      <c r="M6" s="126">
        <v>62375</v>
      </c>
      <c r="N6" s="126">
        <v>59061</v>
      </c>
      <c r="O6" s="126">
        <v>55534</v>
      </c>
      <c r="P6" s="126">
        <f t="shared" ref="P6:Q12" si="0">+P15+P24</f>
        <v>58702</v>
      </c>
      <c r="Q6" s="126">
        <f t="shared" si="0"/>
        <v>62844</v>
      </c>
    </row>
    <row r="7" spans="1:17">
      <c r="A7" s="1365"/>
      <c r="B7" s="125" t="s">
        <v>181</v>
      </c>
      <c r="C7" s="126">
        <v>206378</v>
      </c>
      <c r="D7" s="126">
        <v>203791</v>
      </c>
      <c r="E7" s="126">
        <v>206417</v>
      </c>
      <c r="F7" s="126">
        <v>209820</v>
      </c>
      <c r="G7" s="126">
        <v>236739</v>
      </c>
      <c r="H7" s="126">
        <v>216224</v>
      </c>
      <c r="I7" s="126">
        <v>210687</v>
      </c>
      <c r="J7" s="126">
        <v>210530</v>
      </c>
      <c r="K7" s="126">
        <v>212927</v>
      </c>
      <c r="L7" s="126">
        <f>+'C5A'!L7-'C5B'!L7</f>
        <v>201916</v>
      </c>
      <c r="M7" s="126">
        <v>219318</v>
      </c>
      <c r="N7" s="126">
        <v>211379</v>
      </c>
      <c r="O7" s="126">
        <v>199902</v>
      </c>
      <c r="P7" s="126">
        <f t="shared" si="0"/>
        <v>242757</v>
      </c>
      <c r="Q7" s="126">
        <f t="shared" si="0"/>
        <v>242040</v>
      </c>
    </row>
    <row r="8" spans="1:17">
      <c r="A8" s="1365"/>
      <c r="B8" s="125" t="s">
        <v>182</v>
      </c>
      <c r="C8" s="126">
        <v>179932</v>
      </c>
      <c r="D8" s="126">
        <v>179318</v>
      </c>
      <c r="E8" s="126">
        <v>175197</v>
      </c>
      <c r="F8" s="126">
        <v>184994</v>
      </c>
      <c r="G8" s="126">
        <v>199626</v>
      </c>
      <c r="H8" s="126">
        <v>199288</v>
      </c>
      <c r="I8" s="126">
        <v>211602</v>
      </c>
      <c r="J8" s="126">
        <v>212389</v>
      </c>
      <c r="K8" s="126">
        <v>222028</v>
      </c>
      <c r="L8" s="126">
        <f>+'C5A'!L8-'C5B'!L8</f>
        <v>220052</v>
      </c>
      <c r="M8" s="126">
        <v>221719</v>
      </c>
      <c r="N8" s="126">
        <v>219348</v>
      </c>
      <c r="O8" s="126">
        <v>208813</v>
      </c>
      <c r="P8" s="126">
        <f t="shared" si="0"/>
        <v>215078</v>
      </c>
      <c r="Q8" s="126">
        <f t="shared" si="0"/>
        <v>255530</v>
      </c>
    </row>
    <row r="9" spans="1:17">
      <c r="A9" s="1365"/>
      <c r="B9" s="125" t="s">
        <v>183</v>
      </c>
      <c r="C9" s="126">
        <v>236563</v>
      </c>
      <c r="D9" s="126">
        <v>232637</v>
      </c>
      <c r="E9" s="126">
        <v>234606</v>
      </c>
      <c r="F9" s="126">
        <v>248258</v>
      </c>
      <c r="G9" s="126">
        <v>274237</v>
      </c>
      <c r="H9" s="126">
        <v>277034</v>
      </c>
      <c r="I9" s="126">
        <v>275311</v>
      </c>
      <c r="J9" s="126">
        <v>277735</v>
      </c>
      <c r="K9" s="126">
        <v>297035</v>
      </c>
      <c r="L9" s="126">
        <f>+'C5A'!L9-'C5B'!L9</f>
        <v>316434</v>
      </c>
      <c r="M9" s="126">
        <v>330308</v>
      </c>
      <c r="N9" s="126">
        <v>330450</v>
      </c>
      <c r="O9" s="126">
        <v>340656</v>
      </c>
      <c r="P9" s="126">
        <f t="shared" si="0"/>
        <v>366807</v>
      </c>
      <c r="Q9" s="126">
        <f t="shared" si="0"/>
        <v>435975</v>
      </c>
    </row>
    <row r="10" spans="1:17">
      <c r="A10" s="1365"/>
      <c r="B10" s="125" t="s">
        <v>184</v>
      </c>
      <c r="C10" s="126">
        <v>11562</v>
      </c>
      <c r="D10" s="126">
        <v>12336</v>
      </c>
      <c r="E10" s="126">
        <v>13027</v>
      </c>
      <c r="F10" s="126">
        <v>10327</v>
      </c>
      <c r="G10" s="126">
        <v>11733</v>
      </c>
      <c r="H10" s="126">
        <v>8994</v>
      </c>
      <c r="I10" s="126">
        <v>12367</v>
      </c>
      <c r="J10" s="126">
        <v>11990</v>
      </c>
      <c r="K10" s="126">
        <v>10726</v>
      </c>
      <c r="L10" s="126">
        <f>+'C5A'!L10-'C5B'!L10</f>
        <v>10517</v>
      </c>
      <c r="M10" s="126">
        <v>10111</v>
      </c>
      <c r="N10" s="126">
        <v>10147</v>
      </c>
      <c r="O10" s="126">
        <v>10081</v>
      </c>
      <c r="P10" s="126">
        <f t="shared" si="0"/>
        <v>11627</v>
      </c>
      <c r="Q10" s="126">
        <f t="shared" si="0"/>
        <v>11436</v>
      </c>
    </row>
    <row r="11" spans="1:17">
      <c r="A11" s="1365"/>
      <c r="B11" s="125" t="s">
        <v>185</v>
      </c>
      <c r="C11" s="126">
        <v>98757</v>
      </c>
      <c r="D11" s="126">
        <v>98370</v>
      </c>
      <c r="E11" s="126">
        <v>106427</v>
      </c>
      <c r="F11" s="126">
        <v>111471</v>
      </c>
      <c r="G11" s="126">
        <v>123296</v>
      </c>
      <c r="H11" s="126">
        <v>136823</v>
      </c>
      <c r="I11" s="126">
        <v>136119</v>
      </c>
      <c r="J11" s="126">
        <v>152135</v>
      </c>
      <c r="K11" s="126">
        <v>145637</v>
      </c>
      <c r="L11" s="126">
        <f>+'C5A'!L11-'C5B'!L11</f>
        <v>161452</v>
      </c>
      <c r="M11" s="126">
        <v>161304</v>
      </c>
      <c r="N11" s="126">
        <v>159205</v>
      </c>
      <c r="O11" s="126">
        <v>167688</v>
      </c>
      <c r="P11" s="126">
        <f t="shared" si="0"/>
        <v>234376</v>
      </c>
      <c r="Q11" s="126">
        <f t="shared" si="0"/>
        <v>211592</v>
      </c>
    </row>
    <row r="12" spans="1:17">
      <c r="A12" s="1365"/>
      <c r="B12" s="125" t="s">
        <v>186</v>
      </c>
      <c r="C12" s="126">
        <v>406</v>
      </c>
      <c r="D12" s="126">
        <v>818</v>
      </c>
      <c r="E12" s="126">
        <v>1614</v>
      </c>
      <c r="F12" s="126">
        <v>906</v>
      </c>
      <c r="G12" s="126">
        <v>2147</v>
      </c>
      <c r="H12" s="126">
        <v>2183</v>
      </c>
      <c r="I12" s="126">
        <v>3931</v>
      </c>
      <c r="J12" s="126">
        <v>4250</v>
      </c>
      <c r="K12" s="126">
        <v>5801</v>
      </c>
      <c r="L12" s="126">
        <f>+'C5A'!L12-'C5B'!L12</f>
        <v>5363</v>
      </c>
      <c r="M12" s="126">
        <v>4978</v>
      </c>
      <c r="N12" s="126">
        <v>4132</v>
      </c>
      <c r="O12" s="126">
        <v>3432</v>
      </c>
      <c r="P12" s="126">
        <f t="shared" si="0"/>
        <v>2370</v>
      </c>
      <c r="Q12" s="126">
        <f t="shared" si="0"/>
        <v>6331</v>
      </c>
    </row>
    <row r="13" spans="1:17" ht="21.75" customHeight="1">
      <c r="A13" s="1365"/>
      <c r="B13" s="122" t="s">
        <v>117</v>
      </c>
      <c r="C13" s="123">
        <v>234906</v>
      </c>
      <c r="D13" s="123">
        <v>211595</v>
      </c>
      <c r="E13" s="123">
        <v>223252</v>
      </c>
      <c r="F13" s="123">
        <v>233937</v>
      </c>
      <c r="G13" s="123">
        <v>261296</v>
      </c>
      <c r="H13" s="123">
        <v>254135</v>
      </c>
      <c r="I13" s="123">
        <v>267633</v>
      </c>
      <c r="J13" s="123">
        <v>276059</v>
      </c>
      <c r="K13" s="123">
        <v>298603</v>
      </c>
      <c r="L13" s="123">
        <f>+'C5A'!L13-'C5B'!L13</f>
        <v>301240</v>
      </c>
      <c r="M13" s="123">
        <v>323555</v>
      </c>
      <c r="N13" s="123">
        <v>312465</v>
      </c>
      <c r="O13" s="123">
        <v>320412</v>
      </c>
      <c r="P13" s="123">
        <f>SUM(P14:P21)</f>
        <v>388030</v>
      </c>
      <c r="Q13" s="123">
        <f>SUM(Q14:Q21)</f>
        <v>402250</v>
      </c>
    </row>
    <row r="14" spans="1:17">
      <c r="A14" s="1365"/>
      <c r="B14" s="125" t="s">
        <v>179</v>
      </c>
      <c r="C14" s="126">
        <v>18822</v>
      </c>
      <c r="D14" s="126">
        <v>15630</v>
      </c>
      <c r="E14" s="126">
        <v>17129</v>
      </c>
      <c r="F14" s="126">
        <v>16635</v>
      </c>
      <c r="G14" s="126">
        <v>20075</v>
      </c>
      <c r="H14" s="126">
        <v>20278</v>
      </c>
      <c r="I14" s="126">
        <v>18080</v>
      </c>
      <c r="J14" s="126">
        <v>17088</v>
      </c>
      <c r="K14" s="126">
        <v>17948</v>
      </c>
      <c r="L14" s="126">
        <f>+'C5A'!L14-'C5B'!L14</f>
        <v>16232</v>
      </c>
      <c r="M14" s="126">
        <v>19182</v>
      </c>
      <c r="N14" s="126">
        <v>18146</v>
      </c>
      <c r="O14" s="126">
        <v>15783</v>
      </c>
      <c r="P14" s="126">
        <v>15215</v>
      </c>
      <c r="Q14" s="126">
        <v>22185</v>
      </c>
    </row>
    <row r="15" spans="1:17">
      <c r="A15" s="1365"/>
      <c r="B15" s="125" t="s">
        <v>180</v>
      </c>
      <c r="C15" s="126">
        <v>15448</v>
      </c>
      <c r="D15" s="126">
        <v>15487</v>
      </c>
      <c r="E15" s="126">
        <v>18092</v>
      </c>
      <c r="F15" s="126">
        <v>18645</v>
      </c>
      <c r="G15" s="126">
        <v>19142</v>
      </c>
      <c r="H15" s="126">
        <v>18276</v>
      </c>
      <c r="I15" s="126">
        <v>17204</v>
      </c>
      <c r="J15" s="126">
        <v>20309</v>
      </c>
      <c r="K15" s="126">
        <v>18849</v>
      </c>
      <c r="L15" s="126">
        <f>+'C5A'!L15-'C5B'!L15</f>
        <v>17886</v>
      </c>
      <c r="M15" s="126">
        <v>21525</v>
      </c>
      <c r="N15" s="126">
        <v>17462</v>
      </c>
      <c r="O15" s="126">
        <v>18872</v>
      </c>
      <c r="P15" s="126">
        <v>18169</v>
      </c>
      <c r="Q15" s="126">
        <v>20309</v>
      </c>
    </row>
    <row r="16" spans="1:17">
      <c r="A16" s="1365"/>
      <c r="B16" s="125" t="s">
        <v>181</v>
      </c>
      <c r="C16" s="126">
        <v>44098</v>
      </c>
      <c r="D16" s="126">
        <v>40272</v>
      </c>
      <c r="E16" s="126">
        <v>42483</v>
      </c>
      <c r="F16" s="126">
        <v>45878</v>
      </c>
      <c r="G16" s="126">
        <v>55291</v>
      </c>
      <c r="H16" s="126">
        <v>46663</v>
      </c>
      <c r="I16" s="126">
        <v>46332</v>
      </c>
      <c r="J16" s="126">
        <v>48574</v>
      </c>
      <c r="K16" s="126">
        <v>53483</v>
      </c>
      <c r="L16" s="126">
        <f>+'C5A'!L16-'C5B'!L16</f>
        <v>46585</v>
      </c>
      <c r="M16" s="126">
        <v>55210</v>
      </c>
      <c r="N16" s="126">
        <v>51779</v>
      </c>
      <c r="O16" s="126">
        <v>54252</v>
      </c>
      <c r="P16" s="126">
        <v>72994</v>
      </c>
      <c r="Q16" s="126">
        <v>68089</v>
      </c>
    </row>
    <row r="17" spans="1:17">
      <c r="A17" s="1365"/>
      <c r="B17" s="125" t="s">
        <v>182</v>
      </c>
      <c r="C17" s="126">
        <v>58989</v>
      </c>
      <c r="D17" s="126">
        <v>52420</v>
      </c>
      <c r="E17" s="126">
        <v>51527</v>
      </c>
      <c r="F17" s="126">
        <v>56131</v>
      </c>
      <c r="G17" s="126">
        <v>61469</v>
      </c>
      <c r="H17" s="126">
        <v>64999</v>
      </c>
      <c r="I17" s="126">
        <v>69693</v>
      </c>
      <c r="J17" s="126">
        <v>68300</v>
      </c>
      <c r="K17" s="126">
        <v>75954</v>
      </c>
      <c r="L17" s="126">
        <f>+'C5A'!L17-'C5B'!L17</f>
        <v>73559</v>
      </c>
      <c r="M17" s="126">
        <v>76513</v>
      </c>
      <c r="N17" s="126">
        <v>76636</v>
      </c>
      <c r="O17" s="126">
        <v>72315</v>
      </c>
      <c r="P17" s="126">
        <v>82420</v>
      </c>
      <c r="Q17" s="126">
        <v>88166</v>
      </c>
    </row>
    <row r="18" spans="1:17">
      <c r="A18" s="1365"/>
      <c r="B18" s="125" t="s">
        <v>183</v>
      </c>
      <c r="C18" s="126">
        <v>65730</v>
      </c>
      <c r="D18" s="126">
        <v>59881</v>
      </c>
      <c r="E18" s="126">
        <v>62004</v>
      </c>
      <c r="F18" s="126">
        <v>63575</v>
      </c>
      <c r="G18" s="126">
        <v>71457</v>
      </c>
      <c r="H18" s="126">
        <v>64857</v>
      </c>
      <c r="I18" s="126">
        <v>73876</v>
      </c>
      <c r="J18" s="126">
        <v>75304</v>
      </c>
      <c r="K18" s="126">
        <v>88373</v>
      </c>
      <c r="L18" s="126">
        <f>+'C5A'!L18-'C5B'!L18</f>
        <v>98059</v>
      </c>
      <c r="M18" s="126">
        <v>101152</v>
      </c>
      <c r="N18" s="126">
        <v>105329</v>
      </c>
      <c r="O18" s="126">
        <v>108139</v>
      </c>
      <c r="P18" s="126">
        <v>126786</v>
      </c>
      <c r="Q18" s="126">
        <v>132629</v>
      </c>
    </row>
    <row r="19" spans="1:17">
      <c r="A19" s="1365"/>
      <c r="B19" s="125" t="s">
        <v>184</v>
      </c>
      <c r="C19" s="126">
        <v>2501</v>
      </c>
      <c r="D19" s="126">
        <v>1575</v>
      </c>
      <c r="E19" s="126">
        <v>2706</v>
      </c>
      <c r="F19" s="126">
        <v>2763</v>
      </c>
      <c r="G19" s="126">
        <v>2017</v>
      </c>
      <c r="H19" s="126">
        <v>2483</v>
      </c>
      <c r="I19" s="126">
        <v>2583</v>
      </c>
      <c r="J19" s="126">
        <v>3148</v>
      </c>
      <c r="K19" s="126">
        <v>3066</v>
      </c>
      <c r="L19" s="126">
        <f>+'C5A'!L19-'C5B'!L19</f>
        <v>2365</v>
      </c>
      <c r="M19" s="126">
        <v>3182</v>
      </c>
      <c r="N19" s="126">
        <v>2896</v>
      </c>
      <c r="O19" s="126">
        <v>3873</v>
      </c>
      <c r="P19" s="126">
        <v>5948</v>
      </c>
      <c r="Q19" s="126">
        <v>4534</v>
      </c>
    </row>
    <row r="20" spans="1:17">
      <c r="A20" s="1365"/>
      <c r="B20" s="125" t="s">
        <v>185</v>
      </c>
      <c r="C20" s="126">
        <v>29193</v>
      </c>
      <c r="D20" s="126">
        <v>26110</v>
      </c>
      <c r="E20" s="126">
        <v>29102</v>
      </c>
      <c r="F20" s="126">
        <v>30084</v>
      </c>
      <c r="G20" s="126">
        <v>31059</v>
      </c>
      <c r="H20" s="126">
        <v>36168</v>
      </c>
      <c r="I20" s="126">
        <v>38789</v>
      </c>
      <c r="J20" s="126">
        <v>42048</v>
      </c>
      <c r="K20" s="126">
        <v>40179</v>
      </c>
      <c r="L20" s="126">
        <f>+'C5A'!L20-'C5B'!L20</f>
        <v>45185</v>
      </c>
      <c r="M20" s="126">
        <v>45459</v>
      </c>
      <c r="N20" s="126">
        <v>39842</v>
      </c>
      <c r="O20" s="126">
        <v>46558</v>
      </c>
      <c r="P20" s="126">
        <v>65089</v>
      </c>
      <c r="Q20" s="126">
        <v>64792</v>
      </c>
    </row>
    <row r="21" spans="1:17">
      <c r="A21" s="1365"/>
      <c r="B21" s="125" t="s">
        <v>186</v>
      </c>
      <c r="C21" s="126">
        <v>125</v>
      </c>
      <c r="D21" s="126">
        <v>220</v>
      </c>
      <c r="E21" s="126">
        <v>209</v>
      </c>
      <c r="F21" s="126">
        <v>226</v>
      </c>
      <c r="G21" s="126">
        <v>786</v>
      </c>
      <c r="H21" s="126">
        <v>411</v>
      </c>
      <c r="I21" s="126">
        <v>1076</v>
      </c>
      <c r="J21" s="126">
        <v>1288</v>
      </c>
      <c r="K21" s="126">
        <v>751</v>
      </c>
      <c r="L21" s="126">
        <f>+'C5A'!L21-'C5B'!L21</f>
        <v>1369</v>
      </c>
      <c r="M21" s="126">
        <v>1332</v>
      </c>
      <c r="N21" s="126">
        <v>375</v>
      </c>
      <c r="O21" s="126">
        <v>620</v>
      </c>
      <c r="P21" s="126">
        <v>1409</v>
      </c>
      <c r="Q21" s="126">
        <v>1546</v>
      </c>
    </row>
    <row r="22" spans="1:17" ht="23.25" customHeight="1">
      <c r="A22" s="1365"/>
      <c r="B22" s="122" t="s">
        <v>118</v>
      </c>
      <c r="C22" s="123">
        <v>625539</v>
      </c>
      <c r="D22" s="123">
        <v>639375</v>
      </c>
      <c r="E22" s="123">
        <v>638495</v>
      </c>
      <c r="F22" s="123">
        <v>659390</v>
      </c>
      <c r="G22" s="123">
        <v>731850</v>
      </c>
      <c r="H22" s="123">
        <v>720248</v>
      </c>
      <c r="I22" s="123">
        <v>708390</v>
      </c>
      <c r="J22" s="123">
        <v>724751</v>
      </c>
      <c r="K22" s="123">
        <v>721898</v>
      </c>
      <c r="L22" s="123">
        <f>+'C5A'!L22-'C5B'!L22</f>
        <v>735078</v>
      </c>
      <c r="M22" s="123">
        <v>747254</v>
      </c>
      <c r="N22" s="123">
        <v>739002</v>
      </c>
      <c r="O22" s="123">
        <v>718600</v>
      </c>
      <c r="P22" s="123">
        <f>SUM(P23:P30)</f>
        <v>789674</v>
      </c>
      <c r="Q22" s="123">
        <f>SUM(Q23:Q30)</f>
        <v>889524</v>
      </c>
    </row>
    <row r="23" spans="1:17">
      <c r="A23" s="1365"/>
      <c r="B23" s="125" t="s">
        <v>179</v>
      </c>
      <c r="C23" s="126">
        <v>50230</v>
      </c>
      <c r="D23" s="126">
        <v>49458</v>
      </c>
      <c r="E23" s="126">
        <v>44093</v>
      </c>
      <c r="F23" s="126">
        <v>48129</v>
      </c>
      <c r="G23" s="126">
        <v>56738</v>
      </c>
      <c r="H23" s="126">
        <v>47861</v>
      </c>
      <c r="I23" s="126">
        <v>48294</v>
      </c>
      <c r="J23" s="126">
        <v>49481</v>
      </c>
      <c r="K23" s="126">
        <v>46589</v>
      </c>
      <c r="L23" s="126">
        <f>+'C5A'!L23-'C5B'!L23</f>
        <v>46878</v>
      </c>
      <c r="M23" s="126">
        <v>41514</v>
      </c>
      <c r="N23" s="126">
        <v>39599</v>
      </c>
      <c r="O23" s="126">
        <v>37123</v>
      </c>
      <c r="P23" s="126">
        <v>30772</v>
      </c>
      <c r="Q23" s="126">
        <v>43841</v>
      </c>
    </row>
    <row r="24" spans="1:17">
      <c r="A24" s="1365"/>
      <c r="B24" s="125" t="s">
        <v>180</v>
      </c>
      <c r="C24" s="126">
        <v>42347</v>
      </c>
      <c r="D24" s="126">
        <v>43125</v>
      </c>
      <c r="E24" s="126">
        <v>45145</v>
      </c>
      <c r="F24" s="126">
        <v>44142</v>
      </c>
      <c r="G24" s="126">
        <v>49413</v>
      </c>
      <c r="H24" s="126">
        <v>47422</v>
      </c>
      <c r="I24" s="126">
        <v>42428</v>
      </c>
      <c r="J24" s="126">
        <v>44903</v>
      </c>
      <c r="K24" s="126">
        <v>42961</v>
      </c>
      <c r="L24" s="126">
        <f>+'C5A'!L24-'C5B'!L24</f>
        <v>39588</v>
      </c>
      <c r="M24" s="126">
        <v>40850</v>
      </c>
      <c r="N24" s="126">
        <v>41599</v>
      </c>
      <c r="O24" s="126">
        <v>36662</v>
      </c>
      <c r="P24" s="126">
        <v>40533</v>
      </c>
      <c r="Q24" s="126">
        <v>42535</v>
      </c>
    </row>
    <row r="25" spans="1:17">
      <c r="A25" s="1365"/>
      <c r="B25" s="125" t="s">
        <v>181</v>
      </c>
      <c r="C25" s="126">
        <v>162280</v>
      </c>
      <c r="D25" s="126">
        <v>163519</v>
      </c>
      <c r="E25" s="126">
        <v>163934</v>
      </c>
      <c r="F25" s="126">
        <v>163942</v>
      </c>
      <c r="G25" s="126">
        <v>181448</v>
      </c>
      <c r="H25" s="126">
        <v>169561</v>
      </c>
      <c r="I25" s="126">
        <v>164355</v>
      </c>
      <c r="J25" s="126">
        <v>161956</v>
      </c>
      <c r="K25" s="126">
        <v>159444</v>
      </c>
      <c r="L25" s="126">
        <f>+'C5A'!L25-'C5B'!L25</f>
        <v>155331</v>
      </c>
      <c r="M25" s="126">
        <v>164108</v>
      </c>
      <c r="N25" s="126">
        <v>159600</v>
      </c>
      <c r="O25" s="126">
        <v>145650</v>
      </c>
      <c r="P25" s="126">
        <v>169763</v>
      </c>
      <c r="Q25" s="126">
        <v>173951</v>
      </c>
    </row>
    <row r="26" spans="1:17">
      <c r="A26" s="1365"/>
      <c r="B26" s="125" t="s">
        <v>182</v>
      </c>
      <c r="C26" s="126">
        <v>120943</v>
      </c>
      <c r="D26" s="126">
        <v>126898</v>
      </c>
      <c r="E26" s="126">
        <v>123670</v>
      </c>
      <c r="F26" s="126">
        <v>128863</v>
      </c>
      <c r="G26" s="126">
        <v>138157</v>
      </c>
      <c r="H26" s="126">
        <v>134289</v>
      </c>
      <c r="I26" s="126">
        <v>141909</v>
      </c>
      <c r="J26" s="126">
        <v>144089</v>
      </c>
      <c r="K26" s="126">
        <v>146074</v>
      </c>
      <c r="L26" s="126">
        <f>+'C5A'!L26-'C5B'!L26</f>
        <v>146493</v>
      </c>
      <c r="M26" s="126">
        <v>145206</v>
      </c>
      <c r="N26" s="126">
        <v>142712</v>
      </c>
      <c r="O26" s="126">
        <v>136498</v>
      </c>
      <c r="P26" s="126">
        <v>132658</v>
      </c>
      <c r="Q26" s="126">
        <v>167364</v>
      </c>
    </row>
    <row r="27" spans="1:17">
      <c r="A27" s="1365"/>
      <c r="B27" s="125" t="s">
        <v>183</v>
      </c>
      <c r="C27" s="126">
        <v>170833</v>
      </c>
      <c r="D27" s="126">
        <v>172756</v>
      </c>
      <c r="E27" s="126">
        <v>172602</v>
      </c>
      <c r="F27" s="126">
        <v>184683</v>
      </c>
      <c r="G27" s="126">
        <v>202780</v>
      </c>
      <c r="H27" s="126">
        <v>212177</v>
      </c>
      <c r="I27" s="126">
        <v>201435</v>
      </c>
      <c r="J27" s="126">
        <v>202431</v>
      </c>
      <c r="K27" s="126">
        <v>208662</v>
      </c>
      <c r="L27" s="126">
        <f>+'C5A'!L27-'C5B'!L27</f>
        <v>218375</v>
      </c>
      <c r="M27" s="126">
        <v>229156</v>
      </c>
      <c r="N27" s="126">
        <v>225121</v>
      </c>
      <c r="O27" s="126">
        <v>232517</v>
      </c>
      <c r="P27" s="126">
        <v>240021</v>
      </c>
      <c r="Q27" s="126">
        <v>303346</v>
      </c>
    </row>
    <row r="28" spans="1:17">
      <c r="A28" s="1365"/>
      <c r="B28" s="125" t="s">
        <v>184</v>
      </c>
      <c r="C28" s="126">
        <v>9061</v>
      </c>
      <c r="D28" s="126">
        <v>10761</v>
      </c>
      <c r="E28" s="126">
        <v>10321</v>
      </c>
      <c r="F28" s="126">
        <v>7564</v>
      </c>
      <c r="G28" s="126">
        <v>9716</v>
      </c>
      <c r="H28" s="126">
        <v>6511</v>
      </c>
      <c r="I28" s="126">
        <v>9784</v>
      </c>
      <c r="J28" s="126">
        <v>8842</v>
      </c>
      <c r="K28" s="126">
        <v>7660</v>
      </c>
      <c r="L28" s="126">
        <f>+'C5A'!L28-'C5B'!L28</f>
        <v>8152</v>
      </c>
      <c r="M28" s="126">
        <v>6929</v>
      </c>
      <c r="N28" s="126">
        <v>7251</v>
      </c>
      <c r="O28" s="126">
        <v>6208</v>
      </c>
      <c r="P28" s="126">
        <v>5679</v>
      </c>
      <c r="Q28" s="126">
        <v>6902</v>
      </c>
    </row>
    <row r="29" spans="1:17">
      <c r="A29" s="1365"/>
      <c r="B29" s="125" t="s">
        <v>185</v>
      </c>
      <c r="C29" s="126">
        <v>69564</v>
      </c>
      <c r="D29" s="126">
        <v>72260</v>
      </c>
      <c r="E29" s="126">
        <v>77325</v>
      </c>
      <c r="F29" s="126">
        <v>81387</v>
      </c>
      <c r="G29" s="126">
        <v>92237</v>
      </c>
      <c r="H29" s="126">
        <v>100655</v>
      </c>
      <c r="I29" s="126">
        <v>97330</v>
      </c>
      <c r="J29" s="126">
        <v>110087</v>
      </c>
      <c r="K29" s="126">
        <v>105458</v>
      </c>
      <c r="L29" s="126">
        <f>+'C5A'!L29-'C5B'!L29</f>
        <v>116267</v>
      </c>
      <c r="M29" s="126">
        <v>115845</v>
      </c>
      <c r="N29" s="126">
        <v>119363</v>
      </c>
      <c r="O29" s="126">
        <v>121130</v>
      </c>
      <c r="P29" s="126">
        <v>169287</v>
      </c>
      <c r="Q29" s="126">
        <v>146800</v>
      </c>
    </row>
    <row r="30" spans="1:17">
      <c r="A30" s="1366"/>
      <c r="B30" s="127" t="s">
        <v>186</v>
      </c>
      <c r="C30" s="128">
        <v>281</v>
      </c>
      <c r="D30" s="128">
        <v>598</v>
      </c>
      <c r="E30" s="128">
        <v>1405</v>
      </c>
      <c r="F30" s="128">
        <v>680</v>
      </c>
      <c r="G30" s="128">
        <v>1361</v>
      </c>
      <c r="H30" s="128">
        <v>1772</v>
      </c>
      <c r="I30" s="128">
        <v>2855</v>
      </c>
      <c r="J30" s="128">
        <v>2962</v>
      </c>
      <c r="K30" s="128">
        <v>5050</v>
      </c>
      <c r="L30" s="128">
        <f>+'C5A'!L30-'C5B'!L30</f>
        <v>3994</v>
      </c>
      <c r="M30" s="128">
        <v>3646</v>
      </c>
      <c r="N30" s="328">
        <v>3757</v>
      </c>
      <c r="O30" s="328">
        <v>2812</v>
      </c>
      <c r="P30" s="328">
        <v>961</v>
      </c>
      <c r="Q30" s="328">
        <v>4785</v>
      </c>
    </row>
  </sheetData>
  <mergeCells count="2">
    <mergeCell ref="A3:A30"/>
    <mergeCell ref="A2:Q2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2:Q57"/>
  <sheetViews>
    <sheetView showGridLines="0" workbookViewId="0">
      <selection activeCell="A2" sqref="A2:Q2"/>
    </sheetView>
  </sheetViews>
  <sheetFormatPr baseColWidth="10" defaultColWidth="11.44140625" defaultRowHeight="13.8"/>
  <cols>
    <col min="1" max="1" width="6.6640625" style="11" customWidth="1"/>
    <col min="2" max="2" width="19.5546875" style="11" customWidth="1"/>
    <col min="3" max="17" width="9.5546875" style="11" customWidth="1"/>
    <col min="18" max="16384" width="11.44140625" style="11"/>
  </cols>
  <sheetData>
    <row r="2" spans="1:17" ht="27.75" customHeight="1">
      <c r="A2" s="1367" t="s">
        <v>330</v>
      </c>
      <c r="B2" s="1367"/>
      <c r="C2" s="1367"/>
      <c r="D2" s="1367"/>
      <c r="E2" s="1367"/>
      <c r="F2" s="1367"/>
      <c r="G2" s="1367"/>
      <c r="H2" s="1367"/>
      <c r="I2" s="1367"/>
      <c r="J2" s="1367"/>
      <c r="K2" s="1367"/>
      <c r="L2" s="1367"/>
      <c r="M2" s="1367"/>
      <c r="N2" s="1367"/>
      <c r="O2" s="1367"/>
      <c r="P2" s="1367"/>
      <c r="Q2" s="1367"/>
    </row>
    <row r="3" spans="1:17" ht="30.75" customHeight="1">
      <c r="A3" s="1368" t="s">
        <v>188</v>
      </c>
      <c r="B3" s="1369"/>
      <c r="C3" s="874">
        <v>2007</v>
      </c>
      <c r="D3" s="874">
        <v>2008</v>
      </c>
      <c r="E3" s="874">
        <v>2009</v>
      </c>
      <c r="F3" s="874">
        <v>2010</v>
      </c>
      <c r="G3" s="874">
        <v>2011</v>
      </c>
      <c r="H3" s="874">
        <v>2012</v>
      </c>
      <c r="I3" s="874">
        <v>2013</v>
      </c>
      <c r="J3" s="874">
        <v>2014</v>
      </c>
      <c r="K3" s="874">
        <v>2015</v>
      </c>
      <c r="L3" s="874">
        <v>2016</v>
      </c>
      <c r="M3" s="874">
        <v>2017</v>
      </c>
      <c r="N3" s="874">
        <v>2018</v>
      </c>
      <c r="O3" s="874">
        <v>2019</v>
      </c>
      <c r="P3" s="874">
        <v>2020</v>
      </c>
      <c r="Q3" s="874">
        <v>2021</v>
      </c>
    </row>
    <row r="4" spans="1:17" ht="20.25" customHeight="1">
      <c r="A4" s="1338" t="s">
        <v>94</v>
      </c>
      <c r="B4" s="131" t="s">
        <v>109</v>
      </c>
      <c r="C4" s="131">
        <v>606495</v>
      </c>
      <c r="D4" s="131">
        <v>651174</v>
      </c>
      <c r="E4" s="131">
        <v>646003</v>
      </c>
      <c r="F4" s="131">
        <v>660571</v>
      </c>
      <c r="G4" s="131">
        <v>727296</v>
      </c>
      <c r="H4" s="131">
        <v>775749</v>
      </c>
      <c r="I4" s="131">
        <v>805590</v>
      </c>
      <c r="J4" s="131">
        <v>806059</v>
      </c>
      <c r="K4" s="131">
        <v>800952</v>
      </c>
      <c r="L4" s="131">
        <v>785811</v>
      </c>
      <c r="M4" s="131">
        <v>795521</v>
      </c>
      <c r="N4" s="131">
        <v>799633</v>
      </c>
      <c r="O4" s="131">
        <v>785094</v>
      </c>
      <c r="P4" s="134">
        <f>SUM(P5:P9)</f>
        <v>520620</v>
      </c>
      <c r="Q4" s="134">
        <f>SUM(Q5:Q9)</f>
        <v>658382</v>
      </c>
    </row>
    <row r="5" spans="1:17">
      <c r="A5" s="1339"/>
      <c r="B5" s="132" t="s">
        <v>189</v>
      </c>
      <c r="C5" s="133">
        <v>116446</v>
      </c>
      <c r="D5" s="133">
        <v>122573</v>
      </c>
      <c r="E5" s="133">
        <v>121047</v>
      </c>
      <c r="F5" s="133">
        <v>124476</v>
      </c>
      <c r="G5" s="133">
        <v>117084</v>
      </c>
      <c r="H5" s="133">
        <v>139378</v>
      </c>
      <c r="I5" s="133">
        <v>142325</v>
      </c>
      <c r="J5" s="133">
        <v>143186</v>
      </c>
      <c r="K5" s="133">
        <v>143541</v>
      </c>
      <c r="L5" s="133">
        <v>134911</v>
      </c>
      <c r="M5" s="133">
        <v>132954</v>
      </c>
      <c r="N5" s="133">
        <v>143614</v>
      </c>
      <c r="O5" s="133">
        <v>134713</v>
      </c>
      <c r="P5" s="133">
        <f>+P11+P17</f>
        <v>116355</v>
      </c>
      <c r="Q5" s="133">
        <f>+Q11+Q17</f>
        <v>135125</v>
      </c>
    </row>
    <row r="6" spans="1:17">
      <c r="A6" s="1339"/>
      <c r="B6" s="132" t="s">
        <v>190</v>
      </c>
      <c r="C6" s="133">
        <v>78946</v>
      </c>
      <c r="D6" s="133">
        <v>70206</v>
      </c>
      <c r="E6" s="133">
        <v>74233</v>
      </c>
      <c r="F6" s="133">
        <v>76366</v>
      </c>
      <c r="G6" s="133">
        <v>81970</v>
      </c>
      <c r="H6" s="133">
        <v>79396</v>
      </c>
      <c r="I6" s="133">
        <v>73982</v>
      </c>
      <c r="J6" s="133">
        <v>73993</v>
      </c>
      <c r="K6" s="133">
        <v>79532</v>
      </c>
      <c r="L6" s="133">
        <v>81143</v>
      </c>
      <c r="M6" s="133">
        <v>70404</v>
      </c>
      <c r="N6" s="133">
        <v>70255</v>
      </c>
      <c r="O6" s="133">
        <v>72928</v>
      </c>
      <c r="P6" s="133">
        <f t="shared" ref="P6:Q9" si="0">+P12+P18</f>
        <v>52447</v>
      </c>
      <c r="Q6" s="133">
        <f t="shared" si="0"/>
        <v>68595</v>
      </c>
    </row>
    <row r="7" spans="1:17">
      <c r="A7" s="1339"/>
      <c r="B7" s="132" t="s">
        <v>191</v>
      </c>
      <c r="C7" s="133">
        <v>49499</v>
      </c>
      <c r="D7" s="133">
        <v>58643</v>
      </c>
      <c r="E7" s="133">
        <v>55422</v>
      </c>
      <c r="F7" s="133">
        <v>50290</v>
      </c>
      <c r="G7" s="133">
        <v>58277</v>
      </c>
      <c r="H7" s="133">
        <v>56587</v>
      </c>
      <c r="I7" s="133">
        <v>54437</v>
      </c>
      <c r="J7" s="133">
        <v>60178</v>
      </c>
      <c r="K7" s="133">
        <v>65046</v>
      </c>
      <c r="L7" s="133">
        <v>66916</v>
      </c>
      <c r="M7" s="133">
        <v>60495</v>
      </c>
      <c r="N7" s="133">
        <v>64940</v>
      </c>
      <c r="O7" s="133">
        <v>65281</v>
      </c>
      <c r="P7" s="133">
        <f t="shared" si="0"/>
        <v>30511</v>
      </c>
      <c r="Q7" s="133">
        <f t="shared" si="0"/>
        <v>53409</v>
      </c>
    </row>
    <row r="8" spans="1:17">
      <c r="A8" s="1339"/>
      <c r="B8" s="132" t="s">
        <v>192</v>
      </c>
      <c r="C8" s="133">
        <v>62367</v>
      </c>
      <c r="D8" s="133">
        <v>62503</v>
      </c>
      <c r="E8" s="133">
        <v>65210</v>
      </c>
      <c r="F8" s="133">
        <v>69454</v>
      </c>
      <c r="G8" s="133">
        <v>77248</v>
      </c>
      <c r="H8" s="133">
        <v>75957</v>
      </c>
      <c r="I8" s="133">
        <v>78100</v>
      </c>
      <c r="J8" s="133">
        <v>80849</v>
      </c>
      <c r="K8" s="133">
        <v>72809</v>
      </c>
      <c r="L8" s="133">
        <v>79387</v>
      </c>
      <c r="M8" s="133">
        <v>82001</v>
      </c>
      <c r="N8" s="133">
        <v>70948</v>
      </c>
      <c r="O8" s="133">
        <v>71638</v>
      </c>
      <c r="P8" s="133">
        <f t="shared" si="0"/>
        <v>43672</v>
      </c>
      <c r="Q8" s="133">
        <f t="shared" si="0"/>
        <v>71877</v>
      </c>
    </row>
    <row r="9" spans="1:17">
      <c r="A9" s="1339"/>
      <c r="B9" s="132" t="s">
        <v>193</v>
      </c>
      <c r="C9" s="133">
        <v>299237</v>
      </c>
      <c r="D9" s="133">
        <v>337249</v>
      </c>
      <c r="E9" s="133">
        <v>330091</v>
      </c>
      <c r="F9" s="133">
        <v>339985</v>
      </c>
      <c r="G9" s="133">
        <v>392717</v>
      </c>
      <c r="H9" s="133">
        <v>424431</v>
      </c>
      <c r="I9" s="133">
        <v>456746</v>
      </c>
      <c r="J9" s="133">
        <v>447853</v>
      </c>
      <c r="K9" s="133">
        <v>440024</v>
      </c>
      <c r="L9" s="133">
        <v>423454</v>
      </c>
      <c r="M9" s="133">
        <v>449667</v>
      </c>
      <c r="N9" s="133">
        <v>449876</v>
      </c>
      <c r="O9" s="133">
        <v>440534</v>
      </c>
      <c r="P9" s="133">
        <f t="shared" si="0"/>
        <v>277635</v>
      </c>
      <c r="Q9" s="133">
        <f t="shared" si="0"/>
        <v>329376</v>
      </c>
    </row>
    <row r="10" spans="1:17" ht="20.25" customHeight="1">
      <c r="A10" s="1339"/>
      <c r="B10" s="134" t="s">
        <v>117</v>
      </c>
      <c r="C10" s="134">
        <v>423500</v>
      </c>
      <c r="D10" s="134">
        <v>459992</v>
      </c>
      <c r="E10" s="134">
        <v>455160</v>
      </c>
      <c r="F10" s="134">
        <v>458653</v>
      </c>
      <c r="G10" s="134">
        <v>483511</v>
      </c>
      <c r="H10" s="134">
        <v>523984</v>
      </c>
      <c r="I10" s="134">
        <v>540690</v>
      </c>
      <c r="J10" s="134">
        <v>536557</v>
      </c>
      <c r="K10" s="134">
        <v>522653</v>
      </c>
      <c r="L10" s="134">
        <v>516826</v>
      </c>
      <c r="M10" s="134">
        <v>521338</v>
      </c>
      <c r="N10" s="134">
        <v>526611</v>
      </c>
      <c r="O10" s="134">
        <v>510057</v>
      </c>
      <c r="P10" s="134">
        <f>SUM(P11:P15)</f>
        <v>352038</v>
      </c>
      <c r="Q10" s="134">
        <f>SUM(Q11:Q15)</f>
        <v>439920</v>
      </c>
    </row>
    <row r="11" spans="1:17">
      <c r="A11" s="1339"/>
      <c r="B11" s="132" t="s">
        <v>189</v>
      </c>
      <c r="C11" s="133">
        <v>90033</v>
      </c>
      <c r="D11" s="133">
        <v>98859</v>
      </c>
      <c r="E11" s="133">
        <v>95375</v>
      </c>
      <c r="F11" s="133">
        <v>96721</v>
      </c>
      <c r="G11" s="133">
        <v>89000</v>
      </c>
      <c r="H11" s="133">
        <v>107190</v>
      </c>
      <c r="I11" s="133">
        <v>111541</v>
      </c>
      <c r="J11" s="133">
        <v>112158</v>
      </c>
      <c r="K11" s="133">
        <v>108666</v>
      </c>
      <c r="L11" s="133">
        <v>103948</v>
      </c>
      <c r="M11" s="133">
        <v>98689</v>
      </c>
      <c r="N11" s="133">
        <v>108601</v>
      </c>
      <c r="O11" s="133">
        <v>105293</v>
      </c>
      <c r="P11" s="133">
        <v>96515</v>
      </c>
      <c r="Q11" s="133">
        <f>+Q29+Q47</f>
        <v>107853</v>
      </c>
    </row>
    <row r="12" spans="1:17">
      <c r="A12" s="1339"/>
      <c r="B12" s="132" t="s">
        <v>190</v>
      </c>
      <c r="C12" s="133">
        <v>52583</v>
      </c>
      <c r="D12" s="133">
        <v>46687</v>
      </c>
      <c r="E12" s="133">
        <v>49976</v>
      </c>
      <c r="F12" s="133">
        <v>51986</v>
      </c>
      <c r="G12" s="133">
        <v>52769</v>
      </c>
      <c r="H12" s="133">
        <v>50987</v>
      </c>
      <c r="I12" s="133">
        <v>48187</v>
      </c>
      <c r="J12" s="133">
        <v>44678</v>
      </c>
      <c r="K12" s="133">
        <v>50481</v>
      </c>
      <c r="L12" s="133">
        <v>51001</v>
      </c>
      <c r="M12" s="133">
        <v>44197</v>
      </c>
      <c r="N12" s="133">
        <v>44929</v>
      </c>
      <c r="O12" s="133">
        <v>46558</v>
      </c>
      <c r="P12" s="133">
        <v>33758</v>
      </c>
      <c r="Q12" s="133">
        <f t="shared" ref="Q12:Q15" si="1">+Q30+Q48</f>
        <v>42909</v>
      </c>
    </row>
    <row r="13" spans="1:17">
      <c r="A13" s="1339"/>
      <c r="B13" s="132" t="s">
        <v>191</v>
      </c>
      <c r="C13" s="133">
        <v>31929</v>
      </c>
      <c r="D13" s="133">
        <v>41379</v>
      </c>
      <c r="E13" s="133">
        <v>38747</v>
      </c>
      <c r="F13" s="133">
        <v>34787</v>
      </c>
      <c r="G13" s="133">
        <v>36710</v>
      </c>
      <c r="H13" s="133">
        <v>36767</v>
      </c>
      <c r="I13" s="133">
        <v>34318</v>
      </c>
      <c r="J13" s="133">
        <v>38645</v>
      </c>
      <c r="K13" s="133">
        <v>40353</v>
      </c>
      <c r="L13" s="133">
        <v>40877</v>
      </c>
      <c r="M13" s="133">
        <v>40766</v>
      </c>
      <c r="N13" s="133">
        <v>43703</v>
      </c>
      <c r="O13" s="133">
        <v>41648</v>
      </c>
      <c r="P13" s="133">
        <v>18959</v>
      </c>
      <c r="Q13" s="133">
        <f t="shared" si="1"/>
        <v>32577</v>
      </c>
    </row>
    <row r="14" spans="1:17">
      <c r="A14" s="1339"/>
      <c r="B14" s="132" t="s">
        <v>192</v>
      </c>
      <c r="C14" s="133">
        <v>44374</v>
      </c>
      <c r="D14" s="133">
        <v>41626</v>
      </c>
      <c r="E14" s="133">
        <v>43312</v>
      </c>
      <c r="F14" s="133">
        <v>47227</v>
      </c>
      <c r="G14" s="133">
        <v>45558</v>
      </c>
      <c r="H14" s="133">
        <v>47291</v>
      </c>
      <c r="I14" s="133">
        <v>47714</v>
      </c>
      <c r="J14" s="133">
        <v>51233</v>
      </c>
      <c r="K14" s="133">
        <v>47439</v>
      </c>
      <c r="L14" s="133">
        <v>51409</v>
      </c>
      <c r="M14" s="133">
        <v>51372</v>
      </c>
      <c r="N14" s="133">
        <v>45526</v>
      </c>
      <c r="O14" s="133">
        <v>41227</v>
      </c>
      <c r="P14" s="133">
        <v>27168</v>
      </c>
      <c r="Q14" s="133">
        <f t="shared" si="1"/>
        <v>47954</v>
      </c>
    </row>
    <row r="15" spans="1:17">
      <c r="A15" s="1339"/>
      <c r="B15" s="132" t="s">
        <v>193</v>
      </c>
      <c r="C15" s="133">
        <v>204581</v>
      </c>
      <c r="D15" s="133">
        <v>231441</v>
      </c>
      <c r="E15" s="133">
        <v>227750</v>
      </c>
      <c r="F15" s="133">
        <v>227932</v>
      </c>
      <c r="G15" s="133">
        <v>259474</v>
      </c>
      <c r="H15" s="133">
        <v>281749</v>
      </c>
      <c r="I15" s="133">
        <v>298930</v>
      </c>
      <c r="J15" s="133">
        <v>289843</v>
      </c>
      <c r="K15" s="133">
        <v>275714</v>
      </c>
      <c r="L15" s="133">
        <v>269591</v>
      </c>
      <c r="M15" s="133">
        <v>286314</v>
      </c>
      <c r="N15" s="133">
        <v>283852</v>
      </c>
      <c r="O15" s="133">
        <v>275331</v>
      </c>
      <c r="P15" s="133">
        <v>175638</v>
      </c>
      <c r="Q15" s="133">
        <f t="shared" si="1"/>
        <v>208627</v>
      </c>
    </row>
    <row r="16" spans="1:17" ht="20.25" customHeight="1">
      <c r="A16" s="1339"/>
      <c r="B16" s="134" t="s">
        <v>118</v>
      </c>
      <c r="C16" s="134">
        <v>182995</v>
      </c>
      <c r="D16" s="134">
        <v>191182</v>
      </c>
      <c r="E16" s="134">
        <v>190843</v>
      </c>
      <c r="F16" s="134">
        <v>201918</v>
      </c>
      <c r="G16" s="134">
        <v>243785</v>
      </c>
      <c r="H16" s="134">
        <v>251765</v>
      </c>
      <c r="I16" s="134">
        <v>264900</v>
      </c>
      <c r="J16" s="134">
        <v>269502</v>
      </c>
      <c r="K16" s="134">
        <v>278299</v>
      </c>
      <c r="L16" s="134">
        <v>268985</v>
      </c>
      <c r="M16" s="134">
        <v>274183</v>
      </c>
      <c r="N16" s="134">
        <v>273022</v>
      </c>
      <c r="O16" s="134">
        <v>275037</v>
      </c>
      <c r="P16" s="134">
        <f>SUM(P17:P21)</f>
        <v>168582</v>
      </c>
      <c r="Q16" s="134">
        <f>SUM(Q17:Q21)</f>
        <v>218462</v>
      </c>
    </row>
    <row r="17" spans="1:17">
      <c r="A17" s="1339"/>
      <c r="B17" s="132" t="s">
        <v>189</v>
      </c>
      <c r="C17" s="133">
        <v>26413</v>
      </c>
      <c r="D17" s="133">
        <v>23714</v>
      </c>
      <c r="E17" s="133">
        <v>25672</v>
      </c>
      <c r="F17" s="133">
        <v>27755</v>
      </c>
      <c r="G17" s="133">
        <v>28084</v>
      </c>
      <c r="H17" s="133">
        <v>32188</v>
      </c>
      <c r="I17" s="133">
        <v>30784</v>
      </c>
      <c r="J17" s="133">
        <v>31028</v>
      </c>
      <c r="K17" s="133">
        <v>34875</v>
      </c>
      <c r="L17" s="133">
        <v>30963</v>
      </c>
      <c r="M17" s="133">
        <v>34265</v>
      </c>
      <c r="N17" s="133">
        <v>35013</v>
      </c>
      <c r="O17" s="133">
        <v>29420</v>
      </c>
      <c r="P17" s="133">
        <v>19840</v>
      </c>
      <c r="Q17" s="133">
        <f t="shared" ref="Q17:Q21" si="2">+Q35+Q53</f>
        <v>27272</v>
      </c>
    </row>
    <row r="18" spans="1:17">
      <c r="A18" s="1339"/>
      <c r="B18" s="132" t="s">
        <v>190</v>
      </c>
      <c r="C18" s="133">
        <v>26363</v>
      </c>
      <c r="D18" s="133">
        <v>23519</v>
      </c>
      <c r="E18" s="133">
        <v>24257</v>
      </c>
      <c r="F18" s="133">
        <v>24380</v>
      </c>
      <c r="G18" s="133">
        <v>29201</v>
      </c>
      <c r="H18" s="133">
        <v>28409</v>
      </c>
      <c r="I18" s="133">
        <v>25795</v>
      </c>
      <c r="J18" s="133">
        <v>29315</v>
      </c>
      <c r="K18" s="133">
        <v>29051</v>
      </c>
      <c r="L18" s="133">
        <v>30142</v>
      </c>
      <c r="M18" s="133">
        <v>26207</v>
      </c>
      <c r="N18" s="133">
        <v>25326</v>
      </c>
      <c r="O18" s="133">
        <v>26370</v>
      </c>
      <c r="P18" s="133">
        <v>18689</v>
      </c>
      <c r="Q18" s="133">
        <f t="shared" si="2"/>
        <v>25686</v>
      </c>
    </row>
    <row r="19" spans="1:17">
      <c r="A19" s="1339"/>
      <c r="B19" s="132" t="s">
        <v>191</v>
      </c>
      <c r="C19" s="133">
        <v>17570</v>
      </c>
      <c r="D19" s="133">
        <v>17264</v>
      </c>
      <c r="E19" s="133">
        <v>16675</v>
      </c>
      <c r="F19" s="133">
        <v>15503</v>
      </c>
      <c r="G19" s="133">
        <v>21567</v>
      </c>
      <c r="H19" s="133">
        <v>19820</v>
      </c>
      <c r="I19" s="133">
        <v>20119</v>
      </c>
      <c r="J19" s="133">
        <v>21533</v>
      </c>
      <c r="K19" s="133">
        <v>24693</v>
      </c>
      <c r="L19" s="133">
        <v>26039</v>
      </c>
      <c r="M19" s="133">
        <v>19729</v>
      </c>
      <c r="N19" s="133">
        <v>21237</v>
      </c>
      <c r="O19" s="133">
        <v>23633</v>
      </c>
      <c r="P19" s="133">
        <v>11552</v>
      </c>
      <c r="Q19" s="133">
        <f t="shared" si="2"/>
        <v>20832</v>
      </c>
    </row>
    <row r="20" spans="1:17">
      <c r="A20" s="1339"/>
      <c r="B20" s="132" t="s">
        <v>192</v>
      </c>
      <c r="C20" s="133">
        <v>17993</v>
      </c>
      <c r="D20" s="133">
        <v>20877</v>
      </c>
      <c r="E20" s="133">
        <v>21898</v>
      </c>
      <c r="F20" s="133">
        <v>22227</v>
      </c>
      <c r="G20" s="133">
        <v>31690</v>
      </c>
      <c r="H20" s="133">
        <v>28666</v>
      </c>
      <c r="I20" s="133">
        <v>30386</v>
      </c>
      <c r="J20" s="133">
        <v>29616</v>
      </c>
      <c r="K20" s="133">
        <v>25370</v>
      </c>
      <c r="L20" s="133">
        <v>27978</v>
      </c>
      <c r="M20" s="133">
        <v>30629</v>
      </c>
      <c r="N20" s="133">
        <v>25422</v>
      </c>
      <c r="O20" s="133">
        <v>30411</v>
      </c>
      <c r="P20" s="133">
        <v>16504</v>
      </c>
      <c r="Q20" s="133">
        <f t="shared" si="2"/>
        <v>23923</v>
      </c>
    </row>
    <row r="21" spans="1:17">
      <c r="A21" s="1340"/>
      <c r="B21" s="132" t="s">
        <v>193</v>
      </c>
      <c r="C21" s="133">
        <v>94656</v>
      </c>
      <c r="D21" s="133">
        <v>105808</v>
      </c>
      <c r="E21" s="133">
        <v>102341</v>
      </c>
      <c r="F21" s="133">
        <v>112053</v>
      </c>
      <c r="G21" s="133">
        <v>133243</v>
      </c>
      <c r="H21" s="133">
        <v>142682</v>
      </c>
      <c r="I21" s="133">
        <v>157816</v>
      </c>
      <c r="J21" s="133">
        <v>158010</v>
      </c>
      <c r="K21" s="133">
        <v>164310</v>
      </c>
      <c r="L21" s="133">
        <v>153863</v>
      </c>
      <c r="M21" s="133">
        <v>163353</v>
      </c>
      <c r="N21" s="133">
        <v>166024</v>
      </c>
      <c r="O21" s="133">
        <v>165203</v>
      </c>
      <c r="P21" s="133">
        <v>101997</v>
      </c>
      <c r="Q21" s="133">
        <f t="shared" si="2"/>
        <v>120749</v>
      </c>
    </row>
    <row r="22" spans="1:17" ht="20.25" customHeight="1">
      <c r="A22" s="1370" t="s">
        <v>105</v>
      </c>
      <c r="B22" s="134" t="s">
        <v>109</v>
      </c>
      <c r="C22" s="134">
        <v>450682</v>
      </c>
      <c r="D22" s="134">
        <v>489341</v>
      </c>
      <c r="E22" s="134">
        <v>486151</v>
      </c>
      <c r="F22" s="134">
        <v>499950</v>
      </c>
      <c r="G22" s="134">
        <v>578084</v>
      </c>
      <c r="H22" s="134">
        <v>600909</v>
      </c>
      <c r="I22" s="134">
        <v>629978</v>
      </c>
      <c r="J22" s="134">
        <v>636375</v>
      </c>
      <c r="K22" s="134">
        <v>631609</v>
      </c>
      <c r="L22" s="134">
        <v>622582</v>
      </c>
      <c r="M22" s="134">
        <v>632439</v>
      </c>
      <c r="N22" s="134">
        <v>637244</v>
      </c>
      <c r="O22" s="134">
        <v>623434</v>
      </c>
      <c r="P22" s="820" t="s">
        <v>319</v>
      </c>
      <c r="Q22" s="134">
        <f>SUM(Q23:Q27)</f>
        <v>516066</v>
      </c>
    </row>
    <row r="23" spans="1:17">
      <c r="A23" s="1371"/>
      <c r="B23" s="132" t="s">
        <v>189</v>
      </c>
      <c r="C23" s="133">
        <v>57693</v>
      </c>
      <c r="D23" s="133">
        <v>59982</v>
      </c>
      <c r="E23" s="133">
        <v>61581</v>
      </c>
      <c r="F23" s="133">
        <v>64610</v>
      </c>
      <c r="G23" s="133">
        <v>62096</v>
      </c>
      <c r="H23" s="133">
        <v>71292</v>
      </c>
      <c r="I23" s="133">
        <v>74874</v>
      </c>
      <c r="J23" s="133">
        <v>75150</v>
      </c>
      <c r="K23" s="133">
        <v>79765</v>
      </c>
      <c r="L23" s="133">
        <v>72954</v>
      </c>
      <c r="M23" s="133">
        <v>72895</v>
      </c>
      <c r="N23" s="133">
        <v>81369</v>
      </c>
      <c r="O23" s="133">
        <v>74307</v>
      </c>
      <c r="P23" s="821" t="s">
        <v>319</v>
      </c>
      <c r="Q23" s="133">
        <f>+Q29+Q35</f>
        <v>71224</v>
      </c>
    </row>
    <row r="24" spans="1:17">
      <c r="A24" s="1371"/>
      <c r="B24" s="132" t="s">
        <v>190</v>
      </c>
      <c r="C24" s="133">
        <v>54419</v>
      </c>
      <c r="D24" s="133">
        <v>51989</v>
      </c>
      <c r="E24" s="133">
        <v>51492</v>
      </c>
      <c r="F24" s="133">
        <v>54257</v>
      </c>
      <c r="G24" s="133">
        <v>58633</v>
      </c>
      <c r="H24" s="133">
        <v>57979</v>
      </c>
      <c r="I24" s="133">
        <v>49753</v>
      </c>
      <c r="J24" s="133">
        <v>56158</v>
      </c>
      <c r="K24" s="133">
        <v>59267</v>
      </c>
      <c r="L24" s="133">
        <v>60651</v>
      </c>
      <c r="M24" s="133">
        <v>51291</v>
      </c>
      <c r="N24" s="133">
        <v>56589</v>
      </c>
      <c r="O24" s="133">
        <v>56455</v>
      </c>
      <c r="P24" s="821" t="s">
        <v>319</v>
      </c>
      <c r="Q24" s="133">
        <f t="shared" ref="Q24" si="3">+Q30+Q36</f>
        <v>52325</v>
      </c>
    </row>
    <row r="25" spans="1:17">
      <c r="A25" s="1371"/>
      <c r="B25" s="132" t="s">
        <v>191</v>
      </c>
      <c r="C25" s="133">
        <v>38058</v>
      </c>
      <c r="D25" s="133">
        <v>44733</v>
      </c>
      <c r="E25" s="133">
        <v>43537</v>
      </c>
      <c r="F25" s="133">
        <v>39823</v>
      </c>
      <c r="G25" s="133">
        <v>47917</v>
      </c>
      <c r="H25" s="133">
        <v>46313</v>
      </c>
      <c r="I25" s="133">
        <v>42981</v>
      </c>
      <c r="J25" s="133">
        <v>49301</v>
      </c>
      <c r="K25" s="133">
        <v>54136</v>
      </c>
      <c r="L25" s="133">
        <v>55315</v>
      </c>
      <c r="M25" s="133">
        <v>51645</v>
      </c>
      <c r="N25" s="133">
        <v>54036</v>
      </c>
      <c r="O25" s="133">
        <v>54137</v>
      </c>
      <c r="P25" s="821" t="s">
        <v>319</v>
      </c>
      <c r="Q25" s="133">
        <f t="shared" ref="Q25" si="4">+Q31+Q37</f>
        <v>43207</v>
      </c>
    </row>
    <row r="26" spans="1:17">
      <c r="A26" s="1371"/>
      <c r="B26" s="132" t="s">
        <v>192</v>
      </c>
      <c r="C26" s="133">
        <v>50903</v>
      </c>
      <c r="D26" s="133">
        <v>52095</v>
      </c>
      <c r="E26" s="133">
        <v>54094</v>
      </c>
      <c r="F26" s="133">
        <v>57618</v>
      </c>
      <c r="G26" s="133">
        <v>65467</v>
      </c>
      <c r="H26" s="133">
        <v>65056</v>
      </c>
      <c r="I26" s="133">
        <v>67487</v>
      </c>
      <c r="J26" s="133">
        <v>69193</v>
      </c>
      <c r="K26" s="133">
        <v>61322</v>
      </c>
      <c r="L26" s="133">
        <v>68867</v>
      </c>
      <c r="M26" s="133">
        <v>68830</v>
      </c>
      <c r="N26" s="133">
        <v>59685</v>
      </c>
      <c r="O26" s="133">
        <v>60603</v>
      </c>
      <c r="P26" s="821" t="s">
        <v>319</v>
      </c>
      <c r="Q26" s="133">
        <f t="shared" ref="Q26" si="5">+Q32+Q38</f>
        <v>60324</v>
      </c>
    </row>
    <row r="27" spans="1:17">
      <c r="A27" s="1371"/>
      <c r="B27" s="132" t="s">
        <v>193</v>
      </c>
      <c r="C27" s="133">
        <v>249609</v>
      </c>
      <c r="D27" s="133">
        <v>280542</v>
      </c>
      <c r="E27" s="133">
        <v>275447</v>
      </c>
      <c r="F27" s="133">
        <v>283642</v>
      </c>
      <c r="G27" s="133">
        <v>343971</v>
      </c>
      <c r="H27" s="133">
        <v>360269</v>
      </c>
      <c r="I27" s="133">
        <v>394883</v>
      </c>
      <c r="J27" s="133">
        <v>386573</v>
      </c>
      <c r="K27" s="133">
        <v>377119</v>
      </c>
      <c r="L27" s="133">
        <v>364795</v>
      </c>
      <c r="M27" s="133">
        <v>387778</v>
      </c>
      <c r="N27" s="133">
        <v>385565</v>
      </c>
      <c r="O27" s="133">
        <v>377932</v>
      </c>
      <c r="P27" s="821" t="s">
        <v>319</v>
      </c>
      <c r="Q27" s="133">
        <f t="shared" ref="Q27" si="6">+Q33+Q39</f>
        <v>288986</v>
      </c>
    </row>
    <row r="28" spans="1:17" ht="20.25" customHeight="1">
      <c r="A28" s="1371"/>
      <c r="B28" s="134" t="s">
        <v>117</v>
      </c>
      <c r="C28" s="134">
        <v>288845</v>
      </c>
      <c r="D28" s="134">
        <v>319203</v>
      </c>
      <c r="E28" s="134">
        <v>319192</v>
      </c>
      <c r="F28" s="134">
        <v>324334</v>
      </c>
      <c r="G28" s="134">
        <v>357351</v>
      </c>
      <c r="H28" s="134">
        <v>379292</v>
      </c>
      <c r="I28" s="134">
        <v>395395</v>
      </c>
      <c r="J28" s="134">
        <v>398944</v>
      </c>
      <c r="K28" s="134">
        <v>384541</v>
      </c>
      <c r="L28" s="134">
        <v>385289</v>
      </c>
      <c r="M28" s="134">
        <v>390407</v>
      </c>
      <c r="N28" s="134">
        <v>394986</v>
      </c>
      <c r="O28" s="134">
        <v>379786</v>
      </c>
      <c r="P28" s="820" t="s">
        <v>319</v>
      </c>
      <c r="Q28" s="134">
        <f>SUM(Q29:Q33)</f>
        <v>321349</v>
      </c>
    </row>
    <row r="29" spans="1:17">
      <c r="A29" s="1371"/>
      <c r="B29" s="132" t="s">
        <v>189</v>
      </c>
      <c r="C29" s="133">
        <v>37815</v>
      </c>
      <c r="D29" s="133">
        <v>41903</v>
      </c>
      <c r="E29" s="133">
        <v>42969</v>
      </c>
      <c r="F29" s="133">
        <v>44827</v>
      </c>
      <c r="G29" s="133">
        <v>39277</v>
      </c>
      <c r="H29" s="133">
        <v>47382</v>
      </c>
      <c r="I29" s="133">
        <v>53285</v>
      </c>
      <c r="J29" s="133">
        <v>54390</v>
      </c>
      <c r="K29" s="133">
        <v>53760</v>
      </c>
      <c r="L29" s="133">
        <v>50339</v>
      </c>
      <c r="M29" s="133">
        <v>47519</v>
      </c>
      <c r="N29" s="133">
        <v>53807</v>
      </c>
      <c r="O29" s="133">
        <v>53378</v>
      </c>
      <c r="P29" s="821" t="s">
        <v>319</v>
      </c>
      <c r="Q29" s="133">
        <v>50027</v>
      </c>
    </row>
    <row r="30" spans="1:17">
      <c r="A30" s="1371"/>
      <c r="B30" s="132" t="s">
        <v>190</v>
      </c>
      <c r="C30" s="133">
        <v>32021</v>
      </c>
      <c r="D30" s="133">
        <v>32235</v>
      </c>
      <c r="E30" s="133">
        <v>31847</v>
      </c>
      <c r="F30" s="133">
        <v>34473</v>
      </c>
      <c r="G30" s="133">
        <v>33356</v>
      </c>
      <c r="H30" s="133">
        <v>33955</v>
      </c>
      <c r="I30" s="133">
        <v>28479</v>
      </c>
      <c r="J30" s="133">
        <v>31544</v>
      </c>
      <c r="K30" s="133">
        <v>35020</v>
      </c>
      <c r="L30" s="133">
        <v>34469</v>
      </c>
      <c r="M30" s="133">
        <v>29030</v>
      </c>
      <c r="N30" s="133">
        <v>34234</v>
      </c>
      <c r="O30" s="133">
        <v>34303</v>
      </c>
      <c r="P30" s="821" t="s">
        <v>319</v>
      </c>
      <c r="Q30" s="133">
        <v>29850</v>
      </c>
    </row>
    <row r="31" spans="1:17">
      <c r="A31" s="1371"/>
      <c r="B31" s="132" t="s">
        <v>191</v>
      </c>
      <c r="C31" s="133">
        <v>22467</v>
      </c>
      <c r="D31" s="133">
        <v>29947</v>
      </c>
      <c r="E31" s="133">
        <v>28567</v>
      </c>
      <c r="F31" s="133">
        <v>26333</v>
      </c>
      <c r="G31" s="133">
        <v>28861</v>
      </c>
      <c r="H31" s="133">
        <v>28872</v>
      </c>
      <c r="I31" s="133">
        <v>24565</v>
      </c>
      <c r="J31" s="133">
        <v>30775</v>
      </c>
      <c r="K31" s="133">
        <v>31839</v>
      </c>
      <c r="L31" s="133">
        <v>32223</v>
      </c>
      <c r="M31" s="133">
        <v>33330</v>
      </c>
      <c r="N31" s="133">
        <v>35682</v>
      </c>
      <c r="O31" s="133">
        <v>32398</v>
      </c>
      <c r="P31" s="821" t="s">
        <v>319</v>
      </c>
      <c r="Q31" s="133">
        <v>25055</v>
      </c>
    </row>
    <row r="32" spans="1:17">
      <c r="A32" s="1371"/>
      <c r="B32" s="132" t="s">
        <v>192</v>
      </c>
      <c r="C32" s="133">
        <v>34246</v>
      </c>
      <c r="D32" s="133">
        <v>33013</v>
      </c>
      <c r="E32" s="133">
        <v>34197</v>
      </c>
      <c r="F32" s="133">
        <v>37575</v>
      </c>
      <c r="G32" s="133">
        <v>36393</v>
      </c>
      <c r="H32" s="133">
        <v>39004</v>
      </c>
      <c r="I32" s="133">
        <v>40066</v>
      </c>
      <c r="J32" s="133">
        <v>41773</v>
      </c>
      <c r="K32" s="133">
        <v>38514</v>
      </c>
      <c r="L32" s="133">
        <v>44258</v>
      </c>
      <c r="M32" s="133">
        <v>41764</v>
      </c>
      <c r="N32" s="133">
        <v>37218</v>
      </c>
      <c r="O32" s="133">
        <v>32777</v>
      </c>
      <c r="P32" s="821" t="s">
        <v>319</v>
      </c>
      <c r="Q32" s="133">
        <v>38274</v>
      </c>
    </row>
    <row r="33" spans="1:17">
      <c r="A33" s="1371"/>
      <c r="B33" s="132" t="s">
        <v>193</v>
      </c>
      <c r="C33" s="133">
        <v>162296</v>
      </c>
      <c r="D33" s="133">
        <v>182105</v>
      </c>
      <c r="E33" s="133">
        <v>181612</v>
      </c>
      <c r="F33" s="133">
        <v>181126</v>
      </c>
      <c r="G33" s="133">
        <v>219464</v>
      </c>
      <c r="H33" s="133">
        <v>230079</v>
      </c>
      <c r="I33" s="133">
        <v>249000</v>
      </c>
      <c r="J33" s="133">
        <v>240462</v>
      </c>
      <c r="K33" s="133">
        <v>225408</v>
      </c>
      <c r="L33" s="133">
        <v>224000</v>
      </c>
      <c r="M33" s="133">
        <v>238764</v>
      </c>
      <c r="N33" s="133">
        <v>234045</v>
      </c>
      <c r="O33" s="133">
        <v>226930</v>
      </c>
      <c r="P33" s="821" t="s">
        <v>319</v>
      </c>
      <c r="Q33" s="133">
        <v>178143</v>
      </c>
    </row>
    <row r="34" spans="1:17" ht="20.25" customHeight="1">
      <c r="A34" s="1371"/>
      <c r="B34" s="134" t="s">
        <v>118</v>
      </c>
      <c r="C34" s="134">
        <v>161837</v>
      </c>
      <c r="D34" s="134">
        <v>170138</v>
      </c>
      <c r="E34" s="134">
        <v>166959</v>
      </c>
      <c r="F34" s="134">
        <v>175616</v>
      </c>
      <c r="G34" s="134">
        <v>220733</v>
      </c>
      <c r="H34" s="134">
        <v>221617</v>
      </c>
      <c r="I34" s="134">
        <v>234583</v>
      </c>
      <c r="J34" s="134">
        <v>237431</v>
      </c>
      <c r="K34" s="134">
        <v>247068</v>
      </c>
      <c r="L34" s="134">
        <v>237293</v>
      </c>
      <c r="M34" s="134">
        <v>242032</v>
      </c>
      <c r="N34" s="134">
        <v>242258</v>
      </c>
      <c r="O34" s="134">
        <v>243648</v>
      </c>
      <c r="P34" s="820" t="s">
        <v>319</v>
      </c>
      <c r="Q34" s="134">
        <f>SUM(Q35:Q39)</f>
        <v>194717</v>
      </c>
    </row>
    <row r="35" spans="1:17">
      <c r="A35" s="1371"/>
      <c r="B35" s="132" t="s">
        <v>189</v>
      </c>
      <c r="C35" s="133">
        <v>19878</v>
      </c>
      <c r="D35" s="133">
        <v>18079</v>
      </c>
      <c r="E35" s="133">
        <v>18612</v>
      </c>
      <c r="F35" s="133">
        <v>19783</v>
      </c>
      <c r="G35" s="133">
        <v>22819</v>
      </c>
      <c r="H35" s="133">
        <v>23910</v>
      </c>
      <c r="I35" s="133">
        <v>21589</v>
      </c>
      <c r="J35" s="133">
        <v>20760</v>
      </c>
      <c r="K35" s="133">
        <v>26005</v>
      </c>
      <c r="L35" s="133">
        <v>22615</v>
      </c>
      <c r="M35" s="133">
        <v>25376</v>
      </c>
      <c r="N35" s="133">
        <v>27562</v>
      </c>
      <c r="O35" s="133">
        <v>20929</v>
      </c>
      <c r="P35" s="821" t="s">
        <v>319</v>
      </c>
      <c r="Q35" s="133">
        <v>21197</v>
      </c>
    </row>
    <row r="36" spans="1:17">
      <c r="A36" s="1371"/>
      <c r="B36" s="132" t="s">
        <v>190</v>
      </c>
      <c r="C36" s="133">
        <v>22398</v>
      </c>
      <c r="D36" s="133">
        <v>19754</v>
      </c>
      <c r="E36" s="133">
        <v>19645</v>
      </c>
      <c r="F36" s="133">
        <v>19784</v>
      </c>
      <c r="G36" s="133">
        <v>25277</v>
      </c>
      <c r="H36" s="133">
        <v>24024</v>
      </c>
      <c r="I36" s="133">
        <v>21274</v>
      </c>
      <c r="J36" s="133">
        <v>24614</v>
      </c>
      <c r="K36" s="133">
        <v>24247</v>
      </c>
      <c r="L36" s="133">
        <v>26182</v>
      </c>
      <c r="M36" s="133">
        <v>22261</v>
      </c>
      <c r="N36" s="133">
        <v>22355</v>
      </c>
      <c r="O36" s="133">
        <v>22152</v>
      </c>
      <c r="P36" s="821" t="s">
        <v>319</v>
      </c>
      <c r="Q36" s="133">
        <v>22475</v>
      </c>
    </row>
    <row r="37" spans="1:17">
      <c r="A37" s="1371"/>
      <c r="B37" s="132" t="s">
        <v>191</v>
      </c>
      <c r="C37" s="133">
        <v>15591</v>
      </c>
      <c r="D37" s="133">
        <v>14786</v>
      </c>
      <c r="E37" s="133">
        <v>14970</v>
      </c>
      <c r="F37" s="133">
        <v>13490</v>
      </c>
      <c r="G37" s="133">
        <v>19056</v>
      </c>
      <c r="H37" s="133">
        <v>17441</v>
      </c>
      <c r="I37" s="133">
        <v>18416</v>
      </c>
      <c r="J37" s="133">
        <v>18526</v>
      </c>
      <c r="K37" s="133">
        <v>22297</v>
      </c>
      <c r="L37" s="133">
        <v>23092</v>
      </c>
      <c r="M37" s="133">
        <v>18315</v>
      </c>
      <c r="N37" s="133">
        <v>18354</v>
      </c>
      <c r="O37" s="133">
        <v>21739</v>
      </c>
      <c r="P37" s="821" t="s">
        <v>319</v>
      </c>
      <c r="Q37" s="133">
        <v>18152</v>
      </c>
    </row>
    <row r="38" spans="1:17">
      <c r="A38" s="1371"/>
      <c r="B38" s="132" t="s">
        <v>192</v>
      </c>
      <c r="C38" s="133">
        <v>16657</v>
      </c>
      <c r="D38" s="133">
        <v>19082</v>
      </c>
      <c r="E38" s="133">
        <v>19897</v>
      </c>
      <c r="F38" s="133">
        <v>20043</v>
      </c>
      <c r="G38" s="133">
        <v>29074</v>
      </c>
      <c r="H38" s="133">
        <v>26052</v>
      </c>
      <c r="I38" s="133">
        <v>27421</v>
      </c>
      <c r="J38" s="133">
        <v>27420</v>
      </c>
      <c r="K38" s="133">
        <v>22808</v>
      </c>
      <c r="L38" s="133">
        <v>24609</v>
      </c>
      <c r="M38" s="133">
        <v>27066</v>
      </c>
      <c r="N38" s="133">
        <v>22467</v>
      </c>
      <c r="O38" s="133">
        <v>27826</v>
      </c>
      <c r="P38" s="821" t="s">
        <v>319</v>
      </c>
      <c r="Q38" s="133">
        <v>22050</v>
      </c>
    </row>
    <row r="39" spans="1:17">
      <c r="A39" s="1371"/>
      <c r="B39" s="132" t="s">
        <v>193</v>
      </c>
      <c r="C39" s="133">
        <v>87313</v>
      </c>
      <c r="D39" s="133">
        <v>98437</v>
      </c>
      <c r="E39" s="133">
        <v>93835</v>
      </c>
      <c r="F39" s="133">
        <v>102516</v>
      </c>
      <c r="G39" s="133">
        <v>124507</v>
      </c>
      <c r="H39" s="133">
        <v>130190</v>
      </c>
      <c r="I39" s="133">
        <v>145883</v>
      </c>
      <c r="J39" s="133">
        <v>146111</v>
      </c>
      <c r="K39" s="133">
        <v>151711</v>
      </c>
      <c r="L39" s="133">
        <v>140795</v>
      </c>
      <c r="M39" s="133">
        <v>149014</v>
      </c>
      <c r="N39" s="133">
        <v>151520</v>
      </c>
      <c r="O39" s="133">
        <v>151002</v>
      </c>
      <c r="P39" s="821" t="s">
        <v>319</v>
      </c>
      <c r="Q39" s="133">
        <v>110843</v>
      </c>
    </row>
    <row r="40" spans="1:17" ht="20.25" customHeight="1">
      <c r="A40" s="1372" t="s">
        <v>106</v>
      </c>
      <c r="B40" s="134" t="s">
        <v>109</v>
      </c>
      <c r="C40" s="134">
        <v>155813</v>
      </c>
      <c r="D40" s="134">
        <v>161833</v>
      </c>
      <c r="E40" s="134">
        <v>159852</v>
      </c>
      <c r="F40" s="134">
        <v>160621</v>
      </c>
      <c r="G40" s="134">
        <v>149212</v>
      </c>
      <c r="H40" s="134">
        <v>174840</v>
      </c>
      <c r="I40" s="134">
        <v>175612</v>
      </c>
      <c r="J40" s="134">
        <v>169684</v>
      </c>
      <c r="K40" s="134">
        <v>169343</v>
      </c>
      <c r="L40" s="134">
        <v>163229</v>
      </c>
      <c r="M40" s="134">
        <v>163082</v>
      </c>
      <c r="N40" s="134">
        <v>162389</v>
      </c>
      <c r="O40" s="134">
        <v>161660</v>
      </c>
      <c r="P40" s="820" t="s">
        <v>319</v>
      </c>
      <c r="Q40" s="134">
        <f>SUM(Q41:Q45)</f>
        <v>142316</v>
      </c>
    </row>
    <row r="41" spans="1:17">
      <c r="A41" s="1373"/>
      <c r="B41" s="132" t="s">
        <v>189</v>
      </c>
      <c r="C41" s="133">
        <v>58753</v>
      </c>
      <c r="D41" s="133">
        <v>62591</v>
      </c>
      <c r="E41" s="133">
        <v>59466</v>
      </c>
      <c r="F41" s="133">
        <v>59866</v>
      </c>
      <c r="G41" s="133">
        <v>54988</v>
      </c>
      <c r="H41" s="133">
        <v>68086</v>
      </c>
      <c r="I41" s="133">
        <v>67451</v>
      </c>
      <c r="J41" s="133">
        <v>68036</v>
      </c>
      <c r="K41" s="133">
        <v>63776</v>
      </c>
      <c r="L41" s="133">
        <v>61957</v>
      </c>
      <c r="M41" s="133">
        <v>60059</v>
      </c>
      <c r="N41" s="133">
        <v>62245</v>
      </c>
      <c r="O41" s="133">
        <v>60406</v>
      </c>
      <c r="P41" s="821" t="s">
        <v>319</v>
      </c>
      <c r="Q41" s="133">
        <f>+Q47+Q53</f>
        <v>63901</v>
      </c>
    </row>
    <row r="42" spans="1:17">
      <c r="A42" s="1373"/>
      <c r="B42" s="132" t="s">
        <v>190</v>
      </c>
      <c r="C42" s="133">
        <v>24527</v>
      </c>
      <c r="D42" s="133">
        <v>18217</v>
      </c>
      <c r="E42" s="133">
        <v>22741</v>
      </c>
      <c r="F42" s="133">
        <v>22109</v>
      </c>
      <c r="G42" s="133">
        <v>23337</v>
      </c>
      <c r="H42" s="133">
        <v>21417</v>
      </c>
      <c r="I42" s="133">
        <v>24229</v>
      </c>
      <c r="J42" s="133">
        <v>17835</v>
      </c>
      <c r="K42" s="133">
        <v>20265</v>
      </c>
      <c r="L42" s="133">
        <v>20492</v>
      </c>
      <c r="M42" s="133">
        <v>19113</v>
      </c>
      <c r="N42" s="133">
        <v>13666</v>
      </c>
      <c r="O42" s="133">
        <v>16473</v>
      </c>
      <c r="P42" s="821" t="s">
        <v>319</v>
      </c>
      <c r="Q42" s="133">
        <f t="shared" ref="Q42" si="7">+Q48+Q54</f>
        <v>16270</v>
      </c>
    </row>
    <row r="43" spans="1:17">
      <c r="A43" s="1373"/>
      <c r="B43" s="132" t="s">
        <v>191</v>
      </c>
      <c r="C43" s="133">
        <v>11441</v>
      </c>
      <c r="D43" s="133">
        <v>13910</v>
      </c>
      <c r="E43" s="133">
        <v>11885</v>
      </c>
      <c r="F43" s="133">
        <v>10467</v>
      </c>
      <c r="G43" s="133">
        <v>10360</v>
      </c>
      <c r="H43" s="133">
        <v>10274</v>
      </c>
      <c r="I43" s="133">
        <v>11456</v>
      </c>
      <c r="J43" s="133">
        <v>10877</v>
      </c>
      <c r="K43" s="133">
        <v>10910</v>
      </c>
      <c r="L43" s="133">
        <v>11601</v>
      </c>
      <c r="M43" s="133">
        <v>8850</v>
      </c>
      <c r="N43" s="133">
        <v>10904</v>
      </c>
      <c r="O43" s="133">
        <v>11144</v>
      </c>
      <c r="P43" s="821" t="s">
        <v>319</v>
      </c>
      <c r="Q43" s="133">
        <f t="shared" ref="Q43" si="8">+Q49+Q55</f>
        <v>10202</v>
      </c>
    </row>
    <row r="44" spans="1:17">
      <c r="A44" s="1373"/>
      <c r="B44" s="132" t="s">
        <v>192</v>
      </c>
      <c r="C44" s="133">
        <v>11464</v>
      </c>
      <c r="D44" s="133">
        <v>10408</v>
      </c>
      <c r="E44" s="133">
        <v>11116</v>
      </c>
      <c r="F44" s="133">
        <v>11836</v>
      </c>
      <c r="G44" s="133">
        <v>11781</v>
      </c>
      <c r="H44" s="133">
        <v>10901</v>
      </c>
      <c r="I44" s="133">
        <v>10613</v>
      </c>
      <c r="J44" s="133">
        <v>11656</v>
      </c>
      <c r="K44" s="133">
        <v>11487</v>
      </c>
      <c r="L44" s="133">
        <v>10520</v>
      </c>
      <c r="M44" s="133">
        <v>13171</v>
      </c>
      <c r="N44" s="133">
        <v>11263</v>
      </c>
      <c r="O44" s="133">
        <v>11035</v>
      </c>
      <c r="P44" s="821" t="s">
        <v>319</v>
      </c>
      <c r="Q44" s="133">
        <f t="shared" ref="Q44" si="9">+Q50+Q56</f>
        <v>11553</v>
      </c>
    </row>
    <row r="45" spans="1:17">
      <c r="A45" s="1373"/>
      <c r="B45" s="132" t="s">
        <v>193</v>
      </c>
      <c r="C45" s="133">
        <v>49628</v>
      </c>
      <c r="D45" s="133">
        <v>56707</v>
      </c>
      <c r="E45" s="133">
        <v>54644</v>
      </c>
      <c r="F45" s="133">
        <v>56343</v>
      </c>
      <c r="G45" s="133">
        <v>48746</v>
      </c>
      <c r="H45" s="133">
        <v>64162</v>
      </c>
      <c r="I45" s="133">
        <v>61863</v>
      </c>
      <c r="J45" s="133">
        <v>61280</v>
      </c>
      <c r="K45" s="133">
        <v>62905</v>
      </c>
      <c r="L45" s="133">
        <v>58659</v>
      </c>
      <c r="M45" s="133">
        <v>61889</v>
      </c>
      <c r="N45" s="133">
        <v>64311</v>
      </c>
      <c r="O45" s="133">
        <v>62602</v>
      </c>
      <c r="P45" s="821" t="s">
        <v>319</v>
      </c>
      <c r="Q45" s="133">
        <f t="shared" ref="Q45" si="10">+Q51+Q57</f>
        <v>40390</v>
      </c>
    </row>
    <row r="46" spans="1:17" ht="20.25" customHeight="1">
      <c r="A46" s="1373"/>
      <c r="B46" s="134" t="s">
        <v>117</v>
      </c>
      <c r="C46" s="134">
        <v>134655</v>
      </c>
      <c r="D46" s="134">
        <v>140789</v>
      </c>
      <c r="E46" s="134">
        <v>135968</v>
      </c>
      <c r="F46" s="134">
        <v>134319</v>
      </c>
      <c r="G46" s="134">
        <v>126160</v>
      </c>
      <c r="H46" s="134">
        <v>144692</v>
      </c>
      <c r="I46" s="134">
        <v>145295</v>
      </c>
      <c r="J46" s="134">
        <v>137613</v>
      </c>
      <c r="K46" s="134">
        <v>138112</v>
      </c>
      <c r="L46" s="134">
        <v>131537</v>
      </c>
      <c r="M46" s="134">
        <v>130931</v>
      </c>
      <c r="N46" s="134">
        <v>131625</v>
      </c>
      <c r="O46" s="134">
        <v>130271</v>
      </c>
      <c r="P46" s="820" t="s">
        <v>319</v>
      </c>
      <c r="Q46" s="134">
        <f>SUM(Q47:Q51)</f>
        <v>118571</v>
      </c>
    </row>
    <row r="47" spans="1:17">
      <c r="A47" s="1373"/>
      <c r="B47" s="132" t="s">
        <v>189</v>
      </c>
      <c r="C47" s="133">
        <v>52218</v>
      </c>
      <c r="D47" s="133">
        <v>56956</v>
      </c>
      <c r="E47" s="133">
        <v>52406</v>
      </c>
      <c r="F47" s="133">
        <v>51894</v>
      </c>
      <c r="G47" s="133">
        <v>49723</v>
      </c>
      <c r="H47" s="133">
        <v>59808</v>
      </c>
      <c r="I47" s="133">
        <v>58256</v>
      </c>
      <c r="J47" s="133">
        <v>57768</v>
      </c>
      <c r="K47" s="133">
        <v>54906</v>
      </c>
      <c r="L47" s="133">
        <v>53609</v>
      </c>
      <c r="M47" s="133">
        <v>51170</v>
      </c>
      <c r="N47" s="133">
        <v>54794</v>
      </c>
      <c r="O47" s="133">
        <v>51915</v>
      </c>
      <c r="P47" s="821" t="s">
        <v>319</v>
      </c>
      <c r="Q47" s="133">
        <v>57826</v>
      </c>
    </row>
    <row r="48" spans="1:17">
      <c r="A48" s="1373"/>
      <c r="B48" s="132" t="s">
        <v>190</v>
      </c>
      <c r="C48" s="133">
        <v>20562</v>
      </c>
      <c r="D48" s="133">
        <v>14452</v>
      </c>
      <c r="E48" s="133">
        <v>18129</v>
      </c>
      <c r="F48" s="133">
        <v>17513</v>
      </c>
      <c r="G48" s="133">
        <v>19413</v>
      </c>
      <c r="H48" s="133">
        <v>17032</v>
      </c>
      <c r="I48" s="133">
        <v>19708</v>
      </c>
      <c r="J48" s="133">
        <v>13134</v>
      </c>
      <c r="K48" s="133">
        <v>15461</v>
      </c>
      <c r="L48" s="133">
        <v>16532</v>
      </c>
      <c r="M48" s="133">
        <v>15167</v>
      </c>
      <c r="N48" s="133">
        <v>10695</v>
      </c>
      <c r="O48" s="133">
        <v>12255</v>
      </c>
      <c r="P48" s="821" t="s">
        <v>319</v>
      </c>
      <c r="Q48" s="133">
        <v>13059</v>
      </c>
    </row>
    <row r="49" spans="1:17">
      <c r="A49" s="1373"/>
      <c r="B49" s="132" t="s">
        <v>191</v>
      </c>
      <c r="C49" s="133">
        <v>9462</v>
      </c>
      <c r="D49" s="133">
        <v>11432</v>
      </c>
      <c r="E49" s="133">
        <v>10180</v>
      </c>
      <c r="F49" s="133">
        <v>8454</v>
      </c>
      <c r="G49" s="133">
        <v>7849</v>
      </c>
      <c r="H49" s="133">
        <v>7895</v>
      </c>
      <c r="I49" s="133">
        <v>9753</v>
      </c>
      <c r="J49" s="133">
        <v>7870</v>
      </c>
      <c r="K49" s="133">
        <v>8514</v>
      </c>
      <c r="L49" s="133">
        <v>8654</v>
      </c>
      <c r="M49" s="133">
        <v>7436</v>
      </c>
      <c r="N49" s="133">
        <v>8021</v>
      </c>
      <c r="O49" s="133">
        <v>9250</v>
      </c>
      <c r="P49" s="821" t="s">
        <v>319</v>
      </c>
      <c r="Q49" s="133">
        <v>7522</v>
      </c>
    </row>
    <row r="50" spans="1:17">
      <c r="A50" s="1373"/>
      <c r="B50" s="132" t="s">
        <v>192</v>
      </c>
      <c r="C50" s="133">
        <v>10128</v>
      </c>
      <c r="D50" s="133">
        <v>8613</v>
      </c>
      <c r="E50" s="133">
        <v>9115</v>
      </c>
      <c r="F50" s="133">
        <v>9652</v>
      </c>
      <c r="G50" s="133">
        <v>9165</v>
      </c>
      <c r="H50" s="133">
        <v>8287</v>
      </c>
      <c r="I50" s="133">
        <v>7648</v>
      </c>
      <c r="J50" s="133">
        <v>9460</v>
      </c>
      <c r="K50" s="133">
        <v>8925</v>
      </c>
      <c r="L50" s="133">
        <v>7151</v>
      </c>
      <c r="M50" s="133">
        <v>9608</v>
      </c>
      <c r="N50" s="133">
        <v>8308</v>
      </c>
      <c r="O50" s="133">
        <v>8450</v>
      </c>
      <c r="P50" s="821" t="s">
        <v>319</v>
      </c>
      <c r="Q50" s="133">
        <v>9680</v>
      </c>
    </row>
    <row r="51" spans="1:17">
      <c r="A51" s="1373"/>
      <c r="B51" s="132" t="s">
        <v>193</v>
      </c>
      <c r="C51" s="133">
        <v>42285</v>
      </c>
      <c r="D51" s="133">
        <v>49336</v>
      </c>
      <c r="E51" s="133">
        <v>46138</v>
      </c>
      <c r="F51" s="133">
        <v>46806</v>
      </c>
      <c r="G51" s="133">
        <v>40010</v>
      </c>
      <c r="H51" s="133">
        <v>51670</v>
      </c>
      <c r="I51" s="133">
        <v>49930</v>
      </c>
      <c r="J51" s="133">
        <v>49381</v>
      </c>
      <c r="K51" s="133">
        <v>50306</v>
      </c>
      <c r="L51" s="133">
        <v>45591</v>
      </c>
      <c r="M51" s="133">
        <v>47550</v>
      </c>
      <c r="N51" s="133">
        <v>49807</v>
      </c>
      <c r="O51" s="133">
        <v>48401</v>
      </c>
      <c r="P51" s="821" t="s">
        <v>319</v>
      </c>
      <c r="Q51" s="133">
        <v>30484</v>
      </c>
    </row>
    <row r="52" spans="1:17" ht="20.25" customHeight="1">
      <c r="A52" s="1373"/>
      <c r="B52" s="134" t="s">
        <v>118</v>
      </c>
      <c r="C52" s="134">
        <v>21158</v>
      </c>
      <c r="D52" s="134">
        <v>21044</v>
      </c>
      <c r="E52" s="134">
        <v>23884</v>
      </c>
      <c r="F52" s="134">
        <v>26302</v>
      </c>
      <c r="G52" s="134">
        <v>23052</v>
      </c>
      <c r="H52" s="134">
        <v>30148</v>
      </c>
      <c r="I52" s="134">
        <v>30317</v>
      </c>
      <c r="J52" s="134">
        <v>32071</v>
      </c>
      <c r="K52" s="134">
        <v>31231</v>
      </c>
      <c r="L52" s="134">
        <v>31692</v>
      </c>
      <c r="M52" s="134">
        <v>32151</v>
      </c>
      <c r="N52" s="134">
        <v>30764</v>
      </c>
      <c r="O52" s="134">
        <v>31389</v>
      </c>
      <c r="P52" s="820" t="s">
        <v>319</v>
      </c>
      <c r="Q52" s="134">
        <f>SUM(Q53:Q57)</f>
        <v>23745</v>
      </c>
    </row>
    <row r="53" spans="1:17">
      <c r="A53" s="1373"/>
      <c r="B53" s="132" t="s">
        <v>189</v>
      </c>
      <c r="C53" s="133">
        <v>6535</v>
      </c>
      <c r="D53" s="133">
        <v>5635</v>
      </c>
      <c r="E53" s="133">
        <v>7060</v>
      </c>
      <c r="F53" s="133">
        <v>7972</v>
      </c>
      <c r="G53" s="133">
        <v>5265</v>
      </c>
      <c r="H53" s="133">
        <v>8278</v>
      </c>
      <c r="I53" s="133">
        <v>9195</v>
      </c>
      <c r="J53" s="133">
        <v>10268</v>
      </c>
      <c r="K53" s="133">
        <v>8870</v>
      </c>
      <c r="L53" s="133">
        <v>8348</v>
      </c>
      <c r="M53" s="133">
        <v>8889</v>
      </c>
      <c r="N53" s="133">
        <v>7451</v>
      </c>
      <c r="O53" s="133">
        <v>8491</v>
      </c>
      <c r="P53" s="821" t="s">
        <v>319</v>
      </c>
      <c r="Q53" s="133">
        <v>6075</v>
      </c>
    </row>
    <row r="54" spans="1:17">
      <c r="A54" s="1373"/>
      <c r="B54" s="132" t="s">
        <v>190</v>
      </c>
      <c r="C54" s="133">
        <v>3965</v>
      </c>
      <c r="D54" s="133">
        <v>3765</v>
      </c>
      <c r="E54" s="133">
        <v>4612</v>
      </c>
      <c r="F54" s="133">
        <v>4596</v>
      </c>
      <c r="G54" s="133">
        <v>3924</v>
      </c>
      <c r="H54" s="133">
        <v>4385</v>
      </c>
      <c r="I54" s="133">
        <v>4521</v>
      </c>
      <c r="J54" s="133">
        <v>4701</v>
      </c>
      <c r="K54" s="133">
        <v>4804</v>
      </c>
      <c r="L54" s="133">
        <v>3960</v>
      </c>
      <c r="M54" s="133">
        <v>3946</v>
      </c>
      <c r="N54" s="133">
        <v>2971</v>
      </c>
      <c r="O54" s="133">
        <v>4218</v>
      </c>
      <c r="P54" s="821" t="s">
        <v>319</v>
      </c>
      <c r="Q54" s="133">
        <v>3211</v>
      </c>
    </row>
    <row r="55" spans="1:17">
      <c r="A55" s="1373"/>
      <c r="B55" s="132" t="s">
        <v>191</v>
      </c>
      <c r="C55" s="133">
        <v>1979</v>
      </c>
      <c r="D55" s="133">
        <v>2478</v>
      </c>
      <c r="E55" s="133">
        <v>1705</v>
      </c>
      <c r="F55" s="133">
        <v>2013</v>
      </c>
      <c r="G55" s="133">
        <v>2511</v>
      </c>
      <c r="H55" s="133">
        <v>2379</v>
      </c>
      <c r="I55" s="133">
        <v>1703</v>
      </c>
      <c r="J55" s="133">
        <v>3007</v>
      </c>
      <c r="K55" s="133">
        <v>2396</v>
      </c>
      <c r="L55" s="133">
        <v>2947</v>
      </c>
      <c r="M55" s="133">
        <v>1414</v>
      </c>
      <c r="N55" s="133">
        <v>2883</v>
      </c>
      <c r="O55" s="133">
        <v>1894</v>
      </c>
      <c r="P55" s="821" t="s">
        <v>319</v>
      </c>
      <c r="Q55" s="133">
        <v>2680</v>
      </c>
    </row>
    <row r="56" spans="1:17">
      <c r="A56" s="1373"/>
      <c r="B56" s="132" t="s">
        <v>192</v>
      </c>
      <c r="C56" s="133">
        <v>1336</v>
      </c>
      <c r="D56" s="133">
        <v>1795</v>
      </c>
      <c r="E56" s="133">
        <v>2001</v>
      </c>
      <c r="F56" s="133">
        <v>2184</v>
      </c>
      <c r="G56" s="133">
        <v>2616</v>
      </c>
      <c r="H56" s="133">
        <v>2614</v>
      </c>
      <c r="I56" s="133">
        <v>2965</v>
      </c>
      <c r="J56" s="133">
        <v>2196</v>
      </c>
      <c r="K56" s="133">
        <v>2562</v>
      </c>
      <c r="L56" s="133">
        <v>3369</v>
      </c>
      <c r="M56" s="133">
        <v>3563</v>
      </c>
      <c r="N56" s="133">
        <v>2955</v>
      </c>
      <c r="O56" s="133">
        <v>2585</v>
      </c>
      <c r="P56" s="821" t="s">
        <v>319</v>
      </c>
      <c r="Q56" s="133">
        <v>1873</v>
      </c>
    </row>
    <row r="57" spans="1:17">
      <c r="A57" s="1373"/>
      <c r="B57" s="135" t="s">
        <v>193</v>
      </c>
      <c r="C57" s="136">
        <v>7343</v>
      </c>
      <c r="D57" s="136">
        <v>7371</v>
      </c>
      <c r="E57" s="136">
        <v>8506</v>
      </c>
      <c r="F57" s="136">
        <v>9537</v>
      </c>
      <c r="G57" s="136">
        <v>8736</v>
      </c>
      <c r="H57" s="136">
        <v>12492</v>
      </c>
      <c r="I57" s="136">
        <v>11933</v>
      </c>
      <c r="J57" s="136">
        <v>11899</v>
      </c>
      <c r="K57" s="136">
        <v>12599</v>
      </c>
      <c r="L57" s="136">
        <v>13068</v>
      </c>
      <c r="M57" s="136">
        <v>14339</v>
      </c>
      <c r="N57" s="614">
        <v>14504</v>
      </c>
      <c r="O57" s="614">
        <v>14201</v>
      </c>
      <c r="P57" s="821" t="s">
        <v>319</v>
      </c>
      <c r="Q57" s="133">
        <v>9906</v>
      </c>
    </row>
  </sheetData>
  <mergeCells count="5">
    <mergeCell ref="A3:B3"/>
    <mergeCell ref="A4:A21"/>
    <mergeCell ref="A22:A39"/>
    <mergeCell ref="A40:A57"/>
    <mergeCell ref="A2:Q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2:Q32"/>
  <sheetViews>
    <sheetView showGridLines="0" workbookViewId="0">
      <selection activeCell="B2" sqref="B2:Q2"/>
    </sheetView>
  </sheetViews>
  <sheetFormatPr baseColWidth="10" defaultColWidth="11.44140625" defaultRowHeight="13.8"/>
  <cols>
    <col min="1" max="1" width="5.109375" style="11" customWidth="1"/>
    <col min="2" max="2" width="34.33203125" style="11" customWidth="1"/>
    <col min="3" max="11" width="7.44140625" style="11" bestFit="1" customWidth="1"/>
    <col min="12" max="12" width="9.109375" style="44" customWidth="1"/>
    <col min="13" max="13" width="8.6640625" style="44" customWidth="1"/>
    <col min="14" max="17" width="8.6640625" style="11" customWidth="1"/>
    <col min="18" max="16384" width="11.44140625" style="11"/>
  </cols>
  <sheetData>
    <row r="2" spans="1:17" ht="28.5" customHeight="1">
      <c r="B2" s="1367" t="s">
        <v>331</v>
      </c>
      <c r="C2" s="1367"/>
      <c r="D2" s="1367"/>
      <c r="E2" s="1367"/>
      <c r="F2" s="1367"/>
      <c r="G2" s="1367"/>
      <c r="H2" s="1367"/>
      <c r="I2" s="1367"/>
      <c r="J2" s="1367"/>
      <c r="K2" s="1367"/>
      <c r="L2" s="1367"/>
      <c r="M2" s="1367"/>
      <c r="N2" s="1367"/>
      <c r="O2" s="1367"/>
      <c r="P2" s="1367"/>
      <c r="Q2" s="1367"/>
    </row>
    <row r="3" spans="1:17" ht="22.5" customHeight="1">
      <c r="A3" s="1374" t="s">
        <v>119</v>
      </c>
      <c r="B3" s="1375" t="s">
        <v>120</v>
      </c>
      <c r="C3" s="1343" t="s">
        <v>121</v>
      </c>
      <c r="D3" s="1343"/>
      <c r="E3" s="1343"/>
      <c r="F3" s="1343"/>
      <c r="G3" s="1344" t="s">
        <v>122</v>
      </c>
      <c r="H3" s="1344"/>
      <c r="I3" s="1344"/>
      <c r="J3" s="1344"/>
      <c r="K3" s="1344"/>
      <c r="L3" s="1344"/>
      <c r="M3" s="1344"/>
      <c r="N3" s="1344"/>
      <c r="O3" s="1344"/>
      <c r="P3" s="1344"/>
      <c r="Q3" s="1344"/>
    </row>
    <row r="4" spans="1:17">
      <c r="A4" s="1374"/>
      <c r="B4" s="1375"/>
      <c r="C4" s="1183">
        <v>2007</v>
      </c>
      <c r="D4" s="1183">
        <v>2008</v>
      </c>
      <c r="E4" s="1183">
        <v>2009</v>
      </c>
      <c r="F4" s="1183">
        <v>2010</v>
      </c>
      <c r="G4" s="1183">
        <v>2011</v>
      </c>
      <c r="H4" s="1183">
        <v>2012</v>
      </c>
      <c r="I4" s="1183">
        <v>2013</v>
      </c>
      <c r="J4" s="1183">
        <v>2014</v>
      </c>
      <c r="K4" s="1183">
        <v>2015</v>
      </c>
      <c r="L4" s="1183">
        <v>2016</v>
      </c>
      <c r="M4" s="1183">
        <v>2017</v>
      </c>
      <c r="N4" s="1183">
        <v>2018</v>
      </c>
      <c r="O4" s="1183">
        <v>2019</v>
      </c>
      <c r="P4" s="1183">
        <v>2020</v>
      </c>
      <c r="Q4" s="1183">
        <v>2021</v>
      </c>
    </row>
    <row r="5" spans="1:17" ht="15" customHeight="1">
      <c r="A5" s="1374"/>
      <c r="B5" s="1376" t="s">
        <v>194</v>
      </c>
      <c r="C5" s="1376"/>
      <c r="D5" s="1376"/>
      <c r="E5" s="1376"/>
      <c r="F5" s="1376"/>
      <c r="G5" s="1376"/>
      <c r="H5" s="1376"/>
      <c r="I5" s="1376"/>
      <c r="J5" s="1376"/>
      <c r="K5" s="1376"/>
      <c r="L5" s="1376"/>
      <c r="M5" s="1376"/>
      <c r="N5" s="1376"/>
      <c r="O5" s="1376"/>
      <c r="P5" s="1376"/>
      <c r="Q5" s="1184"/>
    </row>
    <row r="6" spans="1:17" ht="22.5" customHeight="1">
      <c r="A6" s="1374"/>
      <c r="B6" s="137" t="s">
        <v>119</v>
      </c>
      <c r="C6" s="138">
        <v>676132</v>
      </c>
      <c r="D6" s="138">
        <v>730158</v>
      </c>
      <c r="E6" s="138">
        <v>755227</v>
      </c>
      <c r="F6" s="138">
        <v>777114</v>
      </c>
      <c r="G6" s="138">
        <v>873653</v>
      </c>
      <c r="H6" s="138">
        <v>915640</v>
      </c>
      <c r="I6" s="138">
        <v>920730</v>
      </c>
      <c r="J6" s="139">
        <v>941792</v>
      </c>
      <c r="K6" s="140">
        <v>958212</v>
      </c>
      <c r="L6" s="140">
        <f>+L7+L10+L15</f>
        <v>965801</v>
      </c>
      <c r="M6" s="140">
        <f>+M7+M10+M15</f>
        <v>916927</v>
      </c>
      <c r="N6" s="140">
        <f>+N7+N10+N15</f>
        <v>917537</v>
      </c>
      <c r="O6" s="140">
        <v>912022</v>
      </c>
      <c r="P6" s="140">
        <f>+P7+P10+P15</f>
        <v>742509</v>
      </c>
      <c r="Q6" s="140">
        <f>+Q7+Q10+Q15</f>
        <v>776697</v>
      </c>
    </row>
    <row r="7" spans="1:17" ht="22.5" customHeight="1">
      <c r="A7" s="1374"/>
      <c r="B7" s="137" t="s">
        <v>195</v>
      </c>
      <c r="C7" s="138">
        <v>40643</v>
      </c>
      <c r="D7" s="138">
        <v>39816</v>
      </c>
      <c r="E7" s="138">
        <v>45047</v>
      </c>
      <c r="F7" s="138">
        <v>43948</v>
      </c>
      <c r="G7" s="138">
        <v>46867</v>
      </c>
      <c r="H7" s="138">
        <v>48870</v>
      </c>
      <c r="I7" s="138">
        <v>42492</v>
      </c>
      <c r="J7" s="139">
        <v>46446</v>
      </c>
      <c r="K7" s="140">
        <v>42200</v>
      </c>
      <c r="L7" s="140">
        <f>+L8+L9</f>
        <v>42157</v>
      </c>
      <c r="M7" s="140">
        <f>+M8+M9</f>
        <v>33241</v>
      </c>
      <c r="N7" s="140">
        <f>+N8+N9</f>
        <v>34973</v>
      </c>
      <c r="O7" s="140">
        <v>33981</v>
      </c>
      <c r="P7" s="140">
        <f>+P8+P9</f>
        <v>31519</v>
      </c>
      <c r="Q7" s="140">
        <f>+Q8+Q9</f>
        <v>31233</v>
      </c>
    </row>
    <row r="8" spans="1:17" ht="27.6">
      <c r="A8" s="1374"/>
      <c r="B8" s="141" t="s">
        <v>125</v>
      </c>
      <c r="C8" s="142">
        <v>38321</v>
      </c>
      <c r="D8" s="142">
        <v>36980</v>
      </c>
      <c r="E8" s="142">
        <v>43175</v>
      </c>
      <c r="F8" s="142">
        <v>42156</v>
      </c>
      <c r="G8" s="142">
        <v>44562</v>
      </c>
      <c r="H8" s="142">
        <v>46181</v>
      </c>
      <c r="I8" s="142">
        <v>38963</v>
      </c>
      <c r="J8" s="143">
        <v>43815</v>
      </c>
      <c r="K8" s="144">
        <v>40362</v>
      </c>
      <c r="L8" s="144">
        <v>38660</v>
      </c>
      <c r="M8" s="144">
        <v>29975</v>
      </c>
      <c r="N8" s="616">
        <v>29130</v>
      </c>
      <c r="O8" s="616">
        <v>27049</v>
      </c>
      <c r="P8" s="616">
        <f>+'C7A2'!P8+'C7A3'!P8</f>
        <v>28430</v>
      </c>
      <c r="Q8" s="616">
        <f>+'C7A2'!Q8+'C7A3'!Q8</f>
        <v>26795</v>
      </c>
    </row>
    <row r="9" spans="1:17">
      <c r="A9" s="1374"/>
      <c r="B9" s="141" t="s">
        <v>126</v>
      </c>
      <c r="C9" s="142">
        <v>2322</v>
      </c>
      <c r="D9" s="142">
        <v>2836</v>
      </c>
      <c r="E9" s="142">
        <v>1872</v>
      </c>
      <c r="F9" s="142">
        <v>1792</v>
      </c>
      <c r="G9" s="142">
        <v>2305</v>
      </c>
      <c r="H9" s="142">
        <v>2689</v>
      </c>
      <c r="I9" s="142">
        <v>3529</v>
      </c>
      <c r="J9" s="143">
        <v>2631</v>
      </c>
      <c r="K9" s="144">
        <v>1838</v>
      </c>
      <c r="L9" s="144">
        <v>3497</v>
      </c>
      <c r="M9" s="144">
        <v>3266</v>
      </c>
      <c r="N9" s="616">
        <v>5843</v>
      </c>
      <c r="O9" s="616">
        <v>6932</v>
      </c>
      <c r="P9" s="616">
        <f>+'C7A2'!P9+'C7A3'!P9</f>
        <v>3089</v>
      </c>
      <c r="Q9" s="616">
        <f>+'C7A2'!Q9+'C7A3'!Q9</f>
        <v>4438</v>
      </c>
    </row>
    <row r="10" spans="1:17" ht="22.5" customHeight="1">
      <c r="A10" s="1374"/>
      <c r="B10" s="137" t="s">
        <v>196</v>
      </c>
      <c r="C10" s="138">
        <v>122369</v>
      </c>
      <c r="D10" s="138">
        <v>141177</v>
      </c>
      <c r="E10" s="138">
        <v>140764</v>
      </c>
      <c r="F10" s="138">
        <v>137527</v>
      </c>
      <c r="G10" s="138">
        <v>164570</v>
      </c>
      <c r="H10" s="138">
        <v>169814</v>
      </c>
      <c r="I10" s="138">
        <v>183868</v>
      </c>
      <c r="J10" s="139">
        <v>185383</v>
      </c>
      <c r="K10" s="140">
        <v>164383</v>
      </c>
      <c r="L10" s="140">
        <f>SUM(L11:L14)</f>
        <v>169948</v>
      </c>
      <c r="M10" s="140">
        <f>SUM(M11:M14)</f>
        <v>165648</v>
      </c>
      <c r="N10" s="140">
        <f>SUM(N11:N14)</f>
        <v>158405</v>
      </c>
      <c r="O10" s="140">
        <v>142798</v>
      </c>
      <c r="P10" s="140">
        <f>SUM(P11:P14)</f>
        <v>96564</v>
      </c>
      <c r="Q10" s="140">
        <f>SUM(Q11:Q14)</f>
        <v>101724</v>
      </c>
    </row>
    <row r="11" spans="1:17">
      <c r="A11" s="1374"/>
      <c r="B11" s="141" t="s">
        <v>129</v>
      </c>
      <c r="C11" s="142">
        <v>57820</v>
      </c>
      <c r="D11" s="142">
        <v>63310</v>
      </c>
      <c r="E11" s="142">
        <v>61450</v>
      </c>
      <c r="F11" s="142">
        <v>59925</v>
      </c>
      <c r="G11" s="142">
        <v>55005</v>
      </c>
      <c r="H11" s="142">
        <v>59062</v>
      </c>
      <c r="I11" s="142">
        <v>65119</v>
      </c>
      <c r="J11" s="143">
        <v>65367</v>
      </c>
      <c r="K11" s="144">
        <v>66389</v>
      </c>
      <c r="L11" s="144">
        <v>61169</v>
      </c>
      <c r="M11" s="144">
        <v>58325</v>
      </c>
      <c r="N11" s="616">
        <v>60352</v>
      </c>
      <c r="O11" s="616">
        <v>57897</v>
      </c>
      <c r="P11" s="616">
        <f>+'C7A2'!P11+'C7A3'!P11</f>
        <v>53479</v>
      </c>
      <c r="Q11" s="616">
        <f>+'C7A2'!Q11+'C7A3'!Q11</f>
        <v>46937</v>
      </c>
    </row>
    <row r="12" spans="1:17" ht="27.6">
      <c r="A12" s="1374"/>
      <c r="B12" s="141" t="s">
        <v>130</v>
      </c>
      <c r="C12" s="142">
        <v>4125</v>
      </c>
      <c r="D12" s="142">
        <v>4183</v>
      </c>
      <c r="E12" s="142">
        <v>4948</v>
      </c>
      <c r="F12" s="142">
        <v>4433</v>
      </c>
      <c r="G12" s="142">
        <v>5133</v>
      </c>
      <c r="H12" s="142">
        <v>4158</v>
      </c>
      <c r="I12" s="142">
        <v>4992</v>
      </c>
      <c r="J12" s="143">
        <v>5935</v>
      </c>
      <c r="K12" s="144">
        <v>5371</v>
      </c>
      <c r="L12" s="144">
        <v>3940</v>
      </c>
      <c r="M12" s="144">
        <v>5092</v>
      </c>
      <c r="N12" s="616">
        <v>4016</v>
      </c>
      <c r="O12" s="616">
        <v>4486</v>
      </c>
      <c r="P12" s="616">
        <f>+'C7A2'!P12+'C7A3'!P12</f>
        <v>2515</v>
      </c>
      <c r="Q12" s="616">
        <f>+'C7A2'!Q12+'C7A3'!Q12</f>
        <v>5338</v>
      </c>
    </row>
    <row r="13" spans="1:17" ht="41.4">
      <c r="A13" s="1374"/>
      <c r="B13" s="141" t="s">
        <v>131</v>
      </c>
      <c r="C13" s="142">
        <v>7314</v>
      </c>
      <c r="D13" s="142">
        <v>7108</v>
      </c>
      <c r="E13" s="142">
        <v>7314</v>
      </c>
      <c r="F13" s="142">
        <v>7415</v>
      </c>
      <c r="G13" s="142">
        <v>9497</v>
      </c>
      <c r="H13" s="142">
        <v>6546</v>
      </c>
      <c r="I13" s="142">
        <v>9985</v>
      </c>
      <c r="J13" s="143">
        <v>7608</v>
      </c>
      <c r="K13" s="144">
        <v>7794</v>
      </c>
      <c r="L13" s="144">
        <v>9220</v>
      </c>
      <c r="M13" s="144">
        <v>9132</v>
      </c>
      <c r="N13" s="616">
        <v>6083</v>
      </c>
      <c r="O13" s="616">
        <v>7268</v>
      </c>
      <c r="P13" s="616">
        <f>+'C7A2'!P13+'C7A3'!P13</f>
        <v>7239</v>
      </c>
      <c r="Q13" s="616">
        <f>+'C7A2'!Q13+'C7A3'!Q13</f>
        <v>7126</v>
      </c>
    </row>
    <row r="14" spans="1:17">
      <c r="A14" s="1374"/>
      <c r="B14" s="141" t="s">
        <v>132</v>
      </c>
      <c r="C14" s="142">
        <v>53110</v>
      </c>
      <c r="D14" s="142">
        <v>66576</v>
      </c>
      <c r="E14" s="142">
        <v>67052</v>
      </c>
      <c r="F14" s="142">
        <v>65754</v>
      </c>
      <c r="G14" s="142">
        <v>94935</v>
      </c>
      <c r="H14" s="142">
        <v>100048</v>
      </c>
      <c r="I14" s="142">
        <v>103772</v>
      </c>
      <c r="J14" s="143">
        <v>106473</v>
      </c>
      <c r="K14" s="144">
        <v>84829</v>
      </c>
      <c r="L14" s="144">
        <v>95619</v>
      </c>
      <c r="M14" s="144">
        <v>93099</v>
      </c>
      <c r="N14" s="616">
        <v>87954</v>
      </c>
      <c r="O14" s="616">
        <v>73147</v>
      </c>
      <c r="P14" s="616">
        <f>+'C7A2'!P14+'C7A3'!P14</f>
        <v>33331</v>
      </c>
      <c r="Q14" s="616">
        <f>+'C7A2'!Q14+'C7A3'!Q14</f>
        <v>42323</v>
      </c>
    </row>
    <row r="15" spans="1:17" ht="22.5" customHeight="1">
      <c r="A15" s="1374"/>
      <c r="B15" s="137" t="s">
        <v>197</v>
      </c>
      <c r="C15" s="138">
        <v>513120</v>
      </c>
      <c r="D15" s="138">
        <v>549165</v>
      </c>
      <c r="E15" s="138">
        <v>569416</v>
      </c>
      <c r="F15" s="138">
        <v>595639</v>
      </c>
      <c r="G15" s="138">
        <v>662216</v>
      </c>
      <c r="H15" s="138">
        <v>696956</v>
      </c>
      <c r="I15" s="138">
        <v>694370</v>
      </c>
      <c r="J15" s="139">
        <v>709963</v>
      </c>
      <c r="K15" s="140">
        <v>751629</v>
      </c>
      <c r="L15" s="140">
        <f>SUM(L16:L30)</f>
        <v>753696</v>
      </c>
      <c r="M15" s="140">
        <f>SUM(M16:M30)</f>
        <v>718038</v>
      </c>
      <c r="N15" s="140">
        <f>SUM(N16:N30)</f>
        <v>724159</v>
      </c>
      <c r="O15" s="140">
        <v>735243</v>
      </c>
      <c r="P15" s="140">
        <f>SUM(P16:P30)</f>
        <v>614426</v>
      </c>
      <c r="Q15" s="140">
        <f>SUM(Q16:Q30)</f>
        <v>643740</v>
      </c>
    </row>
    <row r="16" spans="1:17" ht="41.4">
      <c r="A16" s="1374"/>
      <c r="B16" s="141" t="s">
        <v>135</v>
      </c>
      <c r="C16" s="142">
        <v>126586</v>
      </c>
      <c r="D16" s="142">
        <v>143440</v>
      </c>
      <c r="E16" s="142">
        <v>140097</v>
      </c>
      <c r="F16" s="142">
        <v>142351</v>
      </c>
      <c r="G16" s="142">
        <v>166932</v>
      </c>
      <c r="H16" s="142">
        <v>180601</v>
      </c>
      <c r="I16" s="142">
        <v>181594</v>
      </c>
      <c r="J16" s="143">
        <v>192015</v>
      </c>
      <c r="K16" s="144">
        <v>196376</v>
      </c>
      <c r="L16" s="144">
        <v>178171</v>
      </c>
      <c r="M16" s="144">
        <v>173738</v>
      </c>
      <c r="N16" s="616">
        <v>180795</v>
      </c>
      <c r="O16" s="616">
        <v>185253</v>
      </c>
      <c r="P16" s="616">
        <f>+'C7A2'!P16+'C7A3'!P16</f>
        <v>127306</v>
      </c>
      <c r="Q16" s="616">
        <f>+'C7A2'!Q16+'C7A3'!Q16</f>
        <v>145279</v>
      </c>
    </row>
    <row r="17" spans="1:17">
      <c r="A17" s="1374"/>
      <c r="B17" s="141" t="s">
        <v>136</v>
      </c>
      <c r="C17" s="142">
        <v>47264</v>
      </c>
      <c r="D17" s="142">
        <v>50527</v>
      </c>
      <c r="E17" s="142">
        <v>57584</v>
      </c>
      <c r="F17" s="142">
        <v>60386</v>
      </c>
      <c r="G17" s="142">
        <v>59352</v>
      </c>
      <c r="H17" s="142">
        <v>63358</v>
      </c>
      <c r="I17" s="142">
        <v>65691</v>
      </c>
      <c r="J17" s="143">
        <v>61655</v>
      </c>
      <c r="K17" s="144">
        <v>66667</v>
      </c>
      <c r="L17" s="144">
        <v>69227</v>
      </c>
      <c r="M17" s="144">
        <v>60287</v>
      </c>
      <c r="N17" s="616">
        <v>59412</v>
      </c>
      <c r="O17" s="616">
        <v>58585</v>
      </c>
      <c r="P17" s="616">
        <f>+'C7A2'!P17+'C7A3'!P17</f>
        <v>46462</v>
      </c>
      <c r="Q17" s="616">
        <f>+'C7A2'!Q17+'C7A3'!Q17</f>
        <v>51910</v>
      </c>
    </row>
    <row r="18" spans="1:17">
      <c r="A18" s="1374"/>
      <c r="B18" s="141" t="s">
        <v>137</v>
      </c>
      <c r="C18" s="142">
        <v>32110</v>
      </c>
      <c r="D18" s="142">
        <v>35006</v>
      </c>
      <c r="E18" s="142">
        <v>35540</v>
      </c>
      <c r="F18" s="142">
        <v>38331</v>
      </c>
      <c r="G18" s="142">
        <v>41613</v>
      </c>
      <c r="H18" s="142">
        <v>46480</v>
      </c>
      <c r="I18" s="142">
        <v>48590</v>
      </c>
      <c r="J18" s="143">
        <v>45967</v>
      </c>
      <c r="K18" s="144">
        <v>48445</v>
      </c>
      <c r="L18" s="144">
        <v>54669</v>
      </c>
      <c r="M18" s="144">
        <v>54149</v>
      </c>
      <c r="N18" s="616">
        <v>48833</v>
      </c>
      <c r="O18" s="616">
        <v>48684</v>
      </c>
      <c r="P18" s="616">
        <f>+'C7A2'!P18+'C7A3'!P18</f>
        <v>20607</v>
      </c>
      <c r="Q18" s="616">
        <f>+'C7A2'!Q18+'C7A3'!Q18</f>
        <v>34187</v>
      </c>
    </row>
    <row r="19" spans="1:17">
      <c r="A19" s="1374"/>
      <c r="B19" s="141" t="s">
        <v>138</v>
      </c>
      <c r="C19" s="142">
        <v>3866</v>
      </c>
      <c r="D19" s="142">
        <v>4379</v>
      </c>
      <c r="E19" s="142">
        <v>4865</v>
      </c>
      <c r="F19" s="142">
        <v>4460</v>
      </c>
      <c r="G19" s="142">
        <v>13569</v>
      </c>
      <c r="H19" s="142">
        <v>18219</v>
      </c>
      <c r="I19" s="142">
        <v>16998</v>
      </c>
      <c r="J19" s="143">
        <v>12333</v>
      </c>
      <c r="K19" s="144">
        <v>17610</v>
      </c>
      <c r="L19" s="144">
        <v>20130</v>
      </c>
      <c r="M19" s="144">
        <v>19190</v>
      </c>
      <c r="N19" s="616">
        <v>22837</v>
      </c>
      <c r="O19" s="616">
        <v>20014</v>
      </c>
      <c r="P19" s="616">
        <f>+'C7A2'!P19+'C7A3'!P19</f>
        <v>19877</v>
      </c>
      <c r="Q19" s="616">
        <f>+'C7A2'!Q19+'C7A3'!Q19</f>
        <v>16208</v>
      </c>
    </row>
    <row r="20" spans="1:17">
      <c r="A20" s="1374"/>
      <c r="B20" s="141" t="s">
        <v>139</v>
      </c>
      <c r="C20" s="142">
        <v>26403</v>
      </c>
      <c r="D20" s="142">
        <v>26503</v>
      </c>
      <c r="E20" s="142">
        <v>26165</v>
      </c>
      <c r="F20" s="142">
        <v>26029</v>
      </c>
      <c r="G20" s="142">
        <v>36281</v>
      </c>
      <c r="H20" s="142">
        <v>36787</v>
      </c>
      <c r="I20" s="142">
        <v>38413</v>
      </c>
      <c r="J20" s="143">
        <v>35859</v>
      </c>
      <c r="K20" s="144">
        <v>41932</v>
      </c>
      <c r="L20" s="144">
        <v>40461</v>
      </c>
      <c r="M20" s="144">
        <v>39957</v>
      </c>
      <c r="N20" s="616">
        <v>38758</v>
      </c>
      <c r="O20" s="616">
        <v>41858</v>
      </c>
      <c r="P20" s="616">
        <f>+'C7A2'!P20+'C7A3'!P20</f>
        <v>36547</v>
      </c>
      <c r="Q20" s="616">
        <f>+'C7A2'!Q20+'C7A3'!Q20</f>
        <v>33599</v>
      </c>
    </row>
    <row r="21" spans="1:17">
      <c r="A21" s="1374"/>
      <c r="B21" s="141" t="s">
        <v>140</v>
      </c>
      <c r="C21" s="142">
        <v>8832</v>
      </c>
      <c r="D21" s="142">
        <v>7316</v>
      </c>
      <c r="E21" s="142">
        <v>7612</v>
      </c>
      <c r="F21" s="142">
        <v>7651</v>
      </c>
      <c r="G21" s="142">
        <v>9437</v>
      </c>
      <c r="H21" s="142">
        <v>8404</v>
      </c>
      <c r="I21" s="142">
        <v>9607</v>
      </c>
      <c r="J21" s="143">
        <v>11658</v>
      </c>
      <c r="K21" s="144">
        <v>11436</v>
      </c>
      <c r="L21" s="144">
        <v>15582</v>
      </c>
      <c r="M21" s="144">
        <v>12974</v>
      </c>
      <c r="N21" s="616">
        <v>12000</v>
      </c>
      <c r="O21" s="616">
        <v>11070</v>
      </c>
      <c r="P21" s="616">
        <f>+'C7A2'!P21+'C7A3'!P21</f>
        <v>12663</v>
      </c>
      <c r="Q21" s="616">
        <f>+'C7A2'!Q21+'C7A3'!Q21</f>
        <v>9026</v>
      </c>
    </row>
    <row r="22" spans="1:17" ht="27.6">
      <c r="A22" s="1374"/>
      <c r="B22" s="141" t="s">
        <v>141</v>
      </c>
      <c r="C22" s="142">
        <v>28689</v>
      </c>
      <c r="D22" s="142">
        <v>29959</v>
      </c>
      <c r="E22" s="142">
        <v>33486</v>
      </c>
      <c r="F22" s="142">
        <v>39563</v>
      </c>
      <c r="G22" s="142">
        <v>25571</v>
      </c>
      <c r="H22" s="142">
        <v>24400</v>
      </c>
      <c r="I22" s="142">
        <v>19490</v>
      </c>
      <c r="J22" s="143">
        <v>33444</v>
      </c>
      <c r="K22" s="144">
        <v>24655</v>
      </c>
      <c r="L22" s="144">
        <v>28128</v>
      </c>
      <c r="M22" s="144">
        <v>22596</v>
      </c>
      <c r="N22" s="616">
        <v>21563</v>
      </c>
      <c r="O22" s="616">
        <v>22988</v>
      </c>
      <c r="P22" s="616">
        <f>+'C7A2'!P22+'C7A3'!P22</f>
        <v>15567</v>
      </c>
      <c r="Q22" s="616">
        <f>+'C7A2'!Q22+'C7A3'!Q22</f>
        <v>22282</v>
      </c>
    </row>
    <row r="23" spans="1:17" ht="27.6">
      <c r="A23" s="1374"/>
      <c r="B23" s="141" t="s">
        <v>142</v>
      </c>
      <c r="C23" s="142">
        <v>18808</v>
      </c>
      <c r="D23" s="142">
        <v>20043</v>
      </c>
      <c r="E23" s="142">
        <v>24202</v>
      </c>
      <c r="F23" s="142">
        <v>23464</v>
      </c>
      <c r="G23" s="142">
        <v>34182</v>
      </c>
      <c r="H23" s="142">
        <v>39277</v>
      </c>
      <c r="I23" s="142">
        <v>36298</v>
      </c>
      <c r="J23" s="143">
        <v>32532</v>
      </c>
      <c r="K23" s="144">
        <v>35452</v>
      </c>
      <c r="L23" s="144">
        <v>36895</v>
      </c>
      <c r="M23" s="144">
        <v>38518</v>
      </c>
      <c r="N23" s="616">
        <v>33427</v>
      </c>
      <c r="O23" s="616">
        <v>34235</v>
      </c>
      <c r="P23" s="616">
        <f>+'C7A2'!P23+'C7A3'!P23</f>
        <v>29114</v>
      </c>
      <c r="Q23" s="616">
        <f>+'C7A2'!Q23+'C7A3'!Q23</f>
        <v>30882</v>
      </c>
    </row>
    <row r="24" spans="1:17" ht="41.4">
      <c r="A24" s="1374"/>
      <c r="B24" s="141" t="s">
        <v>143</v>
      </c>
      <c r="C24" s="142">
        <v>78738</v>
      </c>
      <c r="D24" s="142">
        <v>76205</v>
      </c>
      <c r="E24" s="142">
        <v>80304</v>
      </c>
      <c r="F24" s="142">
        <v>83892</v>
      </c>
      <c r="G24" s="142">
        <v>100613</v>
      </c>
      <c r="H24" s="142">
        <v>103332</v>
      </c>
      <c r="I24" s="142">
        <v>104010</v>
      </c>
      <c r="J24" s="143">
        <v>100678</v>
      </c>
      <c r="K24" s="144">
        <v>108551</v>
      </c>
      <c r="L24" s="144">
        <v>110726</v>
      </c>
      <c r="M24" s="144">
        <v>114867</v>
      </c>
      <c r="N24" s="616">
        <v>113765</v>
      </c>
      <c r="O24" s="616">
        <v>111592</v>
      </c>
      <c r="P24" s="616">
        <f>+'C7A2'!P24+'C7A3'!P24</f>
        <v>110743</v>
      </c>
      <c r="Q24" s="616">
        <f>+'C7A2'!Q24+'C7A3'!Q24</f>
        <v>108160</v>
      </c>
    </row>
    <row r="25" spans="1:17">
      <c r="A25" s="1374"/>
      <c r="B25" s="141" t="s">
        <v>144</v>
      </c>
      <c r="C25" s="142">
        <v>63525</v>
      </c>
      <c r="D25" s="142">
        <v>71103</v>
      </c>
      <c r="E25" s="142">
        <v>71493</v>
      </c>
      <c r="F25" s="142">
        <v>77260</v>
      </c>
      <c r="G25" s="142">
        <v>78685</v>
      </c>
      <c r="H25" s="142">
        <v>81231</v>
      </c>
      <c r="I25" s="142">
        <v>82715</v>
      </c>
      <c r="J25" s="143">
        <v>85538</v>
      </c>
      <c r="K25" s="144">
        <v>89534</v>
      </c>
      <c r="L25" s="144">
        <v>90356</v>
      </c>
      <c r="M25" s="144">
        <v>84500</v>
      </c>
      <c r="N25" s="616">
        <v>89266</v>
      </c>
      <c r="O25" s="616">
        <v>93841</v>
      </c>
      <c r="P25" s="616">
        <f>+'C7A2'!P25+'C7A3'!P25</f>
        <v>109216</v>
      </c>
      <c r="Q25" s="616">
        <f>+'C7A2'!Q25+'C7A3'!Q25</f>
        <v>93007</v>
      </c>
    </row>
    <row r="26" spans="1:17" ht="27.6">
      <c r="A26" s="1374"/>
      <c r="B26" s="141" t="s">
        <v>145</v>
      </c>
      <c r="C26" s="142">
        <v>41946</v>
      </c>
      <c r="D26" s="142">
        <v>45672</v>
      </c>
      <c r="E26" s="142">
        <v>48975</v>
      </c>
      <c r="F26" s="142">
        <v>53225</v>
      </c>
      <c r="G26" s="142">
        <v>47761</v>
      </c>
      <c r="H26" s="142">
        <v>47029</v>
      </c>
      <c r="I26" s="142">
        <v>44381</v>
      </c>
      <c r="J26" s="143">
        <v>53421</v>
      </c>
      <c r="K26" s="144">
        <v>62566</v>
      </c>
      <c r="L26" s="144">
        <v>63536</v>
      </c>
      <c r="M26" s="144">
        <v>57634</v>
      </c>
      <c r="N26" s="616">
        <v>65550</v>
      </c>
      <c r="O26" s="616">
        <v>63323</v>
      </c>
      <c r="P26" s="616">
        <f>+'C7A2'!P26+'C7A3'!P26</f>
        <v>54990</v>
      </c>
      <c r="Q26" s="616">
        <f>+'C7A2'!Q26+'C7A3'!Q26</f>
        <v>64048</v>
      </c>
    </row>
    <row r="27" spans="1:17">
      <c r="A27" s="1374"/>
      <c r="B27" s="141" t="s">
        <v>146</v>
      </c>
      <c r="C27" s="142">
        <v>8380</v>
      </c>
      <c r="D27" s="142">
        <v>9386</v>
      </c>
      <c r="E27" s="142">
        <v>9763</v>
      </c>
      <c r="F27" s="142">
        <v>9140</v>
      </c>
      <c r="G27" s="142">
        <v>12857</v>
      </c>
      <c r="H27" s="142">
        <v>11692</v>
      </c>
      <c r="I27" s="142">
        <v>9832</v>
      </c>
      <c r="J27" s="143">
        <v>10192</v>
      </c>
      <c r="K27" s="144">
        <v>11466</v>
      </c>
      <c r="L27" s="144">
        <v>10030</v>
      </c>
      <c r="M27" s="144">
        <v>10209</v>
      </c>
      <c r="N27" s="616">
        <v>8731</v>
      </c>
      <c r="O27" s="616">
        <v>10583</v>
      </c>
      <c r="P27" s="616">
        <f>+'C7A2'!P27+'C7A3'!P27</f>
        <v>4329</v>
      </c>
      <c r="Q27" s="616">
        <f>+'C7A2'!Q27+'C7A3'!Q27</f>
        <v>6690</v>
      </c>
    </row>
    <row r="28" spans="1:17">
      <c r="A28" s="1374"/>
      <c r="B28" s="141" t="s">
        <v>147</v>
      </c>
      <c r="C28" s="142">
        <v>11358</v>
      </c>
      <c r="D28" s="142">
        <v>12669</v>
      </c>
      <c r="E28" s="142">
        <v>13752</v>
      </c>
      <c r="F28" s="142">
        <v>14664</v>
      </c>
      <c r="G28" s="142">
        <v>11740</v>
      </c>
      <c r="H28" s="142">
        <v>12943</v>
      </c>
      <c r="I28" s="142">
        <v>13831</v>
      </c>
      <c r="J28" s="143">
        <v>13029</v>
      </c>
      <c r="K28" s="144">
        <v>16236</v>
      </c>
      <c r="L28" s="144">
        <v>14053</v>
      </c>
      <c r="M28" s="144">
        <v>12227</v>
      </c>
      <c r="N28" s="616">
        <v>13860</v>
      </c>
      <c r="O28" s="616">
        <v>11968</v>
      </c>
      <c r="P28" s="616">
        <f>+'C7A2'!P28+'C7A3'!P28</f>
        <v>10098</v>
      </c>
      <c r="Q28" s="616">
        <f>+'C7A2'!Q28+'C7A3'!Q28</f>
        <v>8507</v>
      </c>
    </row>
    <row r="29" spans="1:17" ht="69">
      <c r="A29" s="1374"/>
      <c r="B29" s="141" t="s">
        <v>148</v>
      </c>
      <c r="C29" s="142">
        <v>15945</v>
      </c>
      <c r="D29" s="142">
        <v>16241</v>
      </c>
      <c r="E29" s="142">
        <v>14915</v>
      </c>
      <c r="F29" s="142">
        <v>14343</v>
      </c>
      <c r="G29" s="142">
        <v>22768</v>
      </c>
      <c r="H29" s="142">
        <v>22273</v>
      </c>
      <c r="I29" s="142">
        <v>21902</v>
      </c>
      <c r="J29" s="143">
        <v>21200</v>
      </c>
      <c r="K29" s="144">
        <v>20478</v>
      </c>
      <c r="L29" s="144">
        <v>19040</v>
      </c>
      <c r="M29" s="144">
        <v>16959</v>
      </c>
      <c r="N29" s="616">
        <v>14984</v>
      </c>
      <c r="O29" s="616">
        <v>20025</v>
      </c>
      <c r="P29" s="616">
        <f>+'C7A2'!P29+'C7A3'!P29</f>
        <v>14783</v>
      </c>
      <c r="Q29" s="616">
        <f>+'C7A2'!Q29+'C7A3'!Q29</f>
        <v>19531</v>
      </c>
    </row>
    <row r="30" spans="1:17" ht="41.4">
      <c r="A30" s="1374"/>
      <c r="B30" s="145" t="s">
        <v>149</v>
      </c>
      <c r="C30" s="146">
        <v>670</v>
      </c>
      <c r="D30" s="146">
        <v>716</v>
      </c>
      <c r="E30" s="146">
        <v>663</v>
      </c>
      <c r="F30" s="146">
        <v>880</v>
      </c>
      <c r="G30" s="146">
        <v>855</v>
      </c>
      <c r="H30" s="146">
        <v>930</v>
      </c>
      <c r="I30" s="146">
        <v>1018</v>
      </c>
      <c r="J30" s="147">
        <v>442</v>
      </c>
      <c r="K30" s="148">
        <v>225</v>
      </c>
      <c r="L30" s="148">
        <v>2692</v>
      </c>
      <c r="M30" s="148">
        <v>233</v>
      </c>
      <c r="N30" s="148">
        <v>378</v>
      </c>
      <c r="O30" s="148">
        <v>1224</v>
      </c>
      <c r="P30" s="616">
        <f>+'C7A2'!P30+'C7A3'!P30</f>
        <v>2124</v>
      </c>
      <c r="Q30" s="616">
        <f>+'C7A2'!Q30+'C7A3'!Q30</f>
        <v>424</v>
      </c>
    </row>
    <row r="31" spans="1:17">
      <c r="M31" s="571"/>
    </row>
    <row r="32" spans="1:17">
      <c r="M32" s="571"/>
    </row>
  </sheetData>
  <mergeCells count="6">
    <mergeCell ref="B2:Q2"/>
    <mergeCell ref="A3:A30"/>
    <mergeCell ref="B3:B4"/>
    <mergeCell ref="C3:F3"/>
    <mergeCell ref="B5:P5"/>
    <mergeCell ref="G3:Q3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2:Y32"/>
  <sheetViews>
    <sheetView showGridLines="0" workbookViewId="0">
      <selection activeCell="I8" sqref="I8"/>
    </sheetView>
  </sheetViews>
  <sheetFormatPr baseColWidth="10" defaultColWidth="11.44140625" defaultRowHeight="13.8"/>
  <cols>
    <col min="1" max="1" width="6" style="11" customWidth="1"/>
    <col min="2" max="2" width="34.33203125" style="11" customWidth="1"/>
    <col min="3" max="11" width="7.44140625" style="11" bestFit="1" customWidth="1"/>
    <col min="12" max="12" width="7.44140625" style="44" bestFit="1" customWidth="1"/>
    <col min="13" max="13" width="8.88671875" style="44" bestFit="1" customWidth="1"/>
    <col min="14" max="16" width="8.33203125" style="11" customWidth="1"/>
    <col min="17" max="19" width="8" style="11" bestFit="1" customWidth="1"/>
    <col min="20" max="20" width="5" style="11" bestFit="1" customWidth="1"/>
    <col min="21" max="21" width="5.44140625" style="11" bestFit="1" customWidth="1"/>
    <col min="22" max="22" width="5" style="11" bestFit="1" customWidth="1"/>
    <col min="23" max="25" width="7.33203125" style="11" customWidth="1"/>
    <col min="26" max="16384" width="11.44140625" style="11"/>
  </cols>
  <sheetData>
    <row r="2" spans="1:25" ht="28.5" customHeight="1">
      <c r="B2" s="1367" t="s">
        <v>331</v>
      </c>
      <c r="C2" s="1367"/>
      <c r="D2" s="1367"/>
      <c r="E2" s="1367"/>
      <c r="F2" s="1367"/>
      <c r="G2" s="1367"/>
      <c r="H2" s="1367"/>
      <c r="I2" s="1367"/>
      <c r="J2" s="1367"/>
      <c r="K2" s="1367"/>
      <c r="L2" s="1367"/>
      <c r="M2" s="1367"/>
      <c r="N2" s="1367"/>
      <c r="O2" s="1367"/>
      <c r="P2" s="1367"/>
      <c r="Q2" s="1367"/>
    </row>
    <row r="3" spans="1:25" ht="22.5" customHeight="1">
      <c r="A3" s="1374" t="s">
        <v>150</v>
      </c>
      <c r="B3" s="1375" t="s">
        <v>120</v>
      </c>
      <c r="C3" s="1343" t="s">
        <v>121</v>
      </c>
      <c r="D3" s="1343"/>
      <c r="E3" s="1343"/>
      <c r="F3" s="1343"/>
      <c r="G3" s="1344" t="s">
        <v>122</v>
      </c>
      <c r="H3" s="1344"/>
      <c r="I3" s="1344"/>
      <c r="J3" s="1344"/>
      <c r="K3" s="1344"/>
      <c r="L3" s="1344"/>
      <c r="M3" s="1344"/>
      <c r="N3" s="1344"/>
      <c r="O3" s="1344"/>
      <c r="P3" s="1344"/>
      <c r="Q3" s="1344"/>
    </row>
    <row r="4" spans="1:25">
      <c r="A4" s="1374"/>
      <c r="B4" s="1375"/>
      <c r="C4" s="1183">
        <v>2007</v>
      </c>
      <c r="D4" s="1183">
        <v>2008</v>
      </c>
      <c r="E4" s="1183">
        <v>2009</v>
      </c>
      <c r="F4" s="1183">
        <v>2010</v>
      </c>
      <c r="G4" s="1183">
        <v>2011</v>
      </c>
      <c r="H4" s="1183">
        <v>2012</v>
      </c>
      <c r="I4" s="1183">
        <v>2013</v>
      </c>
      <c r="J4" s="1183">
        <v>2014</v>
      </c>
      <c r="K4" s="1183">
        <v>2015</v>
      </c>
      <c r="L4" s="1183">
        <v>2016</v>
      </c>
      <c r="M4" s="1183">
        <v>2017</v>
      </c>
      <c r="N4" s="1183">
        <v>2018</v>
      </c>
      <c r="O4" s="1183">
        <v>2019</v>
      </c>
      <c r="P4" s="1183">
        <v>2020</v>
      </c>
      <c r="Q4" s="1183">
        <v>2021</v>
      </c>
    </row>
    <row r="5" spans="1:25" ht="15" customHeight="1">
      <c r="A5" s="1374"/>
      <c r="B5" s="1376" t="s">
        <v>194</v>
      </c>
      <c r="C5" s="1376"/>
      <c r="D5" s="1376"/>
      <c r="E5" s="1376"/>
      <c r="F5" s="1376"/>
      <c r="G5" s="1376"/>
      <c r="H5" s="1376"/>
      <c r="I5" s="1376"/>
      <c r="J5" s="1376"/>
      <c r="K5" s="1376"/>
      <c r="L5" s="1376"/>
      <c r="M5" s="1376"/>
      <c r="N5" s="1376"/>
      <c r="O5" s="1376"/>
      <c r="P5" s="1376"/>
      <c r="Q5" s="1376"/>
    </row>
    <row r="6" spans="1:25" ht="22.5" customHeight="1">
      <c r="A6" s="1374"/>
      <c r="B6" s="137" t="s">
        <v>150</v>
      </c>
      <c r="C6" s="138">
        <v>417087</v>
      </c>
      <c r="D6" s="138">
        <v>455485</v>
      </c>
      <c r="E6" s="138">
        <v>468870</v>
      </c>
      <c r="F6" s="138">
        <v>474254</v>
      </c>
      <c r="G6" s="138">
        <v>519749</v>
      </c>
      <c r="H6" s="138">
        <v>543318</v>
      </c>
      <c r="I6" s="138">
        <v>549473</v>
      </c>
      <c r="J6" s="139">
        <v>548308</v>
      </c>
      <c r="K6" s="140">
        <v>554650</v>
      </c>
      <c r="L6" s="140">
        <f t="shared" ref="L6:Q6" si="0">+L7+L10+L15</f>
        <v>563685</v>
      </c>
      <c r="M6" s="140">
        <f t="shared" si="0"/>
        <v>528136</v>
      </c>
      <c r="N6" s="140">
        <f t="shared" si="0"/>
        <v>534060</v>
      </c>
      <c r="O6" s="140">
        <f t="shared" si="0"/>
        <v>518499</v>
      </c>
      <c r="P6" s="140">
        <f t="shared" si="0"/>
        <v>409503</v>
      </c>
      <c r="Q6" s="140">
        <f t="shared" si="0"/>
        <v>432978</v>
      </c>
      <c r="T6" s="458"/>
      <c r="U6" s="458"/>
      <c r="V6" s="458"/>
      <c r="W6" s="458"/>
      <c r="X6" s="458"/>
      <c r="Y6" s="458"/>
    </row>
    <row r="7" spans="1:25" ht="22.5" customHeight="1">
      <c r="A7" s="1374"/>
      <c r="B7" s="137" t="s">
        <v>124</v>
      </c>
      <c r="C7" s="138">
        <v>38326</v>
      </c>
      <c r="D7" s="138">
        <v>37837</v>
      </c>
      <c r="E7" s="138">
        <v>42432</v>
      </c>
      <c r="F7" s="138">
        <v>40898</v>
      </c>
      <c r="G7" s="138">
        <v>42980</v>
      </c>
      <c r="H7" s="138">
        <v>44094</v>
      </c>
      <c r="I7" s="138">
        <v>38446</v>
      </c>
      <c r="J7" s="139">
        <v>42524</v>
      </c>
      <c r="K7" s="140">
        <v>37922</v>
      </c>
      <c r="L7" s="140">
        <f>+L8+L9</f>
        <v>37803</v>
      </c>
      <c r="M7" s="140">
        <f>SUM(M8:M9)</f>
        <v>29339</v>
      </c>
      <c r="N7" s="140">
        <f>+N8+N9</f>
        <v>31158</v>
      </c>
      <c r="O7" s="140">
        <f>SUM(O8:O9)</f>
        <v>30271</v>
      </c>
      <c r="P7" s="140">
        <f>+P8+P9</f>
        <v>26106</v>
      </c>
      <c r="Q7" s="140">
        <f>+Q8+Q9</f>
        <v>26446</v>
      </c>
      <c r="T7" s="458"/>
      <c r="U7" s="458"/>
      <c r="V7" s="458"/>
      <c r="W7" s="458"/>
      <c r="X7" s="458"/>
      <c r="Y7" s="458"/>
    </row>
    <row r="8" spans="1:25" ht="27.6">
      <c r="A8" s="1374"/>
      <c r="B8" s="141" t="s">
        <v>125</v>
      </c>
      <c r="C8" s="142">
        <v>36141</v>
      </c>
      <c r="D8" s="142">
        <v>35367</v>
      </c>
      <c r="E8" s="142">
        <v>40780</v>
      </c>
      <c r="F8" s="142">
        <v>39463</v>
      </c>
      <c r="G8" s="142">
        <v>41097</v>
      </c>
      <c r="H8" s="142">
        <v>41919</v>
      </c>
      <c r="I8" s="142">
        <v>35545</v>
      </c>
      <c r="J8" s="143">
        <v>40669</v>
      </c>
      <c r="K8" s="144">
        <v>36260</v>
      </c>
      <c r="L8" s="144">
        <v>34538</v>
      </c>
      <c r="M8" s="144">
        <v>26137</v>
      </c>
      <c r="N8" s="144">
        <v>25717</v>
      </c>
      <c r="O8" s="616">
        <v>24109</v>
      </c>
      <c r="P8" s="616">
        <v>24097</v>
      </c>
      <c r="Q8" s="616">
        <v>23066</v>
      </c>
      <c r="T8" s="458"/>
      <c r="U8" s="458"/>
      <c r="V8" s="458"/>
      <c r="W8" s="458"/>
      <c r="X8" s="458"/>
      <c r="Y8" s="458"/>
    </row>
    <row r="9" spans="1:25">
      <c r="A9" s="1374"/>
      <c r="B9" s="141" t="s">
        <v>126</v>
      </c>
      <c r="C9" s="142">
        <v>2185</v>
      </c>
      <c r="D9" s="142">
        <v>2470</v>
      </c>
      <c r="E9" s="142">
        <v>1652</v>
      </c>
      <c r="F9" s="142">
        <v>1435</v>
      </c>
      <c r="G9" s="142">
        <v>1883</v>
      </c>
      <c r="H9" s="142">
        <v>2175</v>
      </c>
      <c r="I9" s="142">
        <v>2901</v>
      </c>
      <c r="J9" s="143">
        <v>1855</v>
      </c>
      <c r="K9" s="144">
        <v>1662</v>
      </c>
      <c r="L9" s="144">
        <v>3265</v>
      </c>
      <c r="M9" s="144">
        <v>3202</v>
      </c>
      <c r="N9" s="144">
        <v>5441</v>
      </c>
      <c r="O9" s="616">
        <v>6162</v>
      </c>
      <c r="P9" s="616">
        <v>2009</v>
      </c>
      <c r="Q9" s="616">
        <v>3380</v>
      </c>
      <c r="T9" s="458"/>
      <c r="U9" s="458"/>
      <c r="V9" s="458"/>
      <c r="W9" s="458"/>
      <c r="X9" s="458"/>
      <c r="Y9" s="458"/>
    </row>
    <row r="10" spans="1:25" ht="22.5" customHeight="1">
      <c r="A10" s="1374"/>
      <c r="B10" s="137" t="s">
        <v>128</v>
      </c>
      <c r="C10" s="138">
        <v>100962</v>
      </c>
      <c r="D10" s="138">
        <v>118229</v>
      </c>
      <c r="E10" s="138">
        <v>121335</v>
      </c>
      <c r="F10" s="138">
        <v>116452</v>
      </c>
      <c r="G10" s="138">
        <v>137927</v>
      </c>
      <c r="H10" s="138">
        <v>143679</v>
      </c>
      <c r="I10" s="138">
        <v>153027</v>
      </c>
      <c r="J10" s="139">
        <v>151313</v>
      </c>
      <c r="K10" s="140">
        <v>135023</v>
      </c>
      <c r="L10" s="140">
        <f t="shared" ref="L10:Q10" si="1">SUM(L11:L14)</f>
        <v>138655</v>
      </c>
      <c r="M10" s="140">
        <f t="shared" si="1"/>
        <v>136141</v>
      </c>
      <c r="N10" s="140">
        <f t="shared" si="1"/>
        <v>132981</v>
      </c>
      <c r="O10" s="140">
        <f t="shared" si="1"/>
        <v>117411</v>
      </c>
      <c r="P10" s="140">
        <f t="shared" si="1"/>
        <v>77819</v>
      </c>
      <c r="Q10" s="140">
        <f t="shared" si="1"/>
        <v>80789</v>
      </c>
      <c r="T10" s="458"/>
      <c r="U10" s="458"/>
      <c r="V10" s="458"/>
      <c r="W10" s="458"/>
      <c r="X10" s="458"/>
      <c r="Y10" s="458"/>
    </row>
    <row r="11" spans="1:25">
      <c r="A11" s="1374"/>
      <c r="B11" s="141" t="s">
        <v>129</v>
      </c>
      <c r="C11" s="142">
        <v>43447</v>
      </c>
      <c r="D11" s="142">
        <v>46551</v>
      </c>
      <c r="E11" s="142">
        <v>48251</v>
      </c>
      <c r="F11" s="142">
        <v>45891</v>
      </c>
      <c r="G11" s="142">
        <v>41418</v>
      </c>
      <c r="H11" s="142">
        <v>44736</v>
      </c>
      <c r="I11" s="142">
        <v>47876</v>
      </c>
      <c r="J11" s="143">
        <v>46156</v>
      </c>
      <c r="K11" s="144">
        <v>48042</v>
      </c>
      <c r="L11" s="144">
        <v>42245</v>
      </c>
      <c r="M11" s="144">
        <v>41213</v>
      </c>
      <c r="N11" s="144">
        <v>45601</v>
      </c>
      <c r="O11" s="616">
        <v>44219</v>
      </c>
      <c r="P11" s="616">
        <v>39097</v>
      </c>
      <c r="Q11" s="616">
        <v>35806</v>
      </c>
      <c r="T11" s="458"/>
      <c r="U11" s="458"/>
      <c r="V11" s="458"/>
      <c r="W11" s="458"/>
      <c r="X11" s="458"/>
      <c r="Y11" s="458"/>
    </row>
    <row r="12" spans="1:25" ht="27.6">
      <c r="A12" s="1374"/>
      <c r="B12" s="141" t="s">
        <v>130</v>
      </c>
      <c r="C12" s="142">
        <v>2809</v>
      </c>
      <c r="D12" s="142">
        <v>3009</v>
      </c>
      <c r="E12" s="142">
        <v>3956</v>
      </c>
      <c r="F12" s="142">
        <v>3303</v>
      </c>
      <c r="G12" s="142">
        <v>4157</v>
      </c>
      <c r="H12" s="142">
        <v>2571</v>
      </c>
      <c r="I12" s="142">
        <v>3207</v>
      </c>
      <c r="J12" s="143">
        <v>4607</v>
      </c>
      <c r="K12" s="144">
        <v>4156</v>
      </c>
      <c r="L12" s="144">
        <v>3126</v>
      </c>
      <c r="M12" s="144">
        <v>3995</v>
      </c>
      <c r="N12" s="144">
        <v>3263</v>
      </c>
      <c r="O12" s="616">
        <v>3751</v>
      </c>
      <c r="P12" s="616">
        <v>2048</v>
      </c>
      <c r="Q12" s="616">
        <v>4895</v>
      </c>
      <c r="T12" s="458"/>
      <c r="U12" s="458"/>
      <c r="V12" s="458"/>
      <c r="W12" s="458"/>
      <c r="X12" s="458"/>
      <c r="Y12" s="458"/>
    </row>
    <row r="13" spans="1:25" ht="41.4">
      <c r="A13" s="1374"/>
      <c r="B13" s="141" t="s">
        <v>131</v>
      </c>
      <c r="C13" s="142">
        <v>4997</v>
      </c>
      <c r="D13" s="142">
        <v>5086</v>
      </c>
      <c r="E13" s="142">
        <v>5907</v>
      </c>
      <c r="F13" s="142">
        <v>5093</v>
      </c>
      <c r="G13" s="142">
        <v>6444</v>
      </c>
      <c r="H13" s="142">
        <v>5339</v>
      </c>
      <c r="I13" s="142">
        <v>7946</v>
      </c>
      <c r="J13" s="143">
        <v>5305</v>
      </c>
      <c r="K13" s="144">
        <v>5977</v>
      </c>
      <c r="L13" s="144">
        <v>7716</v>
      </c>
      <c r="M13" s="144">
        <v>7658</v>
      </c>
      <c r="N13" s="144">
        <v>5455</v>
      </c>
      <c r="O13" s="616">
        <v>4658</v>
      </c>
      <c r="P13" s="616">
        <v>5228</v>
      </c>
      <c r="Q13" s="616">
        <v>3836</v>
      </c>
      <c r="T13" s="458"/>
      <c r="U13" s="458"/>
      <c r="V13" s="458"/>
      <c r="W13" s="458"/>
      <c r="X13" s="458"/>
      <c r="Y13" s="458"/>
    </row>
    <row r="14" spans="1:25">
      <c r="A14" s="1374"/>
      <c r="B14" s="141" t="s">
        <v>132</v>
      </c>
      <c r="C14" s="142">
        <v>49709</v>
      </c>
      <c r="D14" s="142">
        <v>63583</v>
      </c>
      <c r="E14" s="142">
        <v>63221</v>
      </c>
      <c r="F14" s="142">
        <v>62165</v>
      </c>
      <c r="G14" s="142">
        <v>85908</v>
      </c>
      <c r="H14" s="142">
        <v>91033</v>
      </c>
      <c r="I14" s="142">
        <v>93998</v>
      </c>
      <c r="J14" s="143">
        <v>95245</v>
      </c>
      <c r="K14" s="144">
        <v>76848</v>
      </c>
      <c r="L14" s="144">
        <v>85568</v>
      </c>
      <c r="M14" s="144">
        <v>83275</v>
      </c>
      <c r="N14" s="144">
        <v>78662</v>
      </c>
      <c r="O14" s="616">
        <v>64783</v>
      </c>
      <c r="P14" s="616">
        <v>31446</v>
      </c>
      <c r="Q14" s="616">
        <v>36252</v>
      </c>
      <c r="T14" s="458"/>
      <c r="U14" s="458"/>
      <c r="V14" s="458"/>
      <c r="W14" s="458"/>
      <c r="X14" s="458"/>
      <c r="Y14" s="458"/>
    </row>
    <row r="15" spans="1:25" ht="22.5" customHeight="1">
      <c r="A15" s="1374"/>
      <c r="B15" s="137" t="s">
        <v>134</v>
      </c>
      <c r="C15" s="138">
        <v>277799</v>
      </c>
      <c r="D15" s="138">
        <v>299419</v>
      </c>
      <c r="E15" s="138">
        <v>305103</v>
      </c>
      <c r="F15" s="138">
        <v>316904</v>
      </c>
      <c r="G15" s="138">
        <v>338842</v>
      </c>
      <c r="H15" s="138">
        <v>355545</v>
      </c>
      <c r="I15" s="138">
        <v>358000</v>
      </c>
      <c r="J15" s="139">
        <v>354471</v>
      </c>
      <c r="K15" s="140">
        <v>381705</v>
      </c>
      <c r="L15" s="140">
        <f t="shared" ref="L15:Q15" si="2">SUM(L16:L30)</f>
        <v>387227</v>
      </c>
      <c r="M15" s="140">
        <f t="shared" si="2"/>
        <v>362656</v>
      </c>
      <c r="N15" s="140">
        <f t="shared" si="2"/>
        <v>369921</v>
      </c>
      <c r="O15" s="140">
        <f t="shared" si="2"/>
        <v>370817</v>
      </c>
      <c r="P15" s="140">
        <f t="shared" si="2"/>
        <v>305578</v>
      </c>
      <c r="Q15" s="140">
        <f t="shared" si="2"/>
        <v>325743</v>
      </c>
    </row>
    <row r="16" spans="1:25" ht="41.4">
      <c r="A16" s="1374"/>
      <c r="B16" s="141" t="s">
        <v>135</v>
      </c>
      <c r="C16" s="142">
        <v>74758</v>
      </c>
      <c r="D16" s="142">
        <v>86369</v>
      </c>
      <c r="E16" s="142">
        <v>82953</v>
      </c>
      <c r="F16" s="142">
        <v>85777</v>
      </c>
      <c r="G16" s="142">
        <v>98831</v>
      </c>
      <c r="H16" s="142">
        <v>102765</v>
      </c>
      <c r="I16" s="142">
        <v>106112</v>
      </c>
      <c r="J16" s="143">
        <v>104925</v>
      </c>
      <c r="K16" s="144">
        <v>109919</v>
      </c>
      <c r="L16" s="144">
        <v>102511</v>
      </c>
      <c r="M16" s="144">
        <v>99275</v>
      </c>
      <c r="N16" s="144">
        <v>103593</v>
      </c>
      <c r="O16" s="616">
        <v>106234</v>
      </c>
      <c r="P16" s="616">
        <v>72506</v>
      </c>
      <c r="Q16" s="616">
        <v>83220</v>
      </c>
    </row>
    <row r="17" spans="1:17">
      <c r="A17" s="1374"/>
      <c r="B17" s="141" t="s">
        <v>136</v>
      </c>
      <c r="C17" s="142">
        <v>37837</v>
      </c>
      <c r="D17" s="142">
        <v>41970</v>
      </c>
      <c r="E17" s="142">
        <v>45187</v>
      </c>
      <c r="F17" s="142">
        <v>46702</v>
      </c>
      <c r="G17" s="142">
        <v>46379</v>
      </c>
      <c r="H17" s="142">
        <v>50141</v>
      </c>
      <c r="I17" s="142">
        <v>52700</v>
      </c>
      <c r="J17" s="143">
        <v>49875</v>
      </c>
      <c r="K17" s="144">
        <v>52341</v>
      </c>
      <c r="L17" s="144">
        <v>53903</v>
      </c>
      <c r="M17" s="144">
        <v>45728</v>
      </c>
      <c r="N17" s="144">
        <v>46427</v>
      </c>
      <c r="O17" s="144">
        <v>46262</v>
      </c>
      <c r="P17" s="616">
        <v>36127</v>
      </c>
      <c r="Q17" s="616">
        <v>40699</v>
      </c>
    </row>
    <row r="18" spans="1:17">
      <c r="A18" s="1374"/>
      <c r="B18" s="141" t="s">
        <v>137</v>
      </c>
      <c r="C18" s="142">
        <v>16901</v>
      </c>
      <c r="D18" s="142">
        <v>17673</v>
      </c>
      <c r="E18" s="142">
        <v>17431</v>
      </c>
      <c r="F18" s="142">
        <v>17630</v>
      </c>
      <c r="G18" s="142">
        <v>19113</v>
      </c>
      <c r="H18" s="142">
        <v>22811</v>
      </c>
      <c r="I18" s="142">
        <v>23503</v>
      </c>
      <c r="J18" s="143">
        <v>23180</v>
      </c>
      <c r="K18" s="144">
        <v>24973</v>
      </c>
      <c r="L18" s="144">
        <v>23859</v>
      </c>
      <c r="M18" s="144">
        <v>25263</v>
      </c>
      <c r="N18" s="144">
        <v>21799</v>
      </c>
      <c r="O18" s="144">
        <v>20766</v>
      </c>
      <c r="P18" s="616">
        <v>9940</v>
      </c>
      <c r="Q18" s="616">
        <v>16056</v>
      </c>
    </row>
    <row r="19" spans="1:17">
      <c r="A19" s="1374"/>
      <c r="B19" s="141" t="s">
        <v>138</v>
      </c>
      <c r="C19" s="142">
        <v>2927</v>
      </c>
      <c r="D19" s="142">
        <v>3522</v>
      </c>
      <c r="E19" s="142">
        <v>3306</v>
      </c>
      <c r="F19" s="142">
        <v>3059</v>
      </c>
      <c r="G19" s="142">
        <v>7942</v>
      </c>
      <c r="H19" s="142">
        <v>12893</v>
      </c>
      <c r="I19" s="142">
        <v>9901</v>
      </c>
      <c r="J19" s="143">
        <v>7170</v>
      </c>
      <c r="K19" s="144">
        <v>9014</v>
      </c>
      <c r="L19" s="144">
        <v>13019</v>
      </c>
      <c r="M19" s="144">
        <v>12373</v>
      </c>
      <c r="N19" s="144">
        <v>14382</v>
      </c>
      <c r="O19" s="144">
        <v>12049</v>
      </c>
      <c r="P19" s="616">
        <v>12149</v>
      </c>
      <c r="Q19" s="616">
        <v>11034</v>
      </c>
    </row>
    <row r="20" spans="1:17">
      <c r="A20" s="1374"/>
      <c r="B20" s="141" t="s">
        <v>139</v>
      </c>
      <c r="C20" s="142">
        <v>10771</v>
      </c>
      <c r="D20" s="142">
        <v>10236</v>
      </c>
      <c r="E20" s="142">
        <v>9702</v>
      </c>
      <c r="F20" s="142">
        <v>9491</v>
      </c>
      <c r="G20" s="142">
        <v>13247</v>
      </c>
      <c r="H20" s="142">
        <v>13537</v>
      </c>
      <c r="I20" s="142">
        <v>13020</v>
      </c>
      <c r="J20" s="143">
        <v>13711</v>
      </c>
      <c r="K20" s="144">
        <v>14747</v>
      </c>
      <c r="L20" s="144">
        <v>14893</v>
      </c>
      <c r="M20" s="144">
        <v>15698</v>
      </c>
      <c r="N20" s="144">
        <v>14900</v>
      </c>
      <c r="O20" s="144">
        <v>16114</v>
      </c>
      <c r="P20" s="616">
        <v>14468</v>
      </c>
      <c r="Q20" s="616">
        <v>12639</v>
      </c>
    </row>
    <row r="21" spans="1:17">
      <c r="A21" s="1374"/>
      <c r="B21" s="141" t="s">
        <v>140</v>
      </c>
      <c r="C21" s="142">
        <v>4385</v>
      </c>
      <c r="D21" s="142">
        <v>3928</v>
      </c>
      <c r="E21" s="142">
        <v>4579</v>
      </c>
      <c r="F21" s="142">
        <v>4871</v>
      </c>
      <c r="G21" s="142">
        <v>5659</v>
      </c>
      <c r="H21" s="142">
        <v>5106</v>
      </c>
      <c r="I21" s="142">
        <v>4904</v>
      </c>
      <c r="J21" s="143">
        <v>5894</v>
      </c>
      <c r="K21" s="144">
        <v>4607</v>
      </c>
      <c r="L21" s="144">
        <v>10091</v>
      </c>
      <c r="M21" s="144">
        <v>8205</v>
      </c>
      <c r="N21" s="144">
        <v>7104</v>
      </c>
      <c r="O21" s="144">
        <v>6769</v>
      </c>
      <c r="P21" s="616">
        <v>8807</v>
      </c>
      <c r="Q21" s="616">
        <v>5151</v>
      </c>
    </row>
    <row r="22" spans="1:17" ht="27.6">
      <c r="A22" s="1374"/>
      <c r="B22" s="141" t="s">
        <v>141</v>
      </c>
      <c r="C22" s="142">
        <v>19391</v>
      </c>
      <c r="D22" s="142">
        <v>18266</v>
      </c>
      <c r="E22" s="142">
        <v>20532</v>
      </c>
      <c r="F22" s="142">
        <v>24260</v>
      </c>
      <c r="G22" s="142">
        <v>12481</v>
      </c>
      <c r="H22" s="142">
        <v>12102</v>
      </c>
      <c r="I22" s="142">
        <v>9466</v>
      </c>
      <c r="J22" s="143">
        <v>15551</v>
      </c>
      <c r="K22" s="144">
        <v>12825</v>
      </c>
      <c r="L22" s="144">
        <v>14038</v>
      </c>
      <c r="M22" s="144">
        <v>9281</v>
      </c>
      <c r="N22" s="144">
        <v>8947</v>
      </c>
      <c r="O22" s="144">
        <v>10655</v>
      </c>
      <c r="P22" s="616">
        <v>8364</v>
      </c>
      <c r="Q22" s="616">
        <v>10766</v>
      </c>
    </row>
    <row r="23" spans="1:17" ht="27.6">
      <c r="A23" s="1374"/>
      <c r="B23" s="141" t="s">
        <v>142</v>
      </c>
      <c r="C23" s="142">
        <v>12860</v>
      </c>
      <c r="D23" s="142">
        <v>14421</v>
      </c>
      <c r="E23" s="142">
        <v>17142</v>
      </c>
      <c r="F23" s="142">
        <v>16599</v>
      </c>
      <c r="G23" s="142">
        <v>23541</v>
      </c>
      <c r="H23" s="142">
        <v>25761</v>
      </c>
      <c r="I23" s="142">
        <v>23455</v>
      </c>
      <c r="J23" s="143">
        <v>21236</v>
      </c>
      <c r="K23" s="144">
        <v>24399</v>
      </c>
      <c r="L23" s="144">
        <v>25466</v>
      </c>
      <c r="M23" s="144">
        <v>25324</v>
      </c>
      <c r="N23" s="144">
        <v>23163</v>
      </c>
      <c r="O23" s="144">
        <v>21643</v>
      </c>
      <c r="P23" s="616">
        <v>19764</v>
      </c>
      <c r="Q23" s="616">
        <v>22016</v>
      </c>
    </row>
    <row r="24" spans="1:17" ht="41.4">
      <c r="A24" s="1374"/>
      <c r="B24" s="141" t="s">
        <v>143</v>
      </c>
      <c r="C24" s="142">
        <v>46256</v>
      </c>
      <c r="D24" s="142">
        <v>45119</v>
      </c>
      <c r="E24" s="142">
        <v>44790</v>
      </c>
      <c r="F24" s="142">
        <v>46893</v>
      </c>
      <c r="G24" s="142">
        <v>56432</v>
      </c>
      <c r="H24" s="142">
        <v>56752</v>
      </c>
      <c r="I24" s="142">
        <v>56967</v>
      </c>
      <c r="J24" s="143">
        <v>53920</v>
      </c>
      <c r="K24" s="144">
        <v>61815</v>
      </c>
      <c r="L24" s="144">
        <v>62070</v>
      </c>
      <c r="M24" s="144">
        <v>63008</v>
      </c>
      <c r="N24" s="144">
        <v>64294</v>
      </c>
      <c r="O24" s="144">
        <v>64092</v>
      </c>
      <c r="P24" s="616">
        <v>58212</v>
      </c>
      <c r="Q24" s="616">
        <v>61686</v>
      </c>
    </row>
    <row r="25" spans="1:17">
      <c r="A25" s="1374"/>
      <c r="B25" s="141" t="s">
        <v>144</v>
      </c>
      <c r="C25" s="142">
        <v>22106</v>
      </c>
      <c r="D25" s="142">
        <v>24582</v>
      </c>
      <c r="E25" s="142">
        <v>23000</v>
      </c>
      <c r="F25" s="142">
        <v>25920</v>
      </c>
      <c r="G25" s="142">
        <v>23609</v>
      </c>
      <c r="H25" s="142">
        <v>24136</v>
      </c>
      <c r="I25" s="142">
        <v>26169</v>
      </c>
      <c r="J25" s="143">
        <v>25306</v>
      </c>
      <c r="K25" s="144">
        <v>26935</v>
      </c>
      <c r="L25" s="144">
        <v>28551</v>
      </c>
      <c r="M25" s="144">
        <v>24733</v>
      </c>
      <c r="N25" s="144">
        <v>28860</v>
      </c>
      <c r="O25" s="144">
        <v>31823</v>
      </c>
      <c r="P25" s="616">
        <v>35530</v>
      </c>
      <c r="Q25" s="616">
        <v>30255</v>
      </c>
    </row>
    <row r="26" spans="1:17" ht="27.6">
      <c r="A26" s="1374"/>
      <c r="B26" s="141" t="s">
        <v>145</v>
      </c>
      <c r="C26" s="142">
        <v>14959</v>
      </c>
      <c r="D26" s="142">
        <v>15590</v>
      </c>
      <c r="E26" s="142">
        <v>18660</v>
      </c>
      <c r="F26" s="142">
        <v>19020</v>
      </c>
      <c r="G26" s="142">
        <v>12961</v>
      </c>
      <c r="H26" s="142">
        <v>12707</v>
      </c>
      <c r="I26" s="142">
        <v>12633</v>
      </c>
      <c r="J26" s="143">
        <v>16035</v>
      </c>
      <c r="K26" s="144">
        <v>19641</v>
      </c>
      <c r="L26" s="144">
        <v>21318</v>
      </c>
      <c r="M26" s="144">
        <v>18291</v>
      </c>
      <c r="N26" s="144">
        <v>22225</v>
      </c>
      <c r="O26" s="144">
        <v>19329</v>
      </c>
      <c r="P26" s="616">
        <v>15590</v>
      </c>
      <c r="Q26" s="616">
        <v>20386</v>
      </c>
    </row>
    <row r="27" spans="1:17">
      <c r="A27" s="1374"/>
      <c r="B27" s="141" t="s">
        <v>146</v>
      </c>
      <c r="C27" s="142">
        <v>4498</v>
      </c>
      <c r="D27" s="142">
        <v>5842</v>
      </c>
      <c r="E27" s="142">
        <v>6387</v>
      </c>
      <c r="F27" s="142">
        <v>5344</v>
      </c>
      <c r="G27" s="142">
        <v>6546</v>
      </c>
      <c r="H27" s="142">
        <v>6763</v>
      </c>
      <c r="I27" s="142">
        <v>4848</v>
      </c>
      <c r="J27" s="143">
        <v>4681</v>
      </c>
      <c r="K27" s="144">
        <v>6707</v>
      </c>
      <c r="L27" s="144">
        <v>5754</v>
      </c>
      <c r="M27" s="144">
        <v>5052</v>
      </c>
      <c r="N27" s="144">
        <v>3111</v>
      </c>
      <c r="O27" s="144">
        <v>4201</v>
      </c>
      <c r="P27" s="616">
        <v>2272</v>
      </c>
      <c r="Q27" s="616">
        <v>3729</v>
      </c>
    </row>
    <row r="28" spans="1:17">
      <c r="A28" s="1374"/>
      <c r="B28" s="141" t="s">
        <v>147</v>
      </c>
      <c r="C28" s="142">
        <v>6237</v>
      </c>
      <c r="D28" s="142">
        <v>8035</v>
      </c>
      <c r="E28" s="142">
        <v>8062</v>
      </c>
      <c r="F28" s="142">
        <v>7677</v>
      </c>
      <c r="G28" s="142">
        <v>6044</v>
      </c>
      <c r="H28" s="142">
        <v>6616</v>
      </c>
      <c r="I28" s="142">
        <v>7971</v>
      </c>
      <c r="J28" s="143">
        <v>7541</v>
      </c>
      <c r="K28" s="144">
        <v>9436</v>
      </c>
      <c r="L28" s="144">
        <v>6994</v>
      </c>
      <c r="M28" s="144">
        <v>6495</v>
      </c>
      <c r="N28" s="144">
        <v>7556</v>
      </c>
      <c r="O28" s="144">
        <v>6215</v>
      </c>
      <c r="P28" s="616">
        <v>6367</v>
      </c>
      <c r="Q28" s="616">
        <v>5043</v>
      </c>
    </row>
    <row r="29" spans="1:17" ht="69">
      <c r="A29" s="1374"/>
      <c r="B29" s="141" t="s">
        <v>148</v>
      </c>
      <c r="C29" s="142">
        <v>3516</v>
      </c>
      <c r="D29" s="142">
        <v>3557</v>
      </c>
      <c r="E29" s="142">
        <v>3211</v>
      </c>
      <c r="F29" s="142">
        <v>3359</v>
      </c>
      <c r="G29" s="142">
        <v>5457</v>
      </c>
      <c r="H29" s="142">
        <v>3142</v>
      </c>
      <c r="I29" s="142">
        <v>5803</v>
      </c>
      <c r="J29" s="143">
        <v>5424</v>
      </c>
      <c r="K29" s="144">
        <v>4346</v>
      </c>
      <c r="L29" s="144">
        <v>3503</v>
      </c>
      <c r="M29" s="144">
        <v>3930</v>
      </c>
      <c r="N29" s="144">
        <v>3352</v>
      </c>
      <c r="O29" s="144">
        <v>3555</v>
      </c>
      <c r="P29" s="616">
        <v>4704</v>
      </c>
      <c r="Q29" s="616">
        <v>2639</v>
      </c>
    </row>
    <row r="30" spans="1:17" ht="41.4">
      <c r="A30" s="1374"/>
      <c r="B30" s="145" t="s">
        <v>149</v>
      </c>
      <c r="C30" s="146">
        <v>397</v>
      </c>
      <c r="D30" s="146">
        <v>309</v>
      </c>
      <c r="E30" s="146">
        <v>161</v>
      </c>
      <c r="F30" s="146">
        <v>302</v>
      </c>
      <c r="G30" s="146">
        <v>600</v>
      </c>
      <c r="H30" s="146">
        <v>313</v>
      </c>
      <c r="I30" s="146">
        <v>548</v>
      </c>
      <c r="J30" s="147">
        <v>22</v>
      </c>
      <c r="K30" s="148">
        <v>0</v>
      </c>
      <c r="L30" s="148">
        <v>1257</v>
      </c>
      <c r="M30" s="148">
        <v>0</v>
      </c>
      <c r="N30" s="148">
        <v>208</v>
      </c>
      <c r="O30" s="148">
        <v>1110</v>
      </c>
      <c r="P30" s="148">
        <v>778</v>
      </c>
      <c r="Q30" s="148">
        <v>424</v>
      </c>
    </row>
    <row r="31" spans="1:17">
      <c r="M31" s="571"/>
    </row>
    <row r="32" spans="1:17">
      <c r="M32" s="571"/>
    </row>
  </sheetData>
  <mergeCells count="6">
    <mergeCell ref="B2:Q2"/>
    <mergeCell ref="A3:A30"/>
    <mergeCell ref="B3:B4"/>
    <mergeCell ref="C3:F3"/>
    <mergeCell ref="G3:Q3"/>
    <mergeCell ref="B5:Q5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2:Q32"/>
  <sheetViews>
    <sheetView showGridLines="0" workbookViewId="0">
      <selection activeCell="R8" sqref="R8"/>
    </sheetView>
  </sheetViews>
  <sheetFormatPr baseColWidth="10" defaultColWidth="11.44140625" defaultRowHeight="13.8"/>
  <cols>
    <col min="1" max="1" width="6.109375" style="11" customWidth="1"/>
    <col min="2" max="2" width="34.33203125" style="11" customWidth="1"/>
    <col min="3" max="12" width="7.44140625" style="11" bestFit="1" customWidth="1"/>
    <col min="13" max="13" width="7.44140625" style="11" customWidth="1"/>
    <col min="14" max="17" width="7.6640625" style="11" customWidth="1"/>
    <col min="18" max="16384" width="11.44140625" style="11"/>
  </cols>
  <sheetData>
    <row r="2" spans="1:17" ht="28.5" customHeight="1">
      <c r="B2" s="1367" t="s">
        <v>331</v>
      </c>
      <c r="C2" s="1367"/>
      <c r="D2" s="1367"/>
      <c r="E2" s="1367"/>
      <c r="F2" s="1367"/>
      <c r="G2" s="1367"/>
      <c r="H2" s="1367"/>
      <c r="I2" s="1367"/>
      <c r="J2" s="1367"/>
      <c r="K2" s="1367"/>
      <c r="L2" s="1367"/>
      <c r="M2" s="1367"/>
      <c r="N2" s="1367"/>
      <c r="O2" s="1367"/>
      <c r="P2" s="1367"/>
      <c r="Q2" s="1367"/>
    </row>
    <row r="3" spans="1:17" ht="22.5" customHeight="1">
      <c r="A3" s="1374" t="s">
        <v>151</v>
      </c>
      <c r="B3" s="1375" t="s">
        <v>120</v>
      </c>
      <c r="C3" s="1343" t="s">
        <v>121</v>
      </c>
      <c r="D3" s="1343"/>
      <c r="E3" s="1343"/>
      <c r="F3" s="1343"/>
      <c r="G3" s="1344" t="s">
        <v>122</v>
      </c>
      <c r="H3" s="1344"/>
      <c r="I3" s="1344"/>
      <c r="J3" s="1344"/>
      <c r="K3" s="1344"/>
      <c r="L3" s="1344"/>
      <c r="M3" s="1344"/>
      <c r="N3" s="1344"/>
      <c r="O3" s="1344"/>
      <c r="P3" s="1344"/>
      <c r="Q3" s="1344"/>
    </row>
    <row r="4" spans="1:17">
      <c r="A4" s="1374"/>
      <c r="B4" s="1375"/>
      <c r="C4" s="1183">
        <v>2007</v>
      </c>
      <c r="D4" s="1183">
        <v>2008</v>
      </c>
      <c r="E4" s="1183">
        <v>2009</v>
      </c>
      <c r="F4" s="1183">
        <v>2010</v>
      </c>
      <c r="G4" s="1183">
        <v>2011</v>
      </c>
      <c r="H4" s="1183">
        <v>2012</v>
      </c>
      <c r="I4" s="1183">
        <v>2013</v>
      </c>
      <c r="J4" s="1183">
        <v>2014</v>
      </c>
      <c r="K4" s="1183">
        <v>2015</v>
      </c>
      <c r="L4" s="1183">
        <v>2016</v>
      </c>
      <c r="M4" s="1183">
        <v>2017</v>
      </c>
      <c r="N4" s="1183">
        <v>2018</v>
      </c>
      <c r="O4" s="1183">
        <v>2019</v>
      </c>
      <c r="P4" s="1183">
        <v>2020</v>
      </c>
      <c r="Q4" s="1183">
        <v>2021</v>
      </c>
    </row>
    <row r="5" spans="1:17" ht="15" customHeight="1">
      <c r="A5" s="1374"/>
      <c r="B5" s="1376" t="s">
        <v>194</v>
      </c>
      <c r="C5" s="1376"/>
      <c r="D5" s="1376"/>
      <c r="E5" s="1376"/>
      <c r="F5" s="1376"/>
      <c r="G5" s="1376"/>
      <c r="H5" s="1376"/>
      <c r="I5" s="1376"/>
      <c r="J5" s="1376"/>
      <c r="K5" s="1376"/>
      <c r="L5" s="1376"/>
      <c r="M5" s="1376"/>
      <c r="N5" s="1376"/>
      <c r="O5" s="1376"/>
      <c r="P5" s="1376"/>
      <c r="Q5" s="1376"/>
    </row>
    <row r="6" spans="1:17" ht="22.5" customHeight="1">
      <c r="A6" s="1374"/>
      <c r="B6" s="137" t="s">
        <v>151</v>
      </c>
      <c r="C6" s="138">
        <v>259045</v>
      </c>
      <c r="D6" s="138">
        <v>274673</v>
      </c>
      <c r="E6" s="138">
        <v>286357</v>
      </c>
      <c r="F6" s="138">
        <v>302860</v>
      </c>
      <c r="G6" s="138">
        <v>353904</v>
      </c>
      <c r="H6" s="138">
        <v>372322</v>
      </c>
      <c r="I6" s="138">
        <v>371257</v>
      </c>
      <c r="J6" s="139">
        <v>393484</v>
      </c>
      <c r="K6" s="140">
        <v>403562</v>
      </c>
      <c r="L6" s="140">
        <f t="shared" ref="L6:Q6" si="0">+L7+L10+L15</f>
        <v>402116</v>
      </c>
      <c r="M6" s="140">
        <f t="shared" si="0"/>
        <v>388791</v>
      </c>
      <c r="N6" s="140">
        <f t="shared" si="0"/>
        <v>383477</v>
      </c>
      <c r="O6" s="140">
        <f t="shared" si="0"/>
        <v>393523</v>
      </c>
      <c r="P6" s="140">
        <f t="shared" si="0"/>
        <v>333006</v>
      </c>
      <c r="Q6" s="140">
        <f t="shared" si="0"/>
        <v>343719</v>
      </c>
    </row>
    <row r="7" spans="1:17" ht="22.5" customHeight="1">
      <c r="A7" s="1374"/>
      <c r="B7" s="137" t="s">
        <v>124</v>
      </c>
      <c r="C7" s="138">
        <v>2317</v>
      </c>
      <c r="D7" s="138">
        <v>1979</v>
      </c>
      <c r="E7" s="138">
        <v>2615</v>
      </c>
      <c r="F7" s="138">
        <v>3050</v>
      </c>
      <c r="G7" s="138">
        <v>3887</v>
      </c>
      <c r="H7" s="138">
        <v>4776</v>
      </c>
      <c r="I7" s="138">
        <v>4046</v>
      </c>
      <c r="J7" s="139">
        <v>3922</v>
      </c>
      <c r="K7" s="140">
        <v>4278</v>
      </c>
      <c r="L7" s="140">
        <f>SUM(L8:L9)</f>
        <v>4354</v>
      </c>
      <c r="M7" s="140">
        <f>SUM(M8:M9)</f>
        <v>3902</v>
      </c>
      <c r="N7" s="140">
        <f>+N8+N9</f>
        <v>3815</v>
      </c>
      <c r="O7" s="140">
        <f>SUM(O8:O9)</f>
        <v>3710</v>
      </c>
      <c r="P7" s="140">
        <f>+P8+P9</f>
        <v>5413</v>
      </c>
      <c r="Q7" s="140">
        <f>+Q8+Q9</f>
        <v>4787</v>
      </c>
    </row>
    <row r="8" spans="1:17" ht="27.6">
      <c r="A8" s="1374"/>
      <c r="B8" s="141" t="s">
        <v>125</v>
      </c>
      <c r="C8" s="142">
        <v>2180</v>
      </c>
      <c r="D8" s="142">
        <v>1613</v>
      </c>
      <c r="E8" s="142">
        <v>2395</v>
      </c>
      <c r="F8" s="142">
        <v>2693</v>
      </c>
      <c r="G8" s="142">
        <v>3465</v>
      </c>
      <c r="H8" s="142">
        <v>4262</v>
      </c>
      <c r="I8" s="142">
        <v>3418</v>
      </c>
      <c r="J8" s="143">
        <v>3146</v>
      </c>
      <c r="K8" s="144">
        <v>4102</v>
      </c>
      <c r="L8" s="144">
        <v>4122</v>
      </c>
      <c r="M8" s="144">
        <v>3838</v>
      </c>
      <c r="N8" s="616">
        <v>3413</v>
      </c>
      <c r="O8" s="616">
        <v>2940</v>
      </c>
      <c r="P8" s="616">
        <v>4333</v>
      </c>
      <c r="Q8" s="616">
        <v>3729</v>
      </c>
    </row>
    <row r="9" spans="1:17">
      <c r="A9" s="1374"/>
      <c r="B9" s="141" t="s">
        <v>126</v>
      </c>
      <c r="C9" s="142">
        <v>137</v>
      </c>
      <c r="D9" s="142">
        <v>366</v>
      </c>
      <c r="E9" s="142">
        <v>220</v>
      </c>
      <c r="F9" s="142">
        <v>357</v>
      </c>
      <c r="G9" s="142">
        <v>422</v>
      </c>
      <c r="H9" s="142">
        <v>514</v>
      </c>
      <c r="I9" s="142">
        <v>628</v>
      </c>
      <c r="J9" s="143">
        <v>776</v>
      </c>
      <c r="K9" s="144">
        <v>176</v>
      </c>
      <c r="L9" s="144">
        <v>232</v>
      </c>
      <c r="M9" s="144">
        <v>64</v>
      </c>
      <c r="N9" s="616">
        <v>402</v>
      </c>
      <c r="O9" s="616">
        <v>770</v>
      </c>
      <c r="P9" s="616">
        <v>1080</v>
      </c>
      <c r="Q9" s="616">
        <v>1058</v>
      </c>
    </row>
    <row r="10" spans="1:17" ht="22.5" customHeight="1">
      <c r="A10" s="1374"/>
      <c r="B10" s="137" t="s">
        <v>128</v>
      </c>
      <c r="C10" s="138">
        <v>21407</v>
      </c>
      <c r="D10" s="138">
        <v>22948</v>
      </c>
      <c r="E10" s="138">
        <v>19429</v>
      </c>
      <c r="F10" s="138">
        <v>21075</v>
      </c>
      <c r="G10" s="138">
        <v>26643</v>
      </c>
      <c r="H10" s="138">
        <v>26135</v>
      </c>
      <c r="I10" s="138">
        <v>30841</v>
      </c>
      <c r="J10" s="139">
        <v>34070</v>
      </c>
      <c r="K10" s="140">
        <v>29360</v>
      </c>
      <c r="L10" s="140">
        <f t="shared" ref="L10:Q10" si="1">SUM(L11:L14)</f>
        <v>31293</v>
      </c>
      <c r="M10" s="140">
        <f t="shared" si="1"/>
        <v>29507</v>
      </c>
      <c r="N10" s="140">
        <f t="shared" si="1"/>
        <v>25424</v>
      </c>
      <c r="O10" s="140">
        <f t="shared" si="1"/>
        <v>25387</v>
      </c>
      <c r="P10" s="140">
        <f t="shared" si="1"/>
        <v>18745</v>
      </c>
      <c r="Q10" s="140">
        <f t="shared" si="1"/>
        <v>20935</v>
      </c>
    </row>
    <row r="11" spans="1:17">
      <c r="A11" s="1374"/>
      <c r="B11" s="141" t="s">
        <v>129</v>
      </c>
      <c r="C11" s="142">
        <v>14373</v>
      </c>
      <c r="D11" s="142">
        <v>16759</v>
      </c>
      <c r="E11" s="142">
        <v>13199</v>
      </c>
      <c r="F11" s="142">
        <v>14034</v>
      </c>
      <c r="G11" s="142">
        <v>13587</v>
      </c>
      <c r="H11" s="142">
        <v>14326</v>
      </c>
      <c r="I11" s="142">
        <v>17243</v>
      </c>
      <c r="J11" s="143">
        <v>19211</v>
      </c>
      <c r="K11" s="144">
        <v>18347</v>
      </c>
      <c r="L11" s="144">
        <v>18924</v>
      </c>
      <c r="M11" s="144">
        <v>17112</v>
      </c>
      <c r="N11" s="616">
        <v>14751</v>
      </c>
      <c r="O11" s="616">
        <v>13678</v>
      </c>
      <c r="P11" s="616">
        <v>14382</v>
      </c>
      <c r="Q11" s="616">
        <v>11131</v>
      </c>
    </row>
    <row r="12" spans="1:17" ht="27.6">
      <c r="A12" s="1374"/>
      <c r="B12" s="141" t="s">
        <v>130</v>
      </c>
      <c r="C12" s="142">
        <v>1316</v>
      </c>
      <c r="D12" s="142">
        <v>1174</v>
      </c>
      <c r="E12" s="142">
        <v>992</v>
      </c>
      <c r="F12" s="142">
        <v>1130</v>
      </c>
      <c r="G12" s="142">
        <v>976</v>
      </c>
      <c r="H12" s="142">
        <v>1587</v>
      </c>
      <c r="I12" s="142">
        <v>1785</v>
      </c>
      <c r="J12" s="143">
        <v>1328</v>
      </c>
      <c r="K12" s="144">
        <v>1215</v>
      </c>
      <c r="L12" s="144">
        <v>814</v>
      </c>
      <c r="M12" s="144">
        <v>1097</v>
      </c>
      <c r="N12" s="616">
        <v>753</v>
      </c>
      <c r="O12" s="616">
        <v>735</v>
      </c>
      <c r="P12" s="616">
        <v>467</v>
      </c>
      <c r="Q12" s="616">
        <v>443</v>
      </c>
    </row>
    <row r="13" spans="1:17" ht="41.4">
      <c r="A13" s="1374"/>
      <c r="B13" s="141" t="s">
        <v>131</v>
      </c>
      <c r="C13" s="142">
        <v>2317</v>
      </c>
      <c r="D13" s="142">
        <v>2022</v>
      </c>
      <c r="E13" s="142">
        <v>1407</v>
      </c>
      <c r="F13" s="142">
        <v>2322</v>
      </c>
      <c r="G13" s="142">
        <v>3053</v>
      </c>
      <c r="H13" s="142">
        <v>1207</v>
      </c>
      <c r="I13" s="142">
        <v>2039</v>
      </c>
      <c r="J13" s="143">
        <v>2303</v>
      </c>
      <c r="K13" s="144">
        <v>1817</v>
      </c>
      <c r="L13" s="144">
        <v>1504</v>
      </c>
      <c r="M13" s="144">
        <v>1474</v>
      </c>
      <c r="N13" s="616">
        <v>628</v>
      </c>
      <c r="O13" s="616">
        <v>2610</v>
      </c>
      <c r="P13" s="616">
        <v>2011</v>
      </c>
      <c r="Q13" s="616">
        <v>3290</v>
      </c>
    </row>
    <row r="14" spans="1:17">
      <c r="A14" s="1374"/>
      <c r="B14" s="141" t="s">
        <v>132</v>
      </c>
      <c r="C14" s="142">
        <v>3401</v>
      </c>
      <c r="D14" s="142">
        <v>2993</v>
      </c>
      <c r="E14" s="142">
        <v>3831</v>
      </c>
      <c r="F14" s="142">
        <v>3589</v>
      </c>
      <c r="G14" s="142">
        <v>9027</v>
      </c>
      <c r="H14" s="142">
        <v>9015</v>
      </c>
      <c r="I14" s="142">
        <v>9774</v>
      </c>
      <c r="J14" s="143">
        <v>11228</v>
      </c>
      <c r="K14" s="144">
        <v>7981</v>
      </c>
      <c r="L14" s="144">
        <v>10051</v>
      </c>
      <c r="M14" s="144">
        <v>9824</v>
      </c>
      <c r="N14" s="616">
        <v>9292</v>
      </c>
      <c r="O14" s="616">
        <v>8364</v>
      </c>
      <c r="P14" s="616">
        <v>1885</v>
      </c>
      <c r="Q14" s="616">
        <v>6071</v>
      </c>
    </row>
    <row r="15" spans="1:17" ht="22.5" customHeight="1">
      <c r="A15" s="1374"/>
      <c r="B15" s="137" t="s">
        <v>134</v>
      </c>
      <c r="C15" s="138">
        <v>235321</v>
      </c>
      <c r="D15" s="138">
        <v>249746</v>
      </c>
      <c r="E15" s="138">
        <v>264313</v>
      </c>
      <c r="F15" s="138">
        <v>278735</v>
      </c>
      <c r="G15" s="138">
        <v>323374</v>
      </c>
      <c r="H15" s="138">
        <v>341411</v>
      </c>
      <c r="I15" s="138">
        <v>336370</v>
      </c>
      <c r="J15" s="139">
        <v>355492</v>
      </c>
      <c r="K15" s="140">
        <v>369924</v>
      </c>
      <c r="L15" s="140">
        <f t="shared" ref="L15:Q15" si="2">SUM(L16:L30)</f>
        <v>366469</v>
      </c>
      <c r="M15" s="140">
        <f t="shared" si="2"/>
        <v>355382</v>
      </c>
      <c r="N15" s="140">
        <f t="shared" si="2"/>
        <v>354238</v>
      </c>
      <c r="O15" s="140">
        <f t="shared" si="2"/>
        <v>364426</v>
      </c>
      <c r="P15" s="140">
        <f t="shared" si="2"/>
        <v>308848</v>
      </c>
      <c r="Q15" s="140">
        <f t="shared" si="2"/>
        <v>317997</v>
      </c>
    </row>
    <row r="16" spans="1:17" ht="41.4">
      <c r="A16" s="1374"/>
      <c r="B16" s="141" t="s">
        <v>135</v>
      </c>
      <c r="C16" s="142">
        <v>51828</v>
      </c>
      <c r="D16" s="142">
        <v>57071</v>
      </c>
      <c r="E16" s="142">
        <v>57144</v>
      </c>
      <c r="F16" s="142">
        <v>56574</v>
      </c>
      <c r="G16" s="142">
        <v>68101</v>
      </c>
      <c r="H16" s="142">
        <v>77836</v>
      </c>
      <c r="I16" s="142">
        <v>75482</v>
      </c>
      <c r="J16" s="143">
        <v>87090</v>
      </c>
      <c r="K16" s="144">
        <v>86457</v>
      </c>
      <c r="L16" s="144">
        <v>75660</v>
      </c>
      <c r="M16" s="144">
        <v>74463</v>
      </c>
      <c r="N16" s="616">
        <v>77202</v>
      </c>
      <c r="O16" s="616">
        <v>79019</v>
      </c>
      <c r="P16" s="616">
        <v>54800</v>
      </c>
      <c r="Q16" s="616">
        <v>62059</v>
      </c>
    </row>
    <row r="17" spans="1:17">
      <c r="A17" s="1374"/>
      <c r="B17" s="141" t="s">
        <v>136</v>
      </c>
      <c r="C17" s="142">
        <v>9427</v>
      </c>
      <c r="D17" s="142">
        <v>8557</v>
      </c>
      <c r="E17" s="142">
        <v>12397</v>
      </c>
      <c r="F17" s="142">
        <v>13684</v>
      </c>
      <c r="G17" s="142">
        <v>12973</v>
      </c>
      <c r="H17" s="142">
        <v>13217</v>
      </c>
      <c r="I17" s="142">
        <v>12991</v>
      </c>
      <c r="J17" s="143">
        <v>11780</v>
      </c>
      <c r="K17" s="144">
        <v>14326</v>
      </c>
      <c r="L17" s="144">
        <v>15324</v>
      </c>
      <c r="M17" s="144">
        <v>14559</v>
      </c>
      <c r="N17" s="616">
        <v>12985</v>
      </c>
      <c r="O17" s="616">
        <v>12323</v>
      </c>
      <c r="P17" s="616">
        <v>10335</v>
      </c>
      <c r="Q17" s="616">
        <v>11211</v>
      </c>
    </row>
    <row r="18" spans="1:17">
      <c r="A18" s="1374"/>
      <c r="B18" s="141" t="s">
        <v>137</v>
      </c>
      <c r="C18" s="142">
        <v>15209</v>
      </c>
      <c r="D18" s="142">
        <v>17333</v>
      </c>
      <c r="E18" s="142">
        <v>18109</v>
      </c>
      <c r="F18" s="142">
        <v>20701</v>
      </c>
      <c r="G18" s="142">
        <v>22500</v>
      </c>
      <c r="H18" s="142">
        <v>23669</v>
      </c>
      <c r="I18" s="142">
        <v>25087</v>
      </c>
      <c r="J18" s="143">
        <v>22787</v>
      </c>
      <c r="K18" s="144">
        <v>23472</v>
      </c>
      <c r="L18" s="144">
        <v>30810</v>
      </c>
      <c r="M18" s="144">
        <v>28886</v>
      </c>
      <c r="N18" s="616">
        <v>27034</v>
      </c>
      <c r="O18" s="616">
        <v>27918</v>
      </c>
      <c r="P18" s="616">
        <v>10667</v>
      </c>
      <c r="Q18" s="616">
        <v>18131</v>
      </c>
    </row>
    <row r="19" spans="1:17">
      <c r="A19" s="1374"/>
      <c r="B19" s="141" t="s">
        <v>138</v>
      </c>
      <c r="C19" s="142">
        <v>939</v>
      </c>
      <c r="D19" s="142">
        <v>857</v>
      </c>
      <c r="E19" s="142">
        <v>1559</v>
      </c>
      <c r="F19" s="142">
        <v>1401</v>
      </c>
      <c r="G19" s="142">
        <v>5627</v>
      </c>
      <c r="H19" s="142">
        <v>5326</v>
      </c>
      <c r="I19" s="142">
        <v>7097</v>
      </c>
      <c r="J19" s="143">
        <v>5163</v>
      </c>
      <c r="K19" s="144">
        <v>8596</v>
      </c>
      <c r="L19" s="144">
        <v>7111</v>
      </c>
      <c r="M19" s="144">
        <v>6817</v>
      </c>
      <c r="N19" s="616">
        <v>8455</v>
      </c>
      <c r="O19" s="616">
        <v>7965</v>
      </c>
      <c r="P19" s="616">
        <v>7728</v>
      </c>
      <c r="Q19" s="616">
        <v>5174</v>
      </c>
    </row>
    <row r="20" spans="1:17">
      <c r="A20" s="1374"/>
      <c r="B20" s="141" t="s">
        <v>139</v>
      </c>
      <c r="C20" s="142">
        <v>15632</v>
      </c>
      <c r="D20" s="142">
        <v>16267</v>
      </c>
      <c r="E20" s="142">
        <v>16463</v>
      </c>
      <c r="F20" s="142">
        <v>16538</v>
      </c>
      <c r="G20" s="142">
        <v>23034</v>
      </c>
      <c r="H20" s="142">
        <v>23250</v>
      </c>
      <c r="I20" s="142">
        <v>25393</v>
      </c>
      <c r="J20" s="143">
        <v>22148</v>
      </c>
      <c r="K20" s="144">
        <v>27185</v>
      </c>
      <c r="L20" s="144">
        <v>25568</v>
      </c>
      <c r="M20" s="144">
        <v>24259</v>
      </c>
      <c r="N20" s="616">
        <v>23858</v>
      </c>
      <c r="O20" s="616">
        <v>25744</v>
      </c>
      <c r="P20" s="616">
        <v>22079</v>
      </c>
      <c r="Q20" s="616">
        <v>20960</v>
      </c>
    </row>
    <row r="21" spans="1:17">
      <c r="A21" s="1374"/>
      <c r="B21" s="141" t="s">
        <v>140</v>
      </c>
      <c r="C21" s="142">
        <v>4447</v>
      </c>
      <c r="D21" s="142">
        <v>3388</v>
      </c>
      <c r="E21" s="142">
        <v>3033</v>
      </c>
      <c r="F21" s="142">
        <v>2780</v>
      </c>
      <c r="G21" s="142">
        <v>3778</v>
      </c>
      <c r="H21" s="142">
        <v>3298</v>
      </c>
      <c r="I21" s="142">
        <v>4703</v>
      </c>
      <c r="J21" s="143">
        <v>5764</v>
      </c>
      <c r="K21" s="144">
        <v>6829</v>
      </c>
      <c r="L21" s="144">
        <v>5491</v>
      </c>
      <c r="M21" s="144">
        <v>4769</v>
      </c>
      <c r="N21" s="616">
        <v>4896</v>
      </c>
      <c r="O21" s="616">
        <v>4301</v>
      </c>
      <c r="P21" s="616">
        <v>3856</v>
      </c>
      <c r="Q21" s="616">
        <v>3875</v>
      </c>
    </row>
    <row r="22" spans="1:17" ht="27.6">
      <c r="A22" s="1374"/>
      <c r="B22" s="141" t="s">
        <v>141</v>
      </c>
      <c r="C22" s="142">
        <v>9298</v>
      </c>
      <c r="D22" s="142">
        <v>11693</v>
      </c>
      <c r="E22" s="142">
        <v>12954</v>
      </c>
      <c r="F22" s="142">
        <v>15303</v>
      </c>
      <c r="G22" s="142">
        <v>13090</v>
      </c>
      <c r="H22" s="142">
        <v>12298</v>
      </c>
      <c r="I22" s="142">
        <v>10024</v>
      </c>
      <c r="J22" s="143">
        <v>17893</v>
      </c>
      <c r="K22" s="144">
        <v>11830</v>
      </c>
      <c r="L22" s="144">
        <v>14090</v>
      </c>
      <c r="M22" s="144">
        <v>13315</v>
      </c>
      <c r="N22" s="616">
        <v>12616</v>
      </c>
      <c r="O22" s="616">
        <v>12333</v>
      </c>
      <c r="P22" s="616">
        <v>7203</v>
      </c>
      <c r="Q22" s="616">
        <v>11516</v>
      </c>
    </row>
    <row r="23" spans="1:17" ht="27.6">
      <c r="A23" s="1374"/>
      <c r="B23" s="141" t="s">
        <v>142</v>
      </c>
      <c r="C23" s="142">
        <v>5948</v>
      </c>
      <c r="D23" s="142">
        <v>5622</v>
      </c>
      <c r="E23" s="142">
        <v>7060</v>
      </c>
      <c r="F23" s="142">
        <v>6865</v>
      </c>
      <c r="G23" s="142">
        <v>10641</v>
      </c>
      <c r="H23" s="142">
        <v>13516</v>
      </c>
      <c r="I23" s="142">
        <v>12843</v>
      </c>
      <c r="J23" s="143">
        <v>11296</v>
      </c>
      <c r="K23" s="144">
        <v>11053</v>
      </c>
      <c r="L23" s="144">
        <v>11429</v>
      </c>
      <c r="M23" s="144">
        <v>13194</v>
      </c>
      <c r="N23" s="616">
        <v>10264</v>
      </c>
      <c r="O23" s="616">
        <v>12592</v>
      </c>
      <c r="P23" s="616">
        <v>9350</v>
      </c>
      <c r="Q23" s="616">
        <v>8866</v>
      </c>
    </row>
    <row r="24" spans="1:17" ht="41.4">
      <c r="A24" s="1374"/>
      <c r="B24" s="141" t="s">
        <v>143</v>
      </c>
      <c r="C24" s="142">
        <v>32482</v>
      </c>
      <c r="D24" s="142">
        <v>31086</v>
      </c>
      <c r="E24" s="142">
        <v>35514</v>
      </c>
      <c r="F24" s="142">
        <v>36999</v>
      </c>
      <c r="G24" s="142">
        <v>44181</v>
      </c>
      <c r="H24" s="142">
        <v>46580</v>
      </c>
      <c r="I24" s="142">
        <v>47043</v>
      </c>
      <c r="J24" s="143">
        <v>46758</v>
      </c>
      <c r="K24" s="144">
        <v>46736</v>
      </c>
      <c r="L24" s="144">
        <v>48656</v>
      </c>
      <c r="M24" s="144">
        <v>51859</v>
      </c>
      <c r="N24" s="616">
        <v>49471</v>
      </c>
      <c r="O24" s="616">
        <v>47500</v>
      </c>
      <c r="P24" s="616">
        <v>52531</v>
      </c>
      <c r="Q24" s="616">
        <v>46474</v>
      </c>
    </row>
    <row r="25" spans="1:17">
      <c r="A25" s="1374"/>
      <c r="B25" s="141" t="s">
        <v>144</v>
      </c>
      <c r="C25" s="142">
        <v>41419</v>
      </c>
      <c r="D25" s="142">
        <v>46521</v>
      </c>
      <c r="E25" s="142">
        <v>48493</v>
      </c>
      <c r="F25" s="142">
        <v>51340</v>
      </c>
      <c r="G25" s="142">
        <v>55076</v>
      </c>
      <c r="H25" s="142">
        <v>57095</v>
      </c>
      <c r="I25" s="142">
        <v>56546</v>
      </c>
      <c r="J25" s="143">
        <v>60232</v>
      </c>
      <c r="K25" s="144">
        <v>62599</v>
      </c>
      <c r="L25" s="144">
        <v>61805</v>
      </c>
      <c r="M25" s="144">
        <v>59767</v>
      </c>
      <c r="N25" s="616">
        <v>60406</v>
      </c>
      <c r="O25" s="616">
        <v>62018</v>
      </c>
      <c r="P25" s="616">
        <v>73686</v>
      </c>
      <c r="Q25" s="616">
        <v>62752</v>
      </c>
    </row>
    <row r="26" spans="1:17" ht="27.6">
      <c r="A26" s="1374"/>
      <c r="B26" s="141" t="s">
        <v>145</v>
      </c>
      <c r="C26" s="142">
        <v>26987</v>
      </c>
      <c r="D26" s="142">
        <v>30082</v>
      </c>
      <c r="E26" s="142">
        <v>30315</v>
      </c>
      <c r="F26" s="142">
        <v>34205</v>
      </c>
      <c r="G26" s="142">
        <v>34800</v>
      </c>
      <c r="H26" s="142">
        <v>34322</v>
      </c>
      <c r="I26" s="142">
        <v>31748</v>
      </c>
      <c r="J26" s="143">
        <v>37386</v>
      </c>
      <c r="K26" s="144">
        <v>42925</v>
      </c>
      <c r="L26" s="144">
        <v>42218</v>
      </c>
      <c r="M26" s="144">
        <v>39343</v>
      </c>
      <c r="N26" s="616">
        <v>43325</v>
      </c>
      <c r="O26" s="616">
        <v>43994</v>
      </c>
      <c r="P26" s="616">
        <v>39400</v>
      </c>
      <c r="Q26" s="616">
        <v>43662</v>
      </c>
    </row>
    <row r="27" spans="1:17">
      <c r="A27" s="1374"/>
      <c r="B27" s="141" t="s">
        <v>146</v>
      </c>
      <c r="C27" s="142">
        <v>3882</v>
      </c>
      <c r="D27" s="142">
        <v>3544</v>
      </c>
      <c r="E27" s="142">
        <v>3376</v>
      </c>
      <c r="F27" s="142">
        <v>3796</v>
      </c>
      <c r="G27" s="142">
        <v>6311</v>
      </c>
      <c r="H27" s="142">
        <v>4929</v>
      </c>
      <c r="I27" s="142">
        <v>4984</v>
      </c>
      <c r="J27" s="143">
        <v>5511</v>
      </c>
      <c r="K27" s="144">
        <v>4759</v>
      </c>
      <c r="L27" s="144">
        <v>4276</v>
      </c>
      <c r="M27" s="144">
        <v>5157</v>
      </c>
      <c r="N27" s="616">
        <v>5620</v>
      </c>
      <c r="O27" s="616">
        <v>6382</v>
      </c>
      <c r="P27" s="616">
        <v>2057</v>
      </c>
      <c r="Q27" s="616">
        <v>2961</v>
      </c>
    </row>
    <row r="28" spans="1:17">
      <c r="A28" s="1374"/>
      <c r="B28" s="141" t="s">
        <v>147</v>
      </c>
      <c r="C28" s="142">
        <v>5121</v>
      </c>
      <c r="D28" s="142">
        <v>4634</v>
      </c>
      <c r="E28" s="142">
        <v>5690</v>
      </c>
      <c r="F28" s="142">
        <v>6987</v>
      </c>
      <c r="G28" s="142">
        <v>5696</v>
      </c>
      <c r="H28" s="142">
        <v>6327</v>
      </c>
      <c r="I28" s="142">
        <v>5860</v>
      </c>
      <c r="J28" s="143">
        <v>5488</v>
      </c>
      <c r="K28" s="144">
        <v>6800</v>
      </c>
      <c r="L28" s="144">
        <v>7059</v>
      </c>
      <c r="M28" s="144">
        <v>5732</v>
      </c>
      <c r="N28" s="616">
        <v>6304</v>
      </c>
      <c r="O28" s="616">
        <v>5753</v>
      </c>
      <c r="P28" s="616">
        <v>3731</v>
      </c>
      <c r="Q28" s="616">
        <v>3464</v>
      </c>
    </row>
    <row r="29" spans="1:17" ht="69">
      <c r="A29" s="1374"/>
      <c r="B29" s="141" t="s">
        <v>148</v>
      </c>
      <c r="C29" s="142">
        <v>12429</v>
      </c>
      <c r="D29" s="142">
        <v>12684</v>
      </c>
      <c r="E29" s="142">
        <v>11704</v>
      </c>
      <c r="F29" s="142">
        <v>10984</v>
      </c>
      <c r="G29" s="142">
        <v>17311</v>
      </c>
      <c r="H29" s="142">
        <v>19131</v>
      </c>
      <c r="I29" s="142">
        <v>16099</v>
      </c>
      <c r="J29" s="143">
        <v>15776</v>
      </c>
      <c r="K29" s="144">
        <v>16132</v>
      </c>
      <c r="L29" s="144">
        <v>15537</v>
      </c>
      <c r="M29" s="144">
        <v>13029</v>
      </c>
      <c r="N29" s="616">
        <v>11632</v>
      </c>
      <c r="O29" s="616">
        <v>16470</v>
      </c>
      <c r="P29" s="616">
        <v>10079</v>
      </c>
      <c r="Q29" s="616">
        <v>16892</v>
      </c>
    </row>
    <row r="30" spans="1:17" ht="41.4">
      <c r="A30" s="1374"/>
      <c r="B30" s="145" t="s">
        <v>149</v>
      </c>
      <c r="C30" s="146">
        <v>273</v>
      </c>
      <c r="D30" s="146">
        <v>407</v>
      </c>
      <c r="E30" s="146">
        <v>502</v>
      </c>
      <c r="F30" s="146">
        <v>578</v>
      </c>
      <c r="G30" s="146">
        <v>255</v>
      </c>
      <c r="H30" s="146">
        <v>617</v>
      </c>
      <c r="I30" s="146">
        <v>470</v>
      </c>
      <c r="J30" s="147">
        <v>420</v>
      </c>
      <c r="K30" s="148">
        <v>225</v>
      </c>
      <c r="L30" s="148">
        <v>1435</v>
      </c>
      <c r="M30" s="148">
        <v>233</v>
      </c>
      <c r="N30" s="148">
        <v>170</v>
      </c>
      <c r="O30" s="148">
        <v>114</v>
      </c>
      <c r="P30" s="148">
        <v>1346</v>
      </c>
      <c r="Q30" s="148">
        <v>0</v>
      </c>
    </row>
    <row r="31" spans="1:17">
      <c r="M31" s="571"/>
    </row>
    <row r="32" spans="1:17">
      <c r="M32" s="571"/>
    </row>
  </sheetData>
  <mergeCells count="6">
    <mergeCell ref="B2:Q2"/>
    <mergeCell ref="A3:A30"/>
    <mergeCell ref="B3:B4"/>
    <mergeCell ref="C3:F3"/>
    <mergeCell ref="G3:Q3"/>
    <mergeCell ref="B5:Q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2:Q24"/>
  <sheetViews>
    <sheetView showGridLines="0" workbookViewId="0"/>
  </sheetViews>
  <sheetFormatPr baseColWidth="10" defaultColWidth="11.44140625" defaultRowHeight="13.8"/>
  <cols>
    <col min="1" max="1" width="6.6640625" style="11" customWidth="1"/>
    <col min="2" max="2" width="39.33203125" style="11" customWidth="1"/>
    <col min="3" max="17" width="8.88671875" style="11" bestFit="1" customWidth="1"/>
    <col min="18" max="16384" width="11.44140625" style="11"/>
  </cols>
  <sheetData>
    <row r="2" spans="1:17" ht="18.75" customHeight="1">
      <c r="A2" s="1341" t="s">
        <v>321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</row>
    <row r="3" spans="1:17" ht="20.25" customHeight="1">
      <c r="A3" s="1338" t="s">
        <v>94</v>
      </c>
      <c r="B3" s="1197" t="s">
        <v>95</v>
      </c>
      <c r="C3" s="1197">
        <v>2007</v>
      </c>
      <c r="D3" s="1197">
        <v>2008</v>
      </c>
      <c r="E3" s="1197">
        <v>2009</v>
      </c>
      <c r="F3" s="1197">
        <v>2010</v>
      </c>
      <c r="G3" s="1197">
        <v>2011</v>
      </c>
      <c r="H3" s="1197">
        <v>2012</v>
      </c>
      <c r="I3" s="1197">
        <v>2013</v>
      </c>
      <c r="J3" s="1197">
        <v>2014</v>
      </c>
      <c r="K3" s="1197">
        <v>2015</v>
      </c>
      <c r="L3" s="1197">
        <v>2016</v>
      </c>
      <c r="M3" s="1197">
        <v>2017</v>
      </c>
      <c r="N3" s="1198">
        <v>2018</v>
      </c>
      <c r="O3" s="1198">
        <v>2019</v>
      </c>
      <c r="P3" s="1198">
        <v>2020</v>
      </c>
      <c r="Q3" s="1198">
        <v>2021</v>
      </c>
    </row>
    <row r="4" spans="1:17" s="15" customFormat="1" ht="22.5" customHeight="1">
      <c r="A4" s="1339"/>
      <c r="B4" s="13" t="s">
        <v>96</v>
      </c>
      <c r="C4" s="14">
        <v>3293239</v>
      </c>
      <c r="D4" s="14">
        <v>3347904</v>
      </c>
      <c r="E4" s="14">
        <v>3402243</v>
      </c>
      <c r="F4" s="14">
        <v>3456443</v>
      </c>
      <c r="G4" s="14">
        <v>3669740</v>
      </c>
      <c r="H4" s="14">
        <v>3739527</v>
      </c>
      <c r="I4" s="14">
        <v>3811812</v>
      </c>
      <c r="J4" s="14">
        <v>3886601</v>
      </c>
      <c r="K4" s="14">
        <v>3963988</v>
      </c>
      <c r="L4" s="14">
        <v>4036355</v>
      </c>
      <c r="M4" s="14">
        <v>4110947</v>
      </c>
      <c r="N4" s="14">
        <f>+N5+N6</f>
        <v>4187375</v>
      </c>
      <c r="O4" s="14">
        <f>+O5+O6</f>
        <v>4267632</v>
      </c>
      <c r="P4" s="14">
        <f>+P5+P6</f>
        <v>4356904</v>
      </c>
      <c r="Q4" s="14">
        <f>+Q5+Q6</f>
        <v>4448298</v>
      </c>
    </row>
    <row r="5" spans="1:17">
      <c r="A5" s="1339"/>
      <c r="B5" s="16" t="s">
        <v>97</v>
      </c>
      <c r="C5" s="16">
        <v>1633463</v>
      </c>
      <c r="D5" s="16">
        <v>1652131</v>
      </c>
      <c r="E5" s="16">
        <v>1683219</v>
      </c>
      <c r="F5" s="16">
        <v>1711490</v>
      </c>
      <c r="G5" s="16">
        <v>1801577</v>
      </c>
      <c r="H5" s="16">
        <v>1828497</v>
      </c>
      <c r="I5" s="16">
        <v>1885172</v>
      </c>
      <c r="J5" s="16">
        <v>1910751</v>
      </c>
      <c r="K5" s="16">
        <v>1960292</v>
      </c>
      <c r="L5" s="16">
        <v>1980297</v>
      </c>
      <c r="M5" s="16">
        <v>2025237</v>
      </c>
      <c r="N5" s="16">
        <v>2057123</v>
      </c>
      <c r="O5" s="16">
        <v>2097775</v>
      </c>
      <c r="P5" s="16">
        <v>2108112</v>
      </c>
      <c r="Q5" s="16">
        <f>+'C1A2'!Q5+'C1A3'!Q5</f>
        <v>2185621</v>
      </c>
    </row>
    <row r="6" spans="1:17">
      <c r="A6" s="1339"/>
      <c r="B6" s="16" t="s">
        <v>98</v>
      </c>
      <c r="C6" s="16">
        <v>1659776</v>
      </c>
      <c r="D6" s="16">
        <v>1695773</v>
      </c>
      <c r="E6" s="16">
        <v>1719024</v>
      </c>
      <c r="F6" s="16">
        <v>1744953</v>
      </c>
      <c r="G6" s="16">
        <v>1868163</v>
      </c>
      <c r="H6" s="16">
        <v>1911030</v>
      </c>
      <c r="I6" s="16">
        <v>1926640</v>
      </c>
      <c r="J6" s="16">
        <v>1975850</v>
      </c>
      <c r="K6" s="16">
        <v>2003696</v>
      </c>
      <c r="L6" s="16">
        <v>2056058</v>
      </c>
      <c r="M6" s="16">
        <v>2085710</v>
      </c>
      <c r="N6" s="16">
        <v>2130252</v>
      </c>
      <c r="O6" s="16">
        <v>2169857</v>
      </c>
      <c r="P6" s="16">
        <v>2248792</v>
      </c>
      <c r="Q6" s="16">
        <f>+'C1A2'!Q6+'C1A3'!Q6</f>
        <v>2262677</v>
      </c>
    </row>
    <row r="7" spans="1:17" s="18" customFormat="1" ht="22.5" customHeight="1">
      <c r="A7" s="1339"/>
      <c r="B7" s="17" t="s">
        <v>99</v>
      </c>
      <c r="C7" s="17">
        <v>2309763</v>
      </c>
      <c r="D7" s="17">
        <v>2356900</v>
      </c>
      <c r="E7" s="17">
        <v>2403651</v>
      </c>
      <c r="F7" s="17">
        <v>2450374</v>
      </c>
      <c r="G7" s="17">
        <v>2603390</v>
      </c>
      <c r="H7" s="17">
        <v>2659822</v>
      </c>
      <c r="I7" s="17">
        <v>2719844</v>
      </c>
      <c r="J7" s="17">
        <v>2782076</v>
      </c>
      <c r="K7" s="17">
        <v>2846612</v>
      </c>
      <c r="L7" s="17">
        <v>2909973</v>
      </c>
      <c r="M7" s="17">
        <v>2973286</v>
      </c>
      <c r="N7" s="17">
        <f>+N8+N9</f>
        <v>3038407</v>
      </c>
      <c r="O7" s="17">
        <f>+O8+O9</f>
        <v>3105765</v>
      </c>
      <c r="P7" s="17">
        <f>+P8+P9</f>
        <v>3180962</v>
      </c>
      <c r="Q7" s="17">
        <f>+Q8+Q9</f>
        <v>3258241</v>
      </c>
    </row>
    <row r="8" spans="1:17" s="19" customFormat="1">
      <c r="A8" s="1339"/>
      <c r="B8" s="16" t="s">
        <v>97</v>
      </c>
      <c r="C8" s="16">
        <v>1132972</v>
      </c>
      <c r="D8" s="16">
        <v>1146195</v>
      </c>
      <c r="E8" s="16">
        <v>1169458</v>
      </c>
      <c r="F8" s="16">
        <v>1193523</v>
      </c>
      <c r="G8" s="16">
        <v>1253423</v>
      </c>
      <c r="H8" s="16">
        <v>1274088</v>
      </c>
      <c r="I8" s="16">
        <v>1319641</v>
      </c>
      <c r="J8" s="16">
        <v>1337196</v>
      </c>
      <c r="K8" s="16">
        <v>1379379</v>
      </c>
      <c r="L8" s="16">
        <v>1408222</v>
      </c>
      <c r="M8" s="16">
        <v>1442734</v>
      </c>
      <c r="N8" s="16">
        <f t="shared" ref="N8:P9" si="0">+N11+N23</f>
        <v>1471927</v>
      </c>
      <c r="O8" s="16">
        <f t="shared" si="0"/>
        <v>1508539</v>
      </c>
      <c r="P8" s="16">
        <f t="shared" si="0"/>
        <v>1494296</v>
      </c>
      <c r="Q8" s="16">
        <f>+Q11+Q23</f>
        <v>1569411</v>
      </c>
    </row>
    <row r="9" spans="1:17" s="19" customFormat="1">
      <c r="A9" s="1339"/>
      <c r="B9" s="16" t="s">
        <v>98</v>
      </c>
      <c r="C9" s="16">
        <v>1176791</v>
      </c>
      <c r="D9" s="16">
        <v>1210705</v>
      </c>
      <c r="E9" s="16">
        <v>1234193</v>
      </c>
      <c r="F9" s="16">
        <v>1256851</v>
      </c>
      <c r="G9" s="16">
        <v>1349967</v>
      </c>
      <c r="H9" s="16">
        <v>1385734</v>
      </c>
      <c r="I9" s="16">
        <v>1400203</v>
      </c>
      <c r="J9" s="16">
        <v>1444880</v>
      </c>
      <c r="K9" s="16">
        <v>1467233</v>
      </c>
      <c r="L9" s="16">
        <v>1501751</v>
      </c>
      <c r="M9" s="16">
        <v>1530552</v>
      </c>
      <c r="N9" s="16">
        <f t="shared" si="0"/>
        <v>1566480</v>
      </c>
      <c r="O9" s="16">
        <f t="shared" si="0"/>
        <v>1597226</v>
      </c>
      <c r="P9" s="16">
        <f t="shared" si="0"/>
        <v>1686666</v>
      </c>
      <c r="Q9" s="16">
        <f>+Q12+Q24</f>
        <v>1688830</v>
      </c>
    </row>
    <row r="10" spans="1:17" s="18" customFormat="1" ht="22.5" customHeight="1">
      <c r="A10" s="1339"/>
      <c r="B10" s="17" t="s">
        <v>100</v>
      </c>
      <c r="C10" s="17">
        <f t="shared" ref="C10:K12" si="1">+C13+C19</f>
        <v>1449318</v>
      </c>
      <c r="D10" s="17">
        <f t="shared" si="1"/>
        <v>1505930</v>
      </c>
      <c r="E10" s="17">
        <f t="shared" si="1"/>
        <v>1541904</v>
      </c>
      <c r="F10" s="17">
        <f t="shared" si="1"/>
        <v>1557047</v>
      </c>
      <c r="G10" s="17">
        <f t="shared" si="1"/>
        <v>1610244</v>
      </c>
      <c r="H10" s="17">
        <f t="shared" si="1"/>
        <v>1685439</v>
      </c>
      <c r="I10" s="17">
        <f t="shared" si="1"/>
        <v>1743821</v>
      </c>
      <c r="J10" s="17">
        <f t="shared" si="1"/>
        <v>1781266</v>
      </c>
      <c r="K10" s="17">
        <f t="shared" si="1"/>
        <v>1826111</v>
      </c>
      <c r="L10" s="17">
        <v>1873655</v>
      </c>
      <c r="M10" s="17">
        <v>1902477</v>
      </c>
      <c r="N10" s="17">
        <v>1986940</v>
      </c>
      <c r="O10" s="17">
        <f>+O11+O12</f>
        <v>2066753</v>
      </c>
      <c r="P10" s="17">
        <f>+P11+P12</f>
        <v>2003258</v>
      </c>
      <c r="Q10" s="17">
        <f>+Q11+Q12</f>
        <v>1966467</v>
      </c>
    </row>
    <row r="11" spans="1:17" s="19" customFormat="1">
      <c r="A11" s="1339"/>
      <c r="B11" s="16" t="s">
        <v>97</v>
      </c>
      <c r="C11" s="16">
        <f t="shared" si="1"/>
        <v>898066</v>
      </c>
      <c r="D11" s="16">
        <f t="shared" si="1"/>
        <v>934600</v>
      </c>
      <c r="E11" s="16">
        <f t="shared" si="1"/>
        <v>946206</v>
      </c>
      <c r="F11" s="16">
        <f t="shared" si="1"/>
        <v>959586</v>
      </c>
      <c r="G11" s="16">
        <f t="shared" si="1"/>
        <v>992127</v>
      </c>
      <c r="H11" s="16">
        <f t="shared" si="1"/>
        <v>1019953</v>
      </c>
      <c r="I11" s="16">
        <f t="shared" si="1"/>
        <v>1052008</v>
      </c>
      <c r="J11" s="16">
        <f t="shared" si="1"/>
        <v>1061137</v>
      </c>
      <c r="K11" s="16">
        <f t="shared" si="1"/>
        <v>1080776</v>
      </c>
      <c r="L11" s="16">
        <v>1106982</v>
      </c>
      <c r="M11" s="16">
        <v>1119179</v>
      </c>
      <c r="N11" s="16">
        <v>1159462</v>
      </c>
      <c r="O11" s="16">
        <f t="shared" ref="O11:Q12" si="2">+O14+O20</f>
        <v>1188127</v>
      </c>
      <c r="P11" s="16">
        <f t="shared" si="2"/>
        <v>1106266</v>
      </c>
      <c r="Q11" s="16">
        <f t="shared" si="2"/>
        <v>1167161</v>
      </c>
    </row>
    <row r="12" spans="1:17" s="19" customFormat="1">
      <c r="A12" s="1339"/>
      <c r="B12" s="16" t="s">
        <v>98</v>
      </c>
      <c r="C12" s="16">
        <f t="shared" si="1"/>
        <v>551252</v>
      </c>
      <c r="D12" s="16">
        <f t="shared" si="1"/>
        <v>571330</v>
      </c>
      <c r="E12" s="16">
        <f t="shared" si="1"/>
        <v>595698</v>
      </c>
      <c r="F12" s="16">
        <f t="shared" si="1"/>
        <v>597461</v>
      </c>
      <c r="G12" s="16">
        <f t="shared" si="1"/>
        <v>618117</v>
      </c>
      <c r="H12" s="16">
        <f t="shared" si="1"/>
        <v>665486</v>
      </c>
      <c r="I12" s="16">
        <f t="shared" si="1"/>
        <v>691813</v>
      </c>
      <c r="J12" s="16">
        <f t="shared" si="1"/>
        <v>720129</v>
      </c>
      <c r="K12" s="16">
        <f t="shared" si="1"/>
        <v>745335</v>
      </c>
      <c r="L12" s="16">
        <v>766673</v>
      </c>
      <c r="M12" s="16">
        <v>783298</v>
      </c>
      <c r="N12" s="16">
        <v>827478</v>
      </c>
      <c r="O12" s="16">
        <f t="shared" si="2"/>
        <v>878626</v>
      </c>
      <c r="P12" s="16">
        <f t="shared" si="2"/>
        <v>896992</v>
      </c>
      <c r="Q12" s="16">
        <f t="shared" si="2"/>
        <v>799306</v>
      </c>
    </row>
    <row r="13" spans="1:17" s="18" customFormat="1" ht="22.5" customHeight="1">
      <c r="A13" s="1339"/>
      <c r="B13" s="17" t="s">
        <v>101</v>
      </c>
      <c r="C13" s="17">
        <v>1356973</v>
      </c>
      <c r="D13" s="17">
        <v>1421921</v>
      </c>
      <c r="E13" s="17">
        <v>1440801</v>
      </c>
      <c r="F13" s="17">
        <v>1455592</v>
      </c>
      <c r="G13" s="17">
        <v>1538082</v>
      </c>
      <c r="H13" s="17">
        <v>1617171</v>
      </c>
      <c r="I13" s="17">
        <v>1672352</v>
      </c>
      <c r="J13" s="17">
        <v>1695361</v>
      </c>
      <c r="K13" s="17">
        <v>1733851</v>
      </c>
      <c r="L13" s="17">
        <v>1770711</v>
      </c>
      <c r="M13" s="17">
        <v>1785849</v>
      </c>
      <c r="N13" s="17">
        <v>1868602</v>
      </c>
      <c r="O13" s="17">
        <v>1920642</v>
      </c>
      <c r="P13" s="17">
        <f>+P14+P15</f>
        <v>1631691</v>
      </c>
      <c r="Q13" s="17">
        <f>+Q14+Q15</f>
        <v>1744387</v>
      </c>
    </row>
    <row r="14" spans="1:17" s="19" customFormat="1" ht="15" customHeight="1">
      <c r="A14" s="1339"/>
      <c r="B14" s="16" t="s">
        <v>97</v>
      </c>
      <c r="C14" s="16">
        <v>853352</v>
      </c>
      <c r="D14" s="16">
        <v>893720</v>
      </c>
      <c r="E14" s="16">
        <v>897830</v>
      </c>
      <c r="F14" s="16">
        <v>908863</v>
      </c>
      <c r="G14" s="16">
        <v>950388</v>
      </c>
      <c r="H14" s="16">
        <v>984530</v>
      </c>
      <c r="I14" s="16">
        <v>1017103</v>
      </c>
      <c r="J14" s="16">
        <v>1018777</v>
      </c>
      <c r="K14" s="16">
        <v>1035031</v>
      </c>
      <c r="L14" s="16">
        <v>1055082</v>
      </c>
      <c r="M14" s="16">
        <v>1063249</v>
      </c>
      <c r="N14" s="16">
        <v>1103601</v>
      </c>
      <c r="O14" s="16">
        <v>1118961</v>
      </c>
      <c r="P14" s="16">
        <v>955961</v>
      </c>
      <c r="Q14" s="16">
        <f>+'C1A2'!Q14+'C1A3'!Q14</f>
        <v>1039085</v>
      </c>
    </row>
    <row r="15" spans="1:17" s="19" customFormat="1">
      <c r="A15" s="1339"/>
      <c r="B15" s="16" t="s">
        <v>98</v>
      </c>
      <c r="C15" s="16">
        <v>503621</v>
      </c>
      <c r="D15" s="16">
        <v>528201</v>
      </c>
      <c r="E15" s="16">
        <v>542971</v>
      </c>
      <c r="F15" s="16">
        <v>546729</v>
      </c>
      <c r="G15" s="16">
        <v>587694</v>
      </c>
      <c r="H15" s="16">
        <v>632641</v>
      </c>
      <c r="I15" s="16">
        <v>655249</v>
      </c>
      <c r="J15" s="16">
        <v>676584</v>
      </c>
      <c r="K15" s="16">
        <v>698820</v>
      </c>
      <c r="L15" s="16">
        <v>715629</v>
      </c>
      <c r="M15" s="16">
        <v>722600</v>
      </c>
      <c r="N15" s="16">
        <v>765001</v>
      </c>
      <c r="O15" s="16">
        <v>801681</v>
      </c>
      <c r="P15" s="16">
        <v>675730</v>
      </c>
      <c r="Q15" s="16">
        <f>+'C1A2'!Q15+'C1A3'!Q15</f>
        <v>705302</v>
      </c>
    </row>
    <row r="16" spans="1:17" s="18" customFormat="1" ht="22.5" customHeight="1">
      <c r="A16" s="1339"/>
      <c r="B16" s="17" t="s">
        <v>102</v>
      </c>
      <c r="C16" s="17">
        <v>39220</v>
      </c>
      <c r="D16" s="17">
        <v>35640</v>
      </c>
      <c r="E16" s="17">
        <v>32555</v>
      </c>
      <c r="F16" s="17">
        <v>29122</v>
      </c>
      <c r="G16" s="17">
        <v>23647</v>
      </c>
      <c r="H16" s="17">
        <v>38637</v>
      </c>
      <c r="I16" s="17">
        <v>42217</v>
      </c>
      <c r="J16" s="17">
        <v>34750</v>
      </c>
      <c r="K16" s="17">
        <v>42704</v>
      </c>
      <c r="L16" s="17">
        <v>40976</v>
      </c>
      <c r="M16" s="17">
        <v>44365</v>
      </c>
      <c r="N16" s="17">
        <v>68407</v>
      </c>
      <c r="O16" s="17">
        <v>85242</v>
      </c>
      <c r="P16" s="819" t="s">
        <v>319</v>
      </c>
      <c r="Q16" s="17">
        <f>+Q17+Q18</f>
        <v>103933</v>
      </c>
    </row>
    <row r="17" spans="1:17" s="19" customFormat="1">
      <c r="A17" s="1339"/>
      <c r="B17" s="16" t="s">
        <v>97</v>
      </c>
      <c r="C17" s="16">
        <v>25673</v>
      </c>
      <c r="D17" s="16">
        <v>23732</v>
      </c>
      <c r="E17" s="16">
        <v>21049</v>
      </c>
      <c r="F17" s="16">
        <v>19173</v>
      </c>
      <c r="G17" s="16">
        <v>15831</v>
      </c>
      <c r="H17" s="16">
        <v>23730</v>
      </c>
      <c r="I17" s="16">
        <v>29719</v>
      </c>
      <c r="J17" s="16">
        <v>23679</v>
      </c>
      <c r="K17" s="16">
        <v>26692</v>
      </c>
      <c r="L17" s="16">
        <v>25383</v>
      </c>
      <c r="M17" s="16">
        <v>26662</v>
      </c>
      <c r="N17" s="16">
        <v>45258</v>
      </c>
      <c r="O17" s="16">
        <v>51580</v>
      </c>
      <c r="P17" s="819" t="s">
        <v>319</v>
      </c>
      <c r="Q17" s="16">
        <f>+'C1A2'!Q17+'C1A3'!Q17</f>
        <v>74617</v>
      </c>
    </row>
    <row r="18" spans="1:17" s="19" customFormat="1">
      <c r="A18" s="1339"/>
      <c r="B18" s="16" t="s">
        <v>98</v>
      </c>
      <c r="C18" s="16">
        <v>13547</v>
      </c>
      <c r="D18" s="16">
        <v>11908</v>
      </c>
      <c r="E18" s="16">
        <v>11506</v>
      </c>
      <c r="F18" s="16">
        <v>9949</v>
      </c>
      <c r="G18" s="16">
        <v>7816</v>
      </c>
      <c r="H18" s="16">
        <v>14907</v>
      </c>
      <c r="I18" s="16">
        <v>12498</v>
      </c>
      <c r="J18" s="16">
        <v>11071</v>
      </c>
      <c r="K18" s="16">
        <v>16012</v>
      </c>
      <c r="L18" s="16">
        <v>15593</v>
      </c>
      <c r="M18" s="16">
        <v>17703</v>
      </c>
      <c r="N18" s="16">
        <v>23149</v>
      </c>
      <c r="O18" s="16">
        <v>33662</v>
      </c>
      <c r="P18" s="819" t="s">
        <v>319</v>
      </c>
      <c r="Q18" s="16">
        <f>+'C1A2'!Q18+'C1A3'!Q18</f>
        <v>29316</v>
      </c>
    </row>
    <row r="19" spans="1:17" s="18" customFormat="1" ht="22.5" customHeight="1">
      <c r="A19" s="1339"/>
      <c r="B19" s="17" t="s">
        <v>103</v>
      </c>
      <c r="C19" s="17">
        <v>92345</v>
      </c>
      <c r="D19" s="17">
        <v>84009</v>
      </c>
      <c r="E19" s="17">
        <v>101103</v>
      </c>
      <c r="F19" s="17">
        <v>101455</v>
      </c>
      <c r="G19" s="17">
        <v>72162</v>
      </c>
      <c r="H19" s="17">
        <v>68268</v>
      </c>
      <c r="I19" s="17">
        <v>71469</v>
      </c>
      <c r="J19" s="17">
        <v>85905</v>
      </c>
      <c r="K19" s="17">
        <v>92260</v>
      </c>
      <c r="L19" s="17">
        <v>102944</v>
      </c>
      <c r="M19" s="17">
        <v>116628</v>
      </c>
      <c r="N19" s="17">
        <v>118338</v>
      </c>
      <c r="O19" s="17">
        <v>146111</v>
      </c>
      <c r="P19" s="17">
        <f>+P20+P21</f>
        <v>371567</v>
      </c>
      <c r="Q19" s="17">
        <f>+Q20+Q21</f>
        <v>222080</v>
      </c>
    </row>
    <row r="20" spans="1:17" s="19" customFormat="1">
      <c r="A20" s="1339"/>
      <c r="B20" s="16" t="s">
        <v>97</v>
      </c>
      <c r="C20" s="16">
        <v>44714</v>
      </c>
      <c r="D20" s="16">
        <v>40880</v>
      </c>
      <c r="E20" s="16">
        <v>48376</v>
      </c>
      <c r="F20" s="16">
        <v>50723</v>
      </c>
      <c r="G20" s="16">
        <v>41739</v>
      </c>
      <c r="H20" s="16">
        <v>35423</v>
      </c>
      <c r="I20" s="16">
        <v>34905</v>
      </c>
      <c r="J20" s="16">
        <v>42360</v>
      </c>
      <c r="K20" s="16">
        <v>45745</v>
      </c>
      <c r="L20" s="16">
        <v>51900</v>
      </c>
      <c r="M20" s="16">
        <v>55930</v>
      </c>
      <c r="N20" s="16">
        <v>55861</v>
      </c>
      <c r="O20" s="16">
        <v>69166</v>
      </c>
      <c r="P20" s="16">
        <v>150305</v>
      </c>
      <c r="Q20" s="16">
        <f>+'C1A2'!Q20+'C1A3'!Q20</f>
        <v>128076</v>
      </c>
    </row>
    <row r="21" spans="1:17" s="19" customFormat="1">
      <c r="A21" s="1339"/>
      <c r="B21" s="16" t="s">
        <v>98</v>
      </c>
      <c r="C21" s="16">
        <v>47631</v>
      </c>
      <c r="D21" s="16">
        <v>43129</v>
      </c>
      <c r="E21" s="16">
        <v>52727</v>
      </c>
      <c r="F21" s="16">
        <v>50732</v>
      </c>
      <c r="G21" s="16">
        <v>30423</v>
      </c>
      <c r="H21" s="16">
        <v>32845</v>
      </c>
      <c r="I21" s="16">
        <v>36564</v>
      </c>
      <c r="J21" s="16">
        <v>43545</v>
      </c>
      <c r="K21" s="16">
        <v>46515</v>
      </c>
      <c r="L21" s="16">
        <v>51044</v>
      </c>
      <c r="M21" s="16">
        <v>60698</v>
      </c>
      <c r="N21" s="16">
        <v>62477</v>
      </c>
      <c r="O21" s="16">
        <v>76945</v>
      </c>
      <c r="P21" s="16">
        <v>221262</v>
      </c>
      <c r="Q21" s="16">
        <f>+'C1A2'!Q21+'C1A3'!Q21</f>
        <v>94004</v>
      </c>
    </row>
    <row r="22" spans="1:17" s="18" customFormat="1" ht="22.5" customHeight="1">
      <c r="A22" s="1339"/>
      <c r="B22" s="17" t="s">
        <v>104</v>
      </c>
      <c r="C22" s="17">
        <v>860445</v>
      </c>
      <c r="D22" s="17">
        <v>850970</v>
      </c>
      <c r="E22" s="17">
        <v>861747</v>
      </c>
      <c r="F22" s="17">
        <v>893327</v>
      </c>
      <c r="G22" s="17">
        <v>993146</v>
      </c>
      <c r="H22" s="17">
        <v>974383</v>
      </c>
      <c r="I22" s="17">
        <v>976023</v>
      </c>
      <c r="J22" s="21">
        <v>1000810</v>
      </c>
      <c r="K22" s="17">
        <v>1020501</v>
      </c>
      <c r="L22" s="17">
        <v>1036318</v>
      </c>
      <c r="M22" s="17">
        <v>1070809</v>
      </c>
      <c r="N22" s="17">
        <v>1051467</v>
      </c>
      <c r="O22" s="17">
        <v>1039012</v>
      </c>
      <c r="P22" s="17">
        <f>+P23+P24</f>
        <v>1177704</v>
      </c>
      <c r="Q22" s="17">
        <f>+Q23+Q24</f>
        <v>1291774</v>
      </c>
    </row>
    <row r="23" spans="1:17" s="19" customFormat="1">
      <c r="A23" s="1339"/>
      <c r="B23" s="16" t="s">
        <v>97</v>
      </c>
      <c r="C23" s="16">
        <v>234906</v>
      </c>
      <c r="D23" s="16">
        <v>211595</v>
      </c>
      <c r="E23" s="16">
        <v>223252</v>
      </c>
      <c r="F23" s="16">
        <v>233937</v>
      </c>
      <c r="G23" s="16">
        <v>261296</v>
      </c>
      <c r="H23" s="16">
        <v>254135</v>
      </c>
      <c r="I23" s="16">
        <v>267633</v>
      </c>
      <c r="J23" s="22">
        <v>276059</v>
      </c>
      <c r="K23" s="16">
        <v>298603</v>
      </c>
      <c r="L23" s="16">
        <v>301240</v>
      </c>
      <c r="M23" s="16">
        <v>323555</v>
      </c>
      <c r="N23" s="16">
        <v>312465</v>
      </c>
      <c r="O23" s="16">
        <v>320412</v>
      </c>
      <c r="P23" s="16">
        <v>388030</v>
      </c>
      <c r="Q23" s="16">
        <f>+'C1A2'!Q23+'C1A3'!Q23</f>
        <v>402250</v>
      </c>
    </row>
    <row r="24" spans="1:17" s="19" customFormat="1">
      <c r="A24" s="1340"/>
      <c r="B24" s="23" t="s">
        <v>98</v>
      </c>
      <c r="C24" s="23">
        <v>625539</v>
      </c>
      <c r="D24" s="23">
        <v>639375</v>
      </c>
      <c r="E24" s="23">
        <v>638495</v>
      </c>
      <c r="F24" s="23">
        <v>659390</v>
      </c>
      <c r="G24" s="23">
        <v>731850</v>
      </c>
      <c r="H24" s="23">
        <v>720248</v>
      </c>
      <c r="I24" s="23">
        <v>708390</v>
      </c>
      <c r="J24" s="24">
        <v>724751</v>
      </c>
      <c r="K24" s="23">
        <v>721898</v>
      </c>
      <c r="L24" s="23">
        <v>735078</v>
      </c>
      <c r="M24" s="23">
        <v>747254</v>
      </c>
      <c r="N24" s="606">
        <v>739002</v>
      </c>
      <c r="O24" s="606">
        <v>718600</v>
      </c>
      <c r="P24" s="606">
        <v>789674</v>
      </c>
      <c r="Q24" s="606">
        <f>+'C1A2'!Q24+'C1A3'!Q24</f>
        <v>889524</v>
      </c>
    </row>
  </sheetData>
  <mergeCells count="2">
    <mergeCell ref="A3:A24"/>
    <mergeCell ref="A2:Q2"/>
  </mergeCells>
  <pageMargins left="0.7" right="0.7" top="0.75" bottom="0.75" header="0.3" footer="0.3"/>
  <pageSetup paperSize="9" orientation="portrait" horizont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2:Q31"/>
  <sheetViews>
    <sheetView showGridLines="0" workbookViewId="0">
      <selection activeCell="S10" sqref="S10"/>
    </sheetView>
  </sheetViews>
  <sheetFormatPr baseColWidth="10" defaultColWidth="11.44140625" defaultRowHeight="13.8"/>
  <cols>
    <col min="1" max="1" width="5.109375" style="11" customWidth="1"/>
    <col min="2" max="2" width="34.33203125" style="11" customWidth="1"/>
    <col min="3" max="11" width="7.44140625" style="11" bestFit="1" customWidth="1"/>
    <col min="12" max="13" width="7.88671875" style="44" customWidth="1"/>
    <col min="14" max="14" width="8" style="11" customWidth="1"/>
    <col min="15" max="17" width="7.88671875" style="11" customWidth="1"/>
    <col min="18" max="16384" width="11.44140625" style="11"/>
  </cols>
  <sheetData>
    <row r="2" spans="1:17" ht="28.5" customHeight="1">
      <c r="B2" s="1367" t="s">
        <v>331</v>
      </c>
      <c r="C2" s="1367"/>
      <c r="D2" s="1367"/>
      <c r="E2" s="1367"/>
      <c r="F2" s="1367"/>
      <c r="G2" s="1367"/>
      <c r="H2" s="1367"/>
      <c r="I2" s="1367"/>
      <c r="J2" s="1367"/>
      <c r="K2" s="1367"/>
      <c r="L2" s="1367"/>
      <c r="M2" s="1367"/>
      <c r="N2" s="1367"/>
      <c r="O2" s="1367"/>
      <c r="P2" s="1367"/>
      <c r="Q2" s="1367"/>
    </row>
    <row r="3" spans="1:17" ht="22.5" customHeight="1">
      <c r="A3" s="1374" t="s">
        <v>119</v>
      </c>
      <c r="B3" s="1375" t="s">
        <v>120</v>
      </c>
      <c r="C3" s="1343" t="s">
        <v>121</v>
      </c>
      <c r="D3" s="1343"/>
      <c r="E3" s="1343"/>
      <c r="F3" s="1343"/>
      <c r="G3" s="1344" t="s">
        <v>122</v>
      </c>
      <c r="H3" s="1344"/>
      <c r="I3" s="1344"/>
      <c r="J3" s="1344"/>
      <c r="K3" s="1344"/>
      <c r="L3" s="1344"/>
      <c r="M3" s="1344"/>
      <c r="N3" s="1344"/>
      <c r="O3" s="1344"/>
      <c r="P3" s="1344"/>
      <c r="Q3" s="1344"/>
    </row>
    <row r="4" spans="1:17">
      <c r="A4" s="1374"/>
      <c r="B4" s="1375"/>
      <c r="C4" s="1183">
        <v>2007</v>
      </c>
      <c r="D4" s="1183">
        <v>2008</v>
      </c>
      <c r="E4" s="1183">
        <v>2009</v>
      </c>
      <c r="F4" s="1183">
        <v>2010</v>
      </c>
      <c r="G4" s="1183">
        <v>2011</v>
      </c>
      <c r="H4" s="1183">
        <v>2012</v>
      </c>
      <c r="I4" s="1183">
        <v>2013</v>
      </c>
      <c r="J4" s="1183">
        <v>2014</v>
      </c>
      <c r="K4" s="1183">
        <v>2015</v>
      </c>
      <c r="L4" s="1183">
        <v>2016</v>
      </c>
      <c r="M4" s="1183">
        <v>2017</v>
      </c>
      <c r="N4" s="1183">
        <v>2018</v>
      </c>
      <c r="O4" s="1183">
        <v>2019</v>
      </c>
      <c r="P4" s="1183">
        <v>2020</v>
      </c>
      <c r="Q4" s="1183">
        <v>2021</v>
      </c>
    </row>
    <row r="5" spans="1:17" ht="21" customHeight="1">
      <c r="A5" s="1374"/>
      <c r="B5" s="1343" t="s">
        <v>199</v>
      </c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3"/>
      <c r="N5" s="1343"/>
      <c r="O5" s="1343"/>
      <c r="P5" s="1343"/>
      <c r="Q5" s="1343"/>
    </row>
    <row r="6" spans="1:17" ht="22.5" customHeight="1">
      <c r="A6" s="1374"/>
      <c r="B6" s="160" t="s">
        <v>119</v>
      </c>
      <c r="C6" s="159">
        <v>49.826488810020535</v>
      </c>
      <c r="D6" s="159">
        <v>51.350110167864457</v>
      </c>
      <c r="E6" s="159">
        <v>52.417162397860636</v>
      </c>
      <c r="F6" s="159">
        <v>53.388174708297377</v>
      </c>
      <c r="G6" s="159">
        <v>56.801457919668785</v>
      </c>
      <c r="H6" s="159">
        <v>56.619862710869782</v>
      </c>
      <c r="I6" s="159">
        <v>55.055992996689696</v>
      </c>
      <c r="J6" s="158">
        <v>55.551118611316411</v>
      </c>
      <c r="K6" s="157">
        <v>55.264956446661216</v>
      </c>
      <c r="L6" s="157">
        <v>54.543118555201843</v>
      </c>
      <c r="M6" s="157">
        <v>51.344038605727583</v>
      </c>
      <c r="N6" s="157">
        <v>49.102858714696865</v>
      </c>
      <c r="O6" s="157">
        <v>47.485267946863601</v>
      </c>
      <c r="P6" s="157">
        <f>'C7A1'!P6/'C3A'!P5*100</f>
        <v>45.50549092934876</v>
      </c>
      <c r="Q6" s="157">
        <f>'C7A1'!Q6/'C3A'!Q5*100</f>
        <v>44.525498068949148</v>
      </c>
    </row>
    <row r="7" spans="1:17" ht="22.5" customHeight="1">
      <c r="A7" s="1374"/>
      <c r="B7" s="160" t="s">
        <v>124</v>
      </c>
      <c r="C7" s="159">
        <v>15.821907676017407</v>
      </c>
      <c r="D7" s="159">
        <v>15.651866265699629</v>
      </c>
      <c r="E7" s="159">
        <v>17.24234281821035</v>
      </c>
      <c r="F7" s="159">
        <v>17.279979868595401</v>
      </c>
      <c r="G7" s="159">
        <v>18.192793065567344</v>
      </c>
      <c r="H7" s="159">
        <v>17.837849675874555</v>
      </c>
      <c r="I7" s="159">
        <v>15.257067147324843</v>
      </c>
      <c r="J7" s="158">
        <v>17.216569363358357</v>
      </c>
      <c r="K7" s="157">
        <v>16.416592428916545</v>
      </c>
      <c r="L7" s="157">
        <v>15.274552075218754</v>
      </c>
      <c r="M7" s="157">
        <v>12.639259614141551</v>
      </c>
      <c r="N7" s="157">
        <v>12.839735517528755</v>
      </c>
      <c r="O7" s="157">
        <v>11.962445082798242</v>
      </c>
      <c r="P7" s="157">
        <f>'C7A1'!P7/'C3A'!P6*100</f>
        <v>13.528106477129823</v>
      </c>
      <c r="Q7" s="157">
        <f>'C7A1'!Q7/'C3A'!Q6*100</f>
        <v>11.223265106652102</v>
      </c>
    </row>
    <row r="8" spans="1:17" ht="27.6">
      <c r="A8" s="1374"/>
      <c r="B8" s="156" t="s">
        <v>125</v>
      </c>
      <c r="C8" s="155">
        <v>15.137725213214351</v>
      </c>
      <c r="D8" s="155">
        <v>14.727434925287538</v>
      </c>
      <c r="E8" s="155">
        <v>16.742023545470055</v>
      </c>
      <c r="F8" s="155">
        <v>16.760362910600264</v>
      </c>
      <c r="G8" s="155">
        <v>17.511278077303949</v>
      </c>
      <c r="H8" s="155">
        <v>17.090022277978846</v>
      </c>
      <c r="I8" s="155">
        <v>14.24435077303287</v>
      </c>
      <c r="J8" s="154">
        <v>16.461160452639646</v>
      </c>
      <c r="K8" s="153">
        <v>15.863445923107761</v>
      </c>
      <c r="L8" s="153">
        <v>14.212085787178976</v>
      </c>
      <c r="M8" s="153">
        <v>11.580915732659534</v>
      </c>
      <c r="N8" s="617">
        <v>10.975595971470232</v>
      </c>
      <c r="O8" s="617">
        <v>9.7792094635878186</v>
      </c>
      <c r="P8" s="617">
        <f>'C7A1'!P8/'C3A'!P7*100</f>
        <v>12.390931041396083</v>
      </c>
      <c r="Q8" s="617">
        <f>'C7A1'!Q8/'C3A'!Q7*100</f>
        <v>9.810023467904621</v>
      </c>
    </row>
    <row r="9" spans="1:17">
      <c r="A9" s="1374"/>
      <c r="B9" s="156" t="s">
        <v>126</v>
      </c>
      <c r="C9" s="155">
        <v>62.268704746580852</v>
      </c>
      <c r="D9" s="155">
        <v>86.226816661599273</v>
      </c>
      <c r="E9" s="155">
        <v>55.483106105512746</v>
      </c>
      <c r="F9" s="155">
        <v>63.840399002493761</v>
      </c>
      <c r="G9" s="155">
        <v>73.477845074912338</v>
      </c>
      <c r="H9" s="155">
        <v>71.783235451147888</v>
      </c>
      <c r="I9" s="155">
        <v>70.948934459187768</v>
      </c>
      <c r="J9" s="154">
        <v>73.022481265611987</v>
      </c>
      <c r="K9" s="153">
        <v>70.072436141822337</v>
      </c>
      <c r="L9" s="153">
        <v>88.0191291215706</v>
      </c>
      <c r="M9" s="153">
        <v>78.377729781617461</v>
      </c>
      <c r="N9" s="617">
        <v>83.782621164324638</v>
      </c>
      <c r="O9" s="617">
        <v>92.835141288335336</v>
      </c>
      <c r="P9" s="617">
        <f>'C7A1'!P9/'C3A'!P8*100</f>
        <v>87.08767972934875</v>
      </c>
      <c r="Q9" s="617">
        <f>'C7A1'!Q9/'C3A'!Q8*100</f>
        <v>86.191493493882305</v>
      </c>
    </row>
    <row r="10" spans="1:17" ht="22.5" customHeight="1">
      <c r="A10" s="1374"/>
      <c r="B10" s="160" t="s">
        <v>128</v>
      </c>
      <c r="C10" s="159">
        <v>50.035573510410359</v>
      </c>
      <c r="D10" s="159">
        <v>54.518387506613166</v>
      </c>
      <c r="E10" s="159">
        <v>54.370867066312343</v>
      </c>
      <c r="F10" s="159">
        <v>53.24127304894526</v>
      </c>
      <c r="G10" s="159">
        <v>57.721783598553536</v>
      </c>
      <c r="H10" s="159">
        <v>58.298830686413851</v>
      </c>
      <c r="I10" s="159">
        <v>55.427839324741882</v>
      </c>
      <c r="J10" s="158">
        <v>55.047852075767523</v>
      </c>
      <c r="K10" s="157">
        <v>51.076317899067234</v>
      </c>
      <c r="L10" s="157">
        <v>52.828264930882597</v>
      </c>
      <c r="M10" s="157">
        <v>50.637988273488176</v>
      </c>
      <c r="N10" s="157">
        <v>46.078505521101192</v>
      </c>
      <c r="O10" s="157">
        <v>42.904314227426092</v>
      </c>
      <c r="P10" s="157">
        <f>'C7A1'!P10/'C3A'!P9*100</f>
        <v>32.4485619524784</v>
      </c>
      <c r="Q10" s="157">
        <f>'C7A1'!Q10/'C3A'!Q9*100</f>
        <v>35.254608530503461</v>
      </c>
    </row>
    <row r="11" spans="1:17">
      <c r="A11" s="1374"/>
      <c r="B11" s="156" t="s">
        <v>129</v>
      </c>
      <c r="C11" s="155">
        <v>48.247663551401871</v>
      </c>
      <c r="D11" s="155">
        <v>52.155932315093999</v>
      </c>
      <c r="E11" s="155">
        <v>49.391547575031744</v>
      </c>
      <c r="F11" s="155">
        <v>49.854824083395037</v>
      </c>
      <c r="G11" s="155">
        <v>51.3020201831782</v>
      </c>
      <c r="H11" s="155">
        <v>53.168294549219063</v>
      </c>
      <c r="I11" s="155">
        <v>50.516263662950813</v>
      </c>
      <c r="J11" s="154">
        <v>52.348880417721112</v>
      </c>
      <c r="K11" s="153">
        <v>49.824758902773084</v>
      </c>
      <c r="L11" s="153">
        <v>47.138288444495821</v>
      </c>
      <c r="M11" s="153">
        <v>44.450287316902163</v>
      </c>
      <c r="N11" s="617">
        <v>42.548751427644845</v>
      </c>
      <c r="O11" s="617">
        <v>39.987982263478514</v>
      </c>
      <c r="P11" s="617">
        <f>'C7A1'!P11/'C3A'!P10*100</f>
        <v>36.254736999098355</v>
      </c>
      <c r="Q11" s="617">
        <f>'C7A1'!Q11/'C3A'!Q10*100</f>
        <v>36.257946899646974</v>
      </c>
    </row>
    <row r="12" spans="1:17" ht="27.6">
      <c r="A12" s="1374"/>
      <c r="B12" s="156" t="s">
        <v>130</v>
      </c>
      <c r="C12" s="155">
        <v>90.679270169267966</v>
      </c>
      <c r="D12" s="155">
        <v>97.369646182495345</v>
      </c>
      <c r="E12" s="155">
        <v>93.836525696946708</v>
      </c>
      <c r="F12" s="155">
        <v>96.327683615819211</v>
      </c>
      <c r="G12" s="155">
        <v>97.548460661345487</v>
      </c>
      <c r="H12" s="155">
        <v>93.166031817163343</v>
      </c>
      <c r="I12" s="155">
        <v>96.800465386852821</v>
      </c>
      <c r="J12" s="154">
        <v>96.28487994808566</v>
      </c>
      <c r="K12" s="153">
        <v>95.756819397397038</v>
      </c>
      <c r="L12" s="153">
        <v>88.738738738738746</v>
      </c>
      <c r="M12" s="153">
        <v>99.201246834210011</v>
      </c>
      <c r="N12" s="617">
        <v>87.323331158947596</v>
      </c>
      <c r="O12" s="617">
        <v>88.098978790259224</v>
      </c>
      <c r="P12" s="617">
        <f>'C7A1'!P12/'C3A'!P11*100</f>
        <v>87.783595113438039</v>
      </c>
      <c r="Q12" s="617">
        <f>'C7A1'!Q12/'C3A'!Q11*100</f>
        <v>90.751445086705203</v>
      </c>
    </row>
    <row r="13" spans="1:17" ht="41.4">
      <c r="A13" s="1374"/>
      <c r="B13" s="156" t="s">
        <v>131</v>
      </c>
      <c r="C13" s="155">
        <v>84.476784476784474</v>
      </c>
      <c r="D13" s="155">
        <v>81.132290834379646</v>
      </c>
      <c r="E13" s="155">
        <v>83.227127901684113</v>
      </c>
      <c r="F13" s="155">
        <v>89.015606242497</v>
      </c>
      <c r="G13" s="155">
        <v>88.989880059970019</v>
      </c>
      <c r="H13" s="155">
        <v>82.225851023740731</v>
      </c>
      <c r="I13" s="155">
        <v>89.535509325681488</v>
      </c>
      <c r="J13" s="154">
        <v>78.888428038158438</v>
      </c>
      <c r="K13" s="153">
        <v>85.742574257425744</v>
      </c>
      <c r="L13" s="153">
        <v>95.376021516499435</v>
      </c>
      <c r="M13" s="153">
        <v>88.677413089920378</v>
      </c>
      <c r="N13" s="617">
        <v>81.193272824345968</v>
      </c>
      <c r="O13" s="617">
        <v>72.146118721461178</v>
      </c>
      <c r="P13" s="617">
        <f>'C7A1'!P13/'C3A'!P12*100</f>
        <v>85.285108388312921</v>
      </c>
      <c r="Q13" s="617">
        <f>'C7A1'!Q13/'C3A'!Q12*100</f>
        <v>72.089023773394032</v>
      </c>
    </row>
    <row r="14" spans="1:17">
      <c r="A14" s="1374"/>
      <c r="B14" s="156" t="s">
        <v>132</v>
      </c>
      <c r="C14" s="155">
        <v>47.625025780822654</v>
      </c>
      <c r="D14" s="155">
        <v>53.470403983615775</v>
      </c>
      <c r="E14" s="155">
        <v>55.681318042534109</v>
      </c>
      <c r="F14" s="155">
        <v>52.528399559027946</v>
      </c>
      <c r="G14" s="155">
        <v>58.617410794223154</v>
      </c>
      <c r="H14" s="155">
        <v>59.632956435183246</v>
      </c>
      <c r="I14" s="155">
        <v>55.63913805768086</v>
      </c>
      <c r="J14" s="154">
        <v>54.297749514256132</v>
      </c>
      <c r="K14" s="153">
        <v>48.782016630821076</v>
      </c>
      <c r="L14" s="153">
        <v>53.770799709830342</v>
      </c>
      <c r="M14" s="153">
        <v>51.584966505427289</v>
      </c>
      <c r="N14" s="617">
        <v>46.330838236611022</v>
      </c>
      <c r="O14" s="617">
        <v>42.311585693874839</v>
      </c>
      <c r="P14" s="617">
        <f>'C7A1'!P14/'C3A'!P13*100</f>
        <v>24.025978706687138</v>
      </c>
      <c r="Q14" s="617">
        <f>'C7A1'!Q14/'C3A'!Q13*100</f>
        <v>29.530215390626637</v>
      </c>
    </row>
    <row r="15" spans="1:17" ht="22.5" customHeight="1">
      <c r="A15" s="1374"/>
      <c r="B15" s="160" t="s">
        <v>134</v>
      </c>
      <c r="C15" s="159">
        <v>59.976786346725021</v>
      </c>
      <c r="D15" s="159">
        <v>60.441918900089476</v>
      </c>
      <c r="E15" s="159">
        <v>61.84954711197669</v>
      </c>
      <c r="F15" s="159">
        <v>63.16734432432547</v>
      </c>
      <c r="G15" s="159">
        <v>66.53030059475968</v>
      </c>
      <c r="H15" s="159">
        <v>66.255545806196466</v>
      </c>
      <c r="I15" s="159">
        <v>65.375852069446012</v>
      </c>
      <c r="J15" s="158">
        <v>65.204868761474586</v>
      </c>
      <c r="K15" s="157">
        <v>65.078583080221236</v>
      </c>
      <c r="L15" s="157">
        <v>64.252777240227559</v>
      </c>
      <c r="M15" s="157">
        <v>60.050228772573043</v>
      </c>
      <c r="N15" s="157">
        <v>57.819440152852529</v>
      </c>
      <c r="O15" s="157">
        <v>56.394520724464606</v>
      </c>
      <c r="P15" s="157">
        <f>'C7A1'!P15/'C3A'!P14*100</f>
        <v>55.800550534868876</v>
      </c>
      <c r="Q15" s="157">
        <f>'C7A1'!Q15/'C3A'!Q14*100</f>
        <v>54.667370949031813</v>
      </c>
    </row>
    <row r="16" spans="1:17" ht="41.4">
      <c r="A16" s="1374"/>
      <c r="B16" s="156" t="s">
        <v>135</v>
      </c>
      <c r="C16" s="155">
        <v>53.844157943317015</v>
      </c>
      <c r="D16" s="155">
        <v>56.377885907886771</v>
      </c>
      <c r="E16" s="155">
        <v>57.41539142480103</v>
      </c>
      <c r="F16" s="155">
        <v>57.831467247347121</v>
      </c>
      <c r="G16" s="155">
        <v>60.366250560513791</v>
      </c>
      <c r="H16" s="155">
        <v>61.240399450670559</v>
      </c>
      <c r="I16" s="155">
        <v>61.521834874817905</v>
      </c>
      <c r="J16" s="154">
        <v>62.218902699830203</v>
      </c>
      <c r="K16" s="153">
        <v>61.44949667212186</v>
      </c>
      <c r="L16" s="153">
        <v>56.523642593150704</v>
      </c>
      <c r="M16" s="153">
        <v>55.312077171646422</v>
      </c>
      <c r="N16" s="617">
        <v>52.911686548119363</v>
      </c>
      <c r="O16" s="617">
        <v>53.038688269263254</v>
      </c>
      <c r="P16" s="617">
        <f>'C7A1'!P16/'C3A'!P15*100</f>
        <v>46.123022745223068</v>
      </c>
      <c r="Q16" s="617">
        <f>'C7A1'!Q16/'C3A'!Q15*100</f>
        <v>46.360509050062547</v>
      </c>
    </row>
    <row r="17" spans="1:17">
      <c r="A17" s="1374"/>
      <c r="B17" s="156" t="s">
        <v>136</v>
      </c>
      <c r="C17" s="155">
        <v>51.868353763594264</v>
      </c>
      <c r="D17" s="155">
        <v>50.316175225803882</v>
      </c>
      <c r="E17" s="155">
        <v>53.818331355084723</v>
      </c>
      <c r="F17" s="155">
        <v>54.15930473465653</v>
      </c>
      <c r="G17" s="155">
        <v>54.804336183493696</v>
      </c>
      <c r="H17" s="155">
        <v>55.752765287176288</v>
      </c>
      <c r="I17" s="155">
        <v>54.068001679053801</v>
      </c>
      <c r="J17" s="154">
        <v>51.913879626822947</v>
      </c>
      <c r="K17" s="153">
        <v>51.743621983685316</v>
      </c>
      <c r="L17" s="153">
        <v>51.902473402859513</v>
      </c>
      <c r="M17" s="153">
        <v>42.156677645150239</v>
      </c>
      <c r="N17" s="617">
        <v>43.015392635282872</v>
      </c>
      <c r="O17" s="617">
        <v>40.523341472356144</v>
      </c>
      <c r="P17" s="617">
        <f>'C7A1'!P17/'C3A'!P16*100</f>
        <v>39.822409640619512</v>
      </c>
      <c r="Q17" s="617">
        <f>'C7A1'!Q17/'C3A'!Q16*100</f>
        <v>41.7329924589584</v>
      </c>
    </row>
    <row r="18" spans="1:17">
      <c r="A18" s="1374"/>
      <c r="B18" s="156" t="s">
        <v>137</v>
      </c>
      <c r="C18" s="155">
        <v>46.187482918830284</v>
      </c>
      <c r="D18" s="155">
        <v>49.073373146045363</v>
      </c>
      <c r="E18" s="155">
        <v>45.664799301022768</v>
      </c>
      <c r="F18" s="155">
        <v>51.331119265072175</v>
      </c>
      <c r="G18" s="155">
        <v>53.813625077591553</v>
      </c>
      <c r="H18" s="155">
        <v>58.174900183986885</v>
      </c>
      <c r="I18" s="155">
        <v>56.567749746789765</v>
      </c>
      <c r="J18" s="154">
        <v>57.670689784959727</v>
      </c>
      <c r="K18" s="153">
        <v>54.305667653125276</v>
      </c>
      <c r="L18" s="153">
        <v>54.762644121447678</v>
      </c>
      <c r="M18" s="153">
        <v>51.803344558395835</v>
      </c>
      <c r="N18" s="617">
        <v>47.864697176126953</v>
      </c>
      <c r="O18" s="617">
        <v>47.989590623675419</v>
      </c>
      <c r="P18" s="617">
        <f>'C7A1'!P18/'C3A'!P17*100</f>
        <v>29.603079972992774</v>
      </c>
      <c r="Q18" s="617">
        <f>'C7A1'!Q18/'C3A'!Q17*100</f>
        <v>35.500150569568333</v>
      </c>
    </row>
    <row r="19" spans="1:17">
      <c r="A19" s="1374"/>
      <c r="B19" s="156" t="s">
        <v>138</v>
      </c>
      <c r="C19" s="155">
        <v>65.073219996633554</v>
      </c>
      <c r="D19" s="155">
        <v>56.018933094537552</v>
      </c>
      <c r="E19" s="155">
        <v>59.163322388422714</v>
      </c>
      <c r="F19" s="155">
        <v>52.243176759985943</v>
      </c>
      <c r="G19" s="155">
        <v>81.711429603757679</v>
      </c>
      <c r="H19" s="155">
        <v>85.543243497041971</v>
      </c>
      <c r="I19" s="155">
        <v>85.623614749143655</v>
      </c>
      <c r="J19" s="154">
        <v>86.148365465213743</v>
      </c>
      <c r="K19" s="153">
        <v>83.825209444021326</v>
      </c>
      <c r="L19" s="153">
        <v>89.276210750399144</v>
      </c>
      <c r="M19" s="153">
        <v>81.241268362897429</v>
      </c>
      <c r="N19" s="617">
        <v>81.97645200660493</v>
      </c>
      <c r="O19" s="617">
        <v>72.929344459424996</v>
      </c>
      <c r="P19" s="617">
        <f>'C7A1'!P19/'C3A'!P18*100</f>
        <v>82.869173684649382</v>
      </c>
      <c r="Q19" s="617">
        <f>'C7A1'!Q19/'C3A'!Q18*100</f>
        <v>74.080168197815254</v>
      </c>
    </row>
    <row r="20" spans="1:17">
      <c r="A20" s="1374"/>
      <c r="B20" s="156" t="s">
        <v>139</v>
      </c>
      <c r="C20" s="155">
        <v>91.230434331916655</v>
      </c>
      <c r="D20" s="155">
        <v>93.22850710567046</v>
      </c>
      <c r="E20" s="155">
        <v>94.145797351755903</v>
      </c>
      <c r="F20" s="155">
        <v>94.325058887479614</v>
      </c>
      <c r="G20" s="155">
        <v>94.400645278796873</v>
      </c>
      <c r="H20" s="155">
        <v>94.142184461050263</v>
      </c>
      <c r="I20" s="155">
        <v>91.183801362546589</v>
      </c>
      <c r="J20" s="154">
        <v>93.994757536041945</v>
      </c>
      <c r="K20" s="153">
        <v>92.755546707368325</v>
      </c>
      <c r="L20" s="153">
        <v>92.762162410014213</v>
      </c>
      <c r="M20" s="153">
        <v>89.511413786151124</v>
      </c>
      <c r="N20" s="617">
        <v>90.634426957884145</v>
      </c>
      <c r="O20" s="617">
        <v>89.953366428126287</v>
      </c>
      <c r="P20" s="617">
        <f>'C7A1'!P20/'C3A'!P19*100</f>
        <v>93.341676457066967</v>
      </c>
      <c r="Q20" s="617">
        <f>'C7A1'!Q20/'C3A'!Q19*100</f>
        <v>89.690611569365473</v>
      </c>
    </row>
    <row r="21" spans="1:17">
      <c r="A21" s="1374"/>
      <c r="B21" s="156" t="s">
        <v>140</v>
      </c>
      <c r="C21" s="155">
        <v>82.181073788033871</v>
      </c>
      <c r="D21" s="155">
        <v>75.617571059431526</v>
      </c>
      <c r="E21" s="155">
        <v>69.206291481043735</v>
      </c>
      <c r="F21" s="155">
        <v>75.453648915187372</v>
      </c>
      <c r="G21" s="155">
        <v>85.125383366408087</v>
      </c>
      <c r="H21" s="155">
        <v>75.257455001343246</v>
      </c>
      <c r="I21" s="155">
        <v>84.82253222673495</v>
      </c>
      <c r="J21" s="154">
        <v>76.491043894757553</v>
      </c>
      <c r="K21" s="153">
        <v>85.051316376617578</v>
      </c>
      <c r="L21" s="153">
        <v>83.272766139375804</v>
      </c>
      <c r="M21" s="153">
        <v>70.872937834589749</v>
      </c>
      <c r="N21" s="617">
        <v>71.111111111111114</v>
      </c>
      <c r="O21" s="617">
        <v>77.04621380846325</v>
      </c>
      <c r="P21" s="617">
        <f>'C7A1'!P21/'C3A'!P20*100</f>
        <v>92.714892370771707</v>
      </c>
      <c r="Q21" s="617">
        <f>'C7A1'!Q21/'C3A'!Q20*100</f>
        <v>64.58676207513416</v>
      </c>
    </row>
    <row r="22" spans="1:17" ht="27.6">
      <c r="A22" s="1374"/>
      <c r="B22" s="156" t="s">
        <v>141</v>
      </c>
      <c r="C22" s="155">
        <v>72.632218537178161</v>
      </c>
      <c r="D22" s="155">
        <v>66.841435934048775</v>
      </c>
      <c r="E22" s="155">
        <v>71.529884222668429</v>
      </c>
      <c r="F22" s="155">
        <v>75.187669853094889</v>
      </c>
      <c r="G22" s="155">
        <v>69.526088256885714</v>
      </c>
      <c r="H22" s="155">
        <v>66.900636104408861</v>
      </c>
      <c r="I22" s="155">
        <v>59.368241493801207</v>
      </c>
      <c r="J22" s="154">
        <v>65.508393238399307</v>
      </c>
      <c r="K22" s="153">
        <v>57.710313187584852</v>
      </c>
      <c r="L22" s="153">
        <v>65.362271692150401</v>
      </c>
      <c r="M22" s="153">
        <v>53.534874905231234</v>
      </c>
      <c r="N22" s="617">
        <v>54.435524588508535</v>
      </c>
      <c r="O22" s="617">
        <v>51.033411033411035</v>
      </c>
      <c r="P22" s="617">
        <f>'C7A1'!P22/'C3A'!P21*100</f>
        <v>41.769298881107623</v>
      </c>
      <c r="Q22" s="617">
        <f>'C7A1'!Q22/'C3A'!Q21*100</f>
        <v>48.061948620607836</v>
      </c>
    </row>
    <row r="23" spans="1:17" ht="27.6">
      <c r="A23" s="1374"/>
      <c r="B23" s="156" t="s">
        <v>142</v>
      </c>
      <c r="C23" s="155">
        <v>60.201011458933486</v>
      </c>
      <c r="D23" s="155">
        <v>63.642714253961195</v>
      </c>
      <c r="E23" s="155">
        <v>62.904818838696265</v>
      </c>
      <c r="F23" s="155">
        <v>65.760488775538803</v>
      </c>
      <c r="G23" s="155">
        <v>63.627564126428652</v>
      </c>
      <c r="H23" s="155">
        <v>65.472578763127188</v>
      </c>
      <c r="I23" s="155">
        <v>62.19244739908163</v>
      </c>
      <c r="J23" s="154">
        <v>58.797375698096843</v>
      </c>
      <c r="K23" s="153">
        <v>59.20112216952775</v>
      </c>
      <c r="L23" s="153">
        <v>63.298848799903929</v>
      </c>
      <c r="M23" s="153">
        <v>62.96671679853528</v>
      </c>
      <c r="N23" s="617">
        <v>52.923481262171279</v>
      </c>
      <c r="O23" s="617">
        <v>47.867729306487696</v>
      </c>
      <c r="P23" s="617">
        <f>'C7A1'!P23/'C3A'!P22*100</f>
        <v>42.156933725257382</v>
      </c>
      <c r="Q23" s="617">
        <f>'C7A1'!Q23/'C3A'!Q22*100</f>
        <v>43.783760792820381</v>
      </c>
    </row>
    <row r="24" spans="1:17" ht="41.4">
      <c r="A24" s="1374"/>
      <c r="B24" s="156" t="s">
        <v>143</v>
      </c>
      <c r="C24" s="155">
        <v>97.136653548649747</v>
      </c>
      <c r="D24" s="155">
        <v>95.605209012897078</v>
      </c>
      <c r="E24" s="155">
        <v>97.941262562201189</v>
      </c>
      <c r="F24" s="155">
        <v>96.834960869866336</v>
      </c>
      <c r="G24" s="155">
        <v>95.733465274936492</v>
      </c>
      <c r="H24" s="155">
        <v>98.52120934755871</v>
      </c>
      <c r="I24" s="155">
        <v>97.647301813812007</v>
      </c>
      <c r="J24" s="154">
        <v>97.18891784921324</v>
      </c>
      <c r="K24" s="153">
        <v>97.373496353573316</v>
      </c>
      <c r="L24" s="153">
        <v>98.350550260696551</v>
      </c>
      <c r="M24" s="153">
        <v>96.224470990332904</v>
      </c>
      <c r="N24" s="617">
        <v>95.819857152482996</v>
      </c>
      <c r="O24" s="617">
        <v>94.869375228476457</v>
      </c>
      <c r="P24" s="617">
        <f>'C7A1'!P24/'C3A'!P23*100</f>
        <v>95.516685210581244</v>
      </c>
      <c r="Q24" s="617">
        <f>'C7A1'!Q24/'C3A'!Q23*100</f>
        <v>95.184455083075193</v>
      </c>
    </row>
    <row r="25" spans="1:17">
      <c r="A25" s="1374"/>
      <c r="B25" s="156" t="s">
        <v>144</v>
      </c>
      <c r="C25" s="155">
        <v>92.332848837209298</v>
      </c>
      <c r="D25" s="155">
        <v>92.962110713071681</v>
      </c>
      <c r="E25" s="155">
        <v>94.144061100869109</v>
      </c>
      <c r="F25" s="155">
        <v>93.595163967194452</v>
      </c>
      <c r="G25" s="155">
        <v>93.841309973881621</v>
      </c>
      <c r="H25" s="155">
        <v>93.334635536354455</v>
      </c>
      <c r="I25" s="155">
        <v>91.84942535117429</v>
      </c>
      <c r="J25" s="154">
        <v>92.962950887374603</v>
      </c>
      <c r="K25" s="153">
        <v>93.088103803206423</v>
      </c>
      <c r="L25" s="153">
        <v>89.746620447163764</v>
      </c>
      <c r="M25" s="153">
        <v>86.765445789565547</v>
      </c>
      <c r="N25" s="617">
        <v>87.586958014855227</v>
      </c>
      <c r="O25" s="617">
        <v>88.844391426191009</v>
      </c>
      <c r="P25" s="617">
        <f>'C7A1'!P25/'C3A'!P24*100</f>
        <v>87.333674513817812</v>
      </c>
      <c r="Q25" s="617">
        <f>'C7A1'!Q25/'C3A'!Q24*100</f>
        <v>85.777658907293315</v>
      </c>
    </row>
    <row r="26" spans="1:17" ht="27.6">
      <c r="A26" s="1374"/>
      <c r="B26" s="156" t="s">
        <v>145</v>
      </c>
      <c r="C26" s="155">
        <v>83.020286986640286</v>
      </c>
      <c r="D26" s="155">
        <v>82.078930342894111</v>
      </c>
      <c r="E26" s="155">
        <v>82.566255310540157</v>
      </c>
      <c r="F26" s="155">
        <v>82.144951693058005</v>
      </c>
      <c r="G26" s="155">
        <v>82.672967405791837</v>
      </c>
      <c r="H26" s="155">
        <v>79.611666920589769</v>
      </c>
      <c r="I26" s="155">
        <v>75.813119234711309</v>
      </c>
      <c r="J26" s="154">
        <v>78.023310159490563</v>
      </c>
      <c r="K26" s="153">
        <v>78.551161330822353</v>
      </c>
      <c r="L26" s="153">
        <v>77.454589784225277</v>
      </c>
      <c r="M26" s="153">
        <v>72.571363813793027</v>
      </c>
      <c r="N26" s="617">
        <v>69.340131592866058</v>
      </c>
      <c r="O26" s="617">
        <v>69.196389544540608</v>
      </c>
      <c r="P26" s="617">
        <f>'C7A1'!P26/'C3A'!P25*100</f>
        <v>77.431073812272942</v>
      </c>
      <c r="Q26" s="617">
        <f>'C7A1'!Q26/'C3A'!Q25*100</f>
        <v>73.613314024320161</v>
      </c>
    </row>
    <row r="27" spans="1:17">
      <c r="A27" s="1374"/>
      <c r="B27" s="156" t="s">
        <v>146</v>
      </c>
      <c r="C27" s="155">
        <v>72.441217150760721</v>
      </c>
      <c r="D27" s="155">
        <v>69.98210557709514</v>
      </c>
      <c r="E27" s="155">
        <v>66.541712104689196</v>
      </c>
      <c r="F27" s="155">
        <v>67.34453286177424</v>
      </c>
      <c r="G27" s="155">
        <v>74.767387764596421</v>
      </c>
      <c r="H27" s="155">
        <v>65.267388634587476</v>
      </c>
      <c r="I27" s="155">
        <v>61.29293684932361</v>
      </c>
      <c r="J27" s="154">
        <v>63.473874322725287</v>
      </c>
      <c r="K27" s="153">
        <v>63.222320247022502</v>
      </c>
      <c r="L27" s="153">
        <v>66.578161301028871</v>
      </c>
      <c r="M27" s="153">
        <v>60.269201251549674</v>
      </c>
      <c r="N27" s="617">
        <v>52.631261679426125</v>
      </c>
      <c r="O27" s="617">
        <v>53.538726159761218</v>
      </c>
      <c r="P27" s="617">
        <f>'C7A1'!P27/'C3A'!P26*100</f>
        <v>59.900373599003728</v>
      </c>
      <c r="Q27" s="617">
        <f>'C7A1'!Q27/'C3A'!Q26*100</f>
        <v>57.732136693130819</v>
      </c>
    </row>
    <row r="28" spans="1:17">
      <c r="A28" s="1374"/>
      <c r="B28" s="156" t="s">
        <v>147</v>
      </c>
      <c r="C28" s="155">
        <v>21.020487479873413</v>
      </c>
      <c r="D28" s="155">
        <v>22.436510466475401</v>
      </c>
      <c r="E28" s="155">
        <v>24.678331090174964</v>
      </c>
      <c r="F28" s="155">
        <v>25.115609906484433</v>
      </c>
      <c r="G28" s="155">
        <v>29.698962813053377</v>
      </c>
      <c r="H28" s="155">
        <v>26.770497228427239</v>
      </c>
      <c r="I28" s="155">
        <v>28.555796428202747</v>
      </c>
      <c r="J28" s="154">
        <v>26.142177812556433</v>
      </c>
      <c r="K28" s="153">
        <v>29.806138933764139</v>
      </c>
      <c r="L28" s="153">
        <v>25.934743291625146</v>
      </c>
      <c r="M28" s="153">
        <v>20.35695852688011</v>
      </c>
      <c r="N28" s="617">
        <v>19.195612431444243</v>
      </c>
      <c r="O28" s="617">
        <v>15.242753069438075</v>
      </c>
      <c r="P28" s="617">
        <f>'C7A1'!P28/'C3A'!P27*100</f>
        <v>16.036462386253554</v>
      </c>
      <c r="Q28" s="617">
        <f>'C7A1'!Q28/'C3A'!Q27*100</f>
        <v>14.297478991596638</v>
      </c>
    </row>
    <row r="29" spans="1:17" ht="69">
      <c r="A29" s="1374"/>
      <c r="B29" s="156" t="s">
        <v>148</v>
      </c>
      <c r="C29" s="155">
        <v>20.771184784732625</v>
      </c>
      <c r="D29" s="155">
        <v>20.945588671507242</v>
      </c>
      <c r="E29" s="155">
        <v>20.946268572873073</v>
      </c>
      <c r="F29" s="155">
        <v>20.851626784520107</v>
      </c>
      <c r="G29" s="155">
        <v>31.839348893146319</v>
      </c>
      <c r="H29" s="155">
        <v>29.272299543955103</v>
      </c>
      <c r="I29" s="155">
        <v>29.478586233815179</v>
      </c>
      <c r="J29" s="154">
        <v>27.485706136313542</v>
      </c>
      <c r="K29" s="153">
        <v>27.33206091587363</v>
      </c>
      <c r="L29" s="153">
        <v>26.756604834176507</v>
      </c>
      <c r="M29" s="153">
        <v>24.232335500464387</v>
      </c>
      <c r="N29" s="617">
        <v>19.803864555523248</v>
      </c>
      <c r="O29" s="617">
        <v>22.587303735787764</v>
      </c>
      <c r="P29" s="617">
        <f>'C7A1'!P29/'C3A'!P28*100</f>
        <v>20.751565175889272</v>
      </c>
      <c r="Q29" s="617">
        <f>'C7A1'!Q29/'C3A'!Q28*100</f>
        <v>26.976891946021354</v>
      </c>
    </row>
    <row r="30" spans="1:17" ht="41.4">
      <c r="A30" s="1374"/>
      <c r="B30" s="152" t="s">
        <v>149</v>
      </c>
      <c r="C30" s="151">
        <v>100</v>
      </c>
      <c r="D30" s="151">
        <v>78.251366120218577</v>
      </c>
      <c r="E30" s="151">
        <v>100</v>
      </c>
      <c r="F30" s="151">
        <v>65.476190476190482</v>
      </c>
      <c r="G30" s="151">
        <v>52.64778325123153</v>
      </c>
      <c r="H30" s="151">
        <v>43.539325842696627</v>
      </c>
      <c r="I30" s="151">
        <v>86.786018755328215</v>
      </c>
      <c r="J30" s="150">
        <v>80.36363636363636</v>
      </c>
      <c r="K30" s="149">
        <v>100</v>
      </c>
      <c r="L30" s="149">
        <v>100</v>
      </c>
      <c r="M30" s="149">
        <v>23.872950819672131</v>
      </c>
      <c r="N30" s="149">
        <v>53.015427769985976</v>
      </c>
      <c r="O30" s="149">
        <v>66.485605649103746</v>
      </c>
      <c r="P30" s="149">
        <f>'C7A1'!P30/'C3A'!P29*100</f>
        <v>94.991055456171736</v>
      </c>
      <c r="Q30" s="149">
        <f>'C7A1'!Q30/'C3A'!Q29*100</f>
        <v>57.21997300944669</v>
      </c>
    </row>
    <row r="31" spans="1:17">
      <c r="A31" s="11" t="s">
        <v>198</v>
      </c>
      <c r="L31" s="11"/>
      <c r="M31" s="11"/>
    </row>
  </sheetData>
  <mergeCells count="6">
    <mergeCell ref="B2:Q2"/>
    <mergeCell ref="A3:A30"/>
    <mergeCell ref="B3:B4"/>
    <mergeCell ref="C3:F3"/>
    <mergeCell ref="G3:Q3"/>
    <mergeCell ref="B5:Q5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2:Q31"/>
  <sheetViews>
    <sheetView showGridLines="0" workbookViewId="0">
      <selection activeCell="G4" sqref="G4"/>
    </sheetView>
  </sheetViews>
  <sheetFormatPr baseColWidth="10" defaultColWidth="11.44140625" defaultRowHeight="13.8"/>
  <cols>
    <col min="1" max="1" width="6" style="11" customWidth="1"/>
    <col min="2" max="2" width="34.33203125" style="11" customWidth="1"/>
    <col min="3" max="11" width="7.44140625" style="11" bestFit="1" customWidth="1"/>
    <col min="12" max="13" width="6.5546875" style="44" customWidth="1"/>
    <col min="14" max="14" width="7.6640625" style="11" customWidth="1"/>
    <col min="15" max="17" width="7.44140625" style="11" customWidth="1"/>
    <col min="18" max="16384" width="11.44140625" style="11"/>
  </cols>
  <sheetData>
    <row r="2" spans="1:17" ht="28.5" customHeight="1">
      <c r="B2" s="1377" t="s">
        <v>331</v>
      </c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</row>
    <row r="3" spans="1:17" ht="22.5" customHeight="1">
      <c r="A3" s="1374" t="s">
        <v>150</v>
      </c>
      <c r="B3" s="1375" t="s">
        <v>120</v>
      </c>
      <c r="C3" s="1343" t="s">
        <v>121</v>
      </c>
      <c r="D3" s="1343"/>
      <c r="E3" s="1343"/>
      <c r="F3" s="1343"/>
      <c r="G3" s="1344" t="s">
        <v>122</v>
      </c>
      <c r="H3" s="1344"/>
      <c r="I3" s="1344"/>
      <c r="J3" s="1344"/>
      <c r="K3" s="1344"/>
      <c r="L3" s="1344"/>
      <c r="M3" s="1344"/>
      <c r="N3" s="1344"/>
      <c r="O3" s="1344"/>
      <c r="P3" s="1344"/>
      <c r="Q3" s="1344"/>
    </row>
    <row r="4" spans="1:17">
      <c r="A4" s="1374"/>
      <c r="B4" s="1375"/>
      <c r="C4" s="1183">
        <v>2007</v>
      </c>
      <c r="D4" s="1183">
        <v>2008</v>
      </c>
      <c r="E4" s="1183">
        <v>2009</v>
      </c>
      <c r="F4" s="1183">
        <v>2010</v>
      </c>
      <c r="G4" s="1183">
        <v>2011</v>
      </c>
      <c r="H4" s="1183">
        <v>2012</v>
      </c>
      <c r="I4" s="1183">
        <v>2013</v>
      </c>
      <c r="J4" s="1183">
        <v>2014</v>
      </c>
      <c r="K4" s="1183">
        <v>2015</v>
      </c>
      <c r="L4" s="1183">
        <v>2016</v>
      </c>
      <c r="M4" s="1183">
        <v>2017</v>
      </c>
      <c r="N4" s="1183">
        <v>2018</v>
      </c>
      <c r="O4" s="1183">
        <v>2019</v>
      </c>
      <c r="P4" s="1183">
        <v>2020</v>
      </c>
      <c r="Q4" s="1183">
        <v>2021</v>
      </c>
    </row>
    <row r="5" spans="1:17" ht="21" customHeight="1">
      <c r="A5" s="1374"/>
      <c r="B5" s="1343" t="s">
        <v>199</v>
      </c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3"/>
      <c r="N5" s="1343"/>
      <c r="O5" s="1343"/>
      <c r="P5" s="1343"/>
      <c r="Q5" s="1343"/>
    </row>
    <row r="6" spans="1:17" ht="22.5" customHeight="1">
      <c r="A6" s="1374"/>
      <c r="B6" s="160" t="s">
        <v>150</v>
      </c>
      <c r="C6" s="159">
        <v>48.876313643139056</v>
      </c>
      <c r="D6" s="159">
        <v>50.965067358904356</v>
      </c>
      <c r="E6" s="159">
        <v>52.222581112237286</v>
      </c>
      <c r="F6" s="159">
        <v>52.181021782160784</v>
      </c>
      <c r="G6" s="159">
        <v>54.688085287272145</v>
      </c>
      <c r="H6" s="159">
        <v>55.185519994312003</v>
      </c>
      <c r="I6" s="159">
        <v>54.023338835889781</v>
      </c>
      <c r="J6" s="158">
        <v>53.820217770915527</v>
      </c>
      <c r="K6" s="157">
        <v>53.587766936449242</v>
      </c>
      <c r="L6" s="157">
        <v>53.425705300630668</v>
      </c>
      <c r="M6" s="157">
        <v>49.671901878111335</v>
      </c>
      <c r="N6" s="157">
        <v>48.39248967697565</v>
      </c>
      <c r="O6" s="157">
        <v>46.337539914259743</v>
      </c>
      <c r="P6" s="157">
        <f>+'C7A2'!P6/'C3B'!P5*100</f>
        <v>42.83678936693024</v>
      </c>
      <c r="Q6" s="157">
        <f>+'C7A2'!Q6/'C3B'!Q5*100</f>
        <v>41.669160848246293</v>
      </c>
    </row>
    <row r="7" spans="1:17" ht="22.5" customHeight="1">
      <c r="A7" s="1374"/>
      <c r="B7" s="160" t="s">
        <v>124</v>
      </c>
      <c r="C7" s="159">
        <v>17.614994300842003</v>
      </c>
      <c r="D7" s="159">
        <v>17.53393298207078</v>
      </c>
      <c r="E7" s="159">
        <v>19.515515552346304</v>
      </c>
      <c r="F7" s="159">
        <v>19.294330774783106</v>
      </c>
      <c r="G7" s="159">
        <v>19.8769828423438</v>
      </c>
      <c r="H7" s="159">
        <v>20.079143537597734</v>
      </c>
      <c r="I7" s="159">
        <v>17.632382751946874</v>
      </c>
      <c r="J7" s="158">
        <v>20.03864096885161</v>
      </c>
      <c r="K7" s="157">
        <v>18.862349909970852</v>
      </c>
      <c r="L7" s="157">
        <v>17.879930188670322</v>
      </c>
      <c r="M7" s="157">
        <v>14.723757044709757</v>
      </c>
      <c r="N7" s="157">
        <v>14.836648302199452</v>
      </c>
      <c r="O7" s="157">
        <v>14.028055183535768</v>
      </c>
      <c r="P7" s="157">
        <f>+'C7A2'!P7/'C3B'!P6*100</f>
        <v>14.728682170542637</v>
      </c>
      <c r="Q7" s="157">
        <f>+'C7A2'!Q7/'C3B'!Q6*100</f>
        <v>12.25577429281133</v>
      </c>
    </row>
    <row r="8" spans="1:17" ht="27.6">
      <c r="A8" s="1374"/>
      <c r="B8" s="156" t="s">
        <v>125</v>
      </c>
      <c r="C8" s="155">
        <v>16.884846106408027</v>
      </c>
      <c r="D8" s="155">
        <v>16.614365575233712</v>
      </c>
      <c r="E8" s="155">
        <v>19.020344959468662</v>
      </c>
      <c r="F8" s="155">
        <v>18.823546246786265</v>
      </c>
      <c r="G8" s="155">
        <v>19.245935111643938</v>
      </c>
      <c r="H8" s="155">
        <v>19.365076431973467</v>
      </c>
      <c r="I8" s="155">
        <v>16.630562430696241</v>
      </c>
      <c r="J8" s="154">
        <v>19.395838400602827</v>
      </c>
      <c r="K8" s="153">
        <v>18.257896565440916</v>
      </c>
      <c r="L8" s="153">
        <v>16.629912464008168</v>
      </c>
      <c r="M8" s="153">
        <v>13.385056588313619</v>
      </c>
      <c r="N8" s="153">
        <v>12.634552555945861</v>
      </c>
      <c r="O8" s="153">
        <v>11.530331146098369</v>
      </c>
      <c r="P8" s="153">
        <f>+'C7A2'!P8/'C3B'!P7*100</f>
        <v>13.787125455575328</v>
      </c>
      <c r="Q8" s="153">
        <f>+'C7A2'!Q8/'C3B'!Q7*100</f>
        <v>10.88008603692418</v>
      </c>
    </row>
    <row r="9" spans="1:17">
      <c r="A9" s="1374"/>
      <c r="B9" s="156" t="s">
        <v>126</v>
      </c>
      <c r="C9" s="155">
        <v>61.862967157417891</v>
      </c>
      <c r="D9" s="155">
        <v>84.502223742730081</v>
      </c>
      <c r="E9" s="155">
        <v>54.611570247933884</v>
      </c>
      <c r="F9" s="155">
        <v>61.800172265288545</v>
      </c>
      <c r="G9" s="155">
        <v>69.896065330363783</v>
      </c>
      <c r="H9" s="155">
        <v>69.400127632418631</v>
      </c>
      <c r="I9" s="155">
        <v>67.324205152007423</v>
      </c>
      <c r="J9" s="154">
        <v>73.291189253259574</v>
      </c>
      <c r="K9" s="153">
        <v>67.919901920719255</v>
      </c>
      <c r="L9" s="153">
        <v>87.27612937717187</v>
      </c>
      <c r="M9" s="153">
        <v>80.190333082895066</v>
      </c>
      <c r="N9" s="153">
        <v>84.199938099659548</v>
      </c>
      <c r="O9" s="153">
        <v>92.011348364939522</v>
      </c>
      <c r="P9" s="153">
        <f>+'C7A2'!P9/'C3B'!P8*100</f>
        <v>81.434941224158891</v>
      </c>
      <c r="Q9" s="153">
        <f>+'C7A2'!Q9/'C3B'!Q8*100</f>
        <v>89.370703331570596</v>
      </c>
    </row>
    <row r="10" spans="1:17" ht="22.5" customHeight="1">
      <c r="A10" s="1374"/>
      <c r="B10" s="160" t="s">
        <v>128</v>
      </c>
      <c r="C10" s="159">
        <v>53.540576228582339</v>
      </c>
      <c r="D10" s="159">
        <v>58.061268587816997</v>
      </c>
      <c r="E10" s="159">
        <v>59.571094014660176</v>
      </c>
      <c r="F10" s="159">
        <v>57.029241369853622</v>
      </c>
      <c r="G10" s="159">
        <v>60.175211270063564</v>
      </c>
      <c r="H10" s="159">
        <v>60.792576890366966</v>
      </c>
      <c r="I10" s="159">
        <v>57.90620849368252</v>
      </c>
      <c r="J10" s="158">
        <v>56.531794067100051</v>
      </c>
      <c r="K10" s="157">
        <v>52.998622270545248</v>
      </c>
      <c r="L10" s="157">
        <v>55.693909438903603</v>
      </c>
      <c r="M10" s="157">
        <v>53.070413091697233</v>
      </c>
      <c r="N10" s="157">
        <v>49.513543702876291</v>
      </c>
      <c r="O10" s="157">
        <v>45.749655156290181</v>
      </c>
      <c r="P10" s="157">
        <f>+'C7A2'!P10/'C3B'!P9*100</f>
        <v>35.219547960208914</v>
      </c>
      <c r="Q10" s="157">
        <f>+'C7A2'!Q10/'C3B'!Q9*100</f>
        <v>36.261423005799024</v>
      </c>
    </row>
    <row r="11" spans="1:17">
      <c r="A11" s="1374"/>
      <c r="B11" s="156" t="s">
        <v>129</v>
      </c>
      <c r="C11" s="155">
        <v>60.360660748273801</v>
      </c>
      <c r="D11" s="155">
        <v>63.797333040963721</v>
      </c>
      <c r="E11" s="155">
        <v>63.37974517273085</v>
      </c>
      <c r="F11" s="155">
        <v>62.005647809109455</v>
      </c>
      <c r="G11" s="155">
        <v>63.313817509210146</v>
      </c>
      <c r="H11" s="155">
        <v>64.779391534774618</v>
      </c>
      <c r="I11" s="155">
        <v>62.310145116157997</v>
      </c>
      <c r="J11" s="154">
        <v>63.829846081509032</v>
      </c>
      <c r="K11" s="153">
        <v>60.988676179353071</v>
      </c>
      <c r="L11" s="153">
        <v>59.611666925367231</v>
      </c>
      <c r="M11" s="153">
        <v>55.312781006321387</v>
      </c>
      <c r="N11" s="153">
        <v>56.422216998057436</v>
      </c>
      <c r="O11" s="153">
        <v>53.238059692507733</v>
      </c>
      <c r="P11" s="153">
        <f>+'C7A2'!P11/'C3B'!P10*100</f>
        <v>50.400268134531345</v>
      </c>
      <c r="Q11" s="153">
        <f>+'C7A2'!Q11/'C3B'!Q10*100</f>
        <v>46.442190458896469</v>
      </c>
    </row>
    <row r="12" spans="1:17" ht="27.6">
      <c r="A12" s="1374"/>
      <c r="B12" s="156" t="s">
        <v>130</v>
      </c>
      <c r="C12" s="155">
        <v>91.558018252933508</v>
      </c>
      <c r="D12" s="155">
        <v>96.380525304292121</v>
      </c>
      <c r="E12" s="155">
        <v>92.408315814062135</v>
      </c>
      <c r="F12" s="155">
        <v>97.577548005908426</v>
      </c>
      <c r="G12" s="155">
        <v>97.51348815388225</v>
      </c>
      <c r="H12" s="155">
        <v>89.394993045897081</v>
      </c>
      <c r="I12" s="155">
        <v>95.106761565836294</v>
      </c>
      <c r="J12" s="154">
        <v>95.264681555004131</v>
      </c>
      <c r="K12" s="153">
        <v>96.048070256528774</v>
      </c>
      <c r="L12" s="153">
        <v>86.210700496414788</v>
      </c>
      <c r="M12" s="153">
        <v>98.984142715559969</v>
      </c>
      <c r="N12" s="153">
        <v>85.508385744234801</v>
      </c>
      <c r="O12" s="153">
        <v>87.415520857608954</v>
      </c>
      <c r="P12" s="153">
        <f>+'C7A2'!P12/'C3B'!P11*100</f>
        <v>88.734835355285952</v>
      </c>
      <c r="Q12" s="153">
        <f>+'C7A2'!Q12/'C3B'!Q11*100</f>
        <v>93.380389164441056</v>
      </c>
    </row>
    <row r="13" spans="1:17" ht="41.4">
      <c r="A13" s="1374"/>
      <c r="B13" s="156" t="s">
        <v>131</v>
      </c>
      <c r="C13" s="155">
        <v>81.437418513689693</v>
      </c>
      <c r="D13" s="155">
        <v>78.354644892928675</v>
      </c>
      <c r="E13" s="155">
        <v>82.615384615384613</v>
      </c>
      <c r="F13" s="155">
        <v>89.007340090877321</v>
      </c>
      <c r="G13" s="155">
        <v>87.340742748712387</v>
      </c>
      <c r="H13" s="155">
        <v>81.374790428288364</v>
      </c>
      <c r="I13" s="155">
        <v>88.475670860705932</v>
      </c>
      <c r="J13" s="154">
        <v>77.433951247992994</v>
      </c>
      <c r="K13" s="153">
        <v>83.326362749198381</v>
      </c>
      <c r="L13" s="153">
        <v>95.424189957952009</v>
      </c>
      <c r="M13" s="153">
        <v>86.786038077969181</v>
      </c>
      <c r="N13" s="153">
        <v>80.766952916790046</v>
      </c>
      <c r="O13" s="153">
        <v>64.793434413687578</v>
      </c>
      <c r="P13" s="153">
        <f>+'C7A2'!P13/'C3B'!P12*100</f>
        <v>83.849238171611873</v>
      </c>
      <c r="Q13" s="153">
        <f>+'C7A2'!Q13/'C3B'!Q12*100</f>
        <v>66.263603385731557</v>
      </c>
    </row>
    <row r="14" spans="1:17">
      <c r="A14" s="1374"/>
      <c r="B14" s="156" t="s">
        <v>132</v>
      </c>
      <c r="C14" s="155">
        <v>46.289157075278432</v>
      </c>
      <c r="D14" s="155">
        <v>52.527096688916799</v>
      </c>
      <c r="E14" s="155">
        <v>54.444540130899064</v>
      </c>
      <c r="F14" s="155">
        <v>51.342511913709231</v>
      </c>
      <c r="G14" s="155">
        <v>56.462330185145014</v>
      </c>
      <c r="H14" s="155">
        <v>57.671669401382353</v>
      </c>
      <c r="I14" s="155">
        <v>53.688906150937576</v>
      </c>
      <c r="J14" s="154">
        <v>51.858849408151933</v>
      </c>
      <c r="K14" s="153">
        <v>46.717529408188696</v>
      </c>
      <c r="L14" s="153">
        <v>51.429258324317829</v>
      </c>
      <c r="M14" s="153">
        <v>49.228541026247342</v>
      </c>
      <c r="N14" s="153">
        <v>44.395656492685568</v>
      </c>
      <c r="O14" s="153">
        <v>39.965083066521082</v>
      </c>
      <c r="P14" s="153">
        <f>+'C7A2'!P14/'C3B'!P13*100</f>
        <v>23.32131891603257</v>
      </c>
      <c r="Q14" s="153">
        <f>+'C7A2'!Q14/'C3B'!Q13*100</f>
        <v>26.919735347189732</v>
      </c>
    </row>
    <row r="15" spans="1:17" ht="22.5" customHeight="1">
      <c r="A15" s="1374"/>
      <c r="B15" s="160" t="s">
        <v>134</v>
      </c>
      <c r="C15" s="159">
        <v>62.118938741740372</v>
      </c>
      <c r="D15" s="159">
        <v>63.128743682782385</v>
      </c>
      <c r="E15" s="159">
        <v>64.000192984590598</v>
      </c>
      <c r="F15" s="159">
        <v>64.32026174301852</v>
      </c>
      <c r="G15" s="159">
        <v>67.104202602639077</v>
      </c>
      <c r="H15" s="159">
        <v>67.263415981505375</v>
      </c>
      <c r="I15" s="159">
        <v>66.941663519037249</v>
      </c>
      <c r="J15" s="158">
        <v>65.77591309817835</v>
      </c>
      <c r="K15" s="157">
        <v>65.900058354540093</v>
      </c>
      <c r="L15" s="157">
        <v>65.113436108532767</v>
      </c>
      <c r="M15" s="157">
        <v>59.700686632963318</v>
      </c>
      <c r="N15" s="157">
        <v>59.185560758952924</v>
      </c>
      <c r="O15" s="157">
        <v>57.354601614145587</v>
      </c>
      <c r="P15" s="157">
        <f>+'C7A2'!P15/'C3B'!P14*100</f>
        <v>54.786548360319209</v>
      </c>
      <c r="Q15" s="157">
        <f>+'C7A2'!Q15/'C3B'!Q14*100</f>
        <v>54.244843923031446</v>
      </c>
    </row>
    <row r="16" spans="1:17" ht="41.4">
      <c r="A16" s="1374"/>
      <c r="B16" s="156" t="s">
        <v>135</v>
      </c>
      <c r="C16" s="155">
        <v>55.007946785966567</v>
      </c>
      <c r="D16" s="155">
        <v>59.161711921527797</v>
      </c>
      <c r="E16" s="155">
        <v>60.557149427301191</v>
      </c>
      <c r="F16" s="155">
        <v>60.639501180595815</v>
      </c>
      <c r="G16" s="155">
        <v>62.87759256902914</v>
      </c>
      <c r="H16" s="155">
        <v>63.847831354494787</v>
      </c>
      <c r="I16" s="155">
        <v>65.474155750399518</v>
      </c>
      <c r="J16" s="154">
        <v>65.276628571784073</v>
      </c>
      <c r="K16" s="153">
        <v>64.44367576187517</v>
      </c>
      <c r="L16" s="153">
        <v>60.854001685920188</v>
      </c>
      <c r="M16" s="153">
        <v>59.225165997506309</v>
      </c>
      <c r="N16" s="153">
        <v>57.772163758344355</v>
      </c>
      <c r="O16" s="153">
        <v>59.059574373457266</v>
      </c>
      <c r="P16" s="153">
        <f>+'C7A2'!P16/'C3B'!P15*100</f>
        <v>49.938013113670173</v>
      </c>
      <c r="Q16" s="153">
        <f>+'C7A2'!Q16/'C3B'!Q15*100</f>
        <v>49.207663197729424</v>
      </c>
    </row>
    <row r="17" spans="1:17">
      <c r="A17" s="1374"/>
      <c r="B17" s="156" t="s">
        <v>136</v>
      </c>
      <c r="C17" s="155">
        <v>47.809001541532943</v>
      </c>
      <c r="D17" s="155">
        <v>47.13717738493677</v>
      </c>
      <c r="E17" s="155">
        <v>48.999132509217091</v>
      </c>
      <c r="F17" s="155">
        <v>48.596788795121796</v>
      </c>
      <c r="G17" s="155">
        <v>50.033442651247086</v>
      </c>
      <c r="H17" s="155">
        <v>51.135065676756142</v>
      </c>
      <c r="I17" s="155">
        <v>49.46731121227765</v>
      </c>
      <c r="J17" s="154">
        <v>48.043578777019995</v>
      </c>
      <c r="K17" s="153">
        <v>47.257083009805164</v>
      </c>
      <c r="L17" s="153">
        <v>47.015263846489312</v>
      </c>
      <c r="M17" s="153">
        <v>36.857207337911468</v>
      </c>
      <c r="N17" s="153">
        <v>38.6353990696281</v>
      </c>
      <c r="O17" s="153">
        <v>36.142187499999999</v>
      </c>
      <c r="P17" s="153">
        <f>+'C7A2'!P17/'C3B'!P16*100</f>
        <v>34.457532548047112</v>
      </c>
      <c r="Q17" s="153">
        <f>+'C7A2'!Q17/'C3B'!Q16*100</f>
        <v>36.796376326781548</v>
      </c>
    </row>
    <row r="18" spans="1:17">
      <c r="A18" s="1374"/>
      <c r="B18" s="156" t="s">
        <v>137</v>
      </c>
      <c r="C18" s="155">
        <v>62.188615373293601</v>
      </c>
      <c r="D18" s="155">
        <v>63.56965576777813</v>
      </c>
      <c r="E18" s="155">
        <v>60.964605484051482</v>
      </c>
      <c r="F18" s="155">
        <v>67.136329017517141</v>
      </c>
      <c r="G18" s="155">
        <v>64.877800407331975</v>
      </c>
      <c r="H18" s="155">
        <v>71.111041835525896</v>
      </c>
      <c r="I18" s="155">
        <v>67.481122053461192</v>
      </c>
      <c r="J18" s="154">
        <v>68.052375080735132</v>
      </c>
      <c r="K18" s="153">
        <v>65.527013198289211</v>
      </c>
      <c r="L18" s="153">
        <v>61.76607642124884</v>
      </c>
      <c r="M18" s="153">
        <v>60.731285157940285</v>
      </c>
      <c r="N18" s="153">
        <v>55.181753746456053</v>
      </c>
      <c r="O18" s="153">
        <v>56.663392272429604</v>
      </c>
      <c r="P18" s="153">
        <f>+'C7A2'!P18/'C3B'!P17*100</f>
        <v>45.869866174434705</v>
      </c>
      <c r="Q18" s="153">
        <f>+'C7A2'!Q18/'C3B'!Q17*100</f>
        <v>47.064341198886126</v>
      </c>
    </row>
    <row r="19" spans="1:17">
      <c r="A19" s="1374"/>
      <c r="B19" s="156" t="s">
        <v>138</v>
      </c>
      <c r="C19" s="155">
        <v>65.819653699123009</v>
      </c>
      <c r="D19" s="155">
        <v>60.133173979853169</v>
      </c>
      <c r="E19" s="155">
        <v>59.460431654676263</v>
      </c>
      <c r="F19" s="155">
        <v>49.25925925925926</v>
      </c>
      <c r="G19" s="155">
        <v>78.130841121495337</v>
      </c>
      <c r="H19" s="155">
        <v>87.203246533648965</v>
      </c>
      <c r="I19" s="155">
        <v>79.866096636282975</v>
      </c>
      <c r="J19" s="154">
        <v>81.172874448092387</v>
      </c>
      <c r="K19" s="153">
        <v>79.446500969504669</v>
      </c>
      <c r="L19" s="153">
        <v>86.978888295029407</v>
      </c>
      <c r="M19" s="153">
        <v>77.793146809179504</v>
      </c>
      <c r="N19" s="153">
        <v>76.863876863876868</v>
      </c>
      <c r="O19" s="153">
        <v>68.761056896650118</v>
      </c>
      <c r="P19" s="153">
        <f>+'C7A2'!P19/'C3B'!P18*100</f>
        <v>77.958162217659137</v>
      </c>
      <c r="Q19" s="153">
        <f>+'C7A2'!Q19/'C3B'!Q18*100</f>
        <v>75.663443735856816</v>
      </c>
    </row>
    <row r="20" spans="1:17">
      <c r="A20" s="1374"/>
      <c r="B20" s="156" t="s">
        <v>139</v>
      </c>
      <c r="C20" s="155">
        <v>95.183810533757509</v>
      </c>
      <c r="D20" s="155">
        <v>93.530701754385973</v>
      </c>
      <c r="E20" s="155">
        <v>95.313881520778082</v>
      </c>
      <c r="F20" s="155">
        <v>94.494225408203903</v>
      </c>
      <c r="G20" s="155">
        <v>93.525840158147417</v>
      </c>
      <c r="H20" s="155">
        <v>91.472396783566452</v>
      </c>
      <c r="I20" s="155">
        <v>87.447108603667132</v>
      </c>
      <c r="J20" s="154">
        <v>94.24663183942809</v>
      </c>
      <c r="K20" s="153">
        <v>90.851404632824057</v>
      </c>
      <c r="L20" s="153">
        <v>90.33725585345141</v>
      </c>
      <c r="M20" s="153">
        <v>84.140001071983704</v>
      </c>
      <c r="N20" s="153">
        <v>89.715799614643544</v>
      </c>
      <c r="O20" s="153">
        <v>85.576208178438662</v>
      </c>
      <c r="P20" s="153">
        <f>+'C7A2'!P20/'C3B'!P19*100</f>
        <v>90.300836350018727</v>
      </c>
      <c r="Q20" s="153">
        <f>+'C7A2'!Q20/'C3B'!Q19*100</f>
        <v>84.530497592295347</v>
      </c>
    </row>
    <row r="21" spans="1:17">
      <c r="A21" s="1374"/>
      <c r="B21" s="156" t="s">
        <v>140</v>
      </c>
      <c r="C21" s="155">
        <v>73.635600335852232</v>
      </c>
      <c r="D21" s="155">
        <v>78.638638638638639</v>
      </c>
      <c r="E21" s="155">
        <v>75.053269955744966</v>
      </c>
      <c r="F21" s="155">
        <v>76.527886881382557</v>
      </c>
      <c r="G21" s="155">
        <v>86.186414864453241</v>
      </c>
      <c r="H21" s="155">
        <v>72.139022322690025</v>
      </c>
      <c r="I21" s="155">
        <v>90.94955489614243</v>
      </c>
      <c r="J21" s="154">
        <v>74.400403938399393</v>
      </c>
      <c r="K21" s="153">
        <v>81.568696883852681</v>
      </c>
      <c r="L21" s="153">
        <v>88.837045514569951</v>
      </c>
      <c r="M21" s="153">
        <v>77.129159616469252</v>
      </c>
      <c r="N21" s="153">
        <v>78.57537882977546</v>
      </c>
      <c r="O21" s="153">
        <v>76.15029812127348</v>
      </c>
      <c r="P21" s="153">
        <f>+'C7A2'!P21/'C3B'!P20*100</f>
        <v>89.849010406039582</v>
      </c>
      <c r="Q21" s="153">
        <f>+'C7A2'!Q21/'C3B'!Q20*100</f>
        <v>73.512202083630655</v>
      </c>
    </row>
    <row r="22" spans="1:17" ht="27.6">
      <c r="A22" s="1374"/>
      <c r="B22" s="156" t="s">
        <v>141</v>
      </c>
      <c r="C22" s="155">
        <v>76.318482367758193</v>
      </c>
      <c r="D22" s="155">
        <v>70.697062352440298</v>
      </c>
      <c r="E22" s="155">
        <v>74.885111970238526</v>
      </c>
      <c r="F22" s="155">
        <v>74.673725683329224</v>
      </c>
      <c r="G22" s="155">
        <v>65.400335359463426</v>
      </c>
      <c r="H22" s="155">
        <v>61.947174447174447</v>
      </c>
      <c r="I22" s="155">
        <v>54.590542099192618</v>
      </c>
      <c r="J22" s="154">
        <v>57.857727509487312</v>
      </c>
      <c r="K22" s="153">
        <v>53.956834532374096</v>
      </c>
      <c r="L22" s="153">
        <v>61.427383713298035</v>
      </c>
      <c r="M22" s="153">
        <v>45.00315182078262</v>
      </c>
      <c r="N22" s="153">
        <v>43.933218757672478</v>
      </c>
      <c r="O22" s="153">
        <v>47.36397581792319</v>
      </c>
      <c r="P22" s="153">
        <f>+'C7A2'!P22/'C3B'!P21*100</f>
        <v>37.309305022749577</v>
      </c>
      <c r="Q22" s="153">
        <f>+'C7A2'!Q22/'C3B'!Q21*100</f>
        <v>41.582016917075428</v>
      </c>
    </row>
    <row r="23" spans="1:17" ht="27.6">
      <c r="A23" s="1374"/>
      <c r="B23" s="156" t="s">
        <v>142</v>
      </c>
      <c r="C23" s="155">
        <v>53.767037377707162</v>
      </c>
      <c r="D23" s="155">
        <v>57.7694988583103</v>
      </c>
      <c r="E23" s="155">
        <v>57.310019725184716</v>
      </c>
      <c r="F23" s="155">
        <v>60.52727537922987</v>
      </c>
      <c r="G23" s="155">
        <v>60.073493760685935</v>
      </c>
      <c r="H23" s="155">
        <v>61.781423123965752</v>
      </c>
      <c r="I23" s="155">
        <v>59.390271693717878</v>
      </c>
      <c r="J23" s="154">
        <v>53.730739063330212</v>
      </c>
      <c r="K23" s="153">
        <v>57.148545463062725</v>
      </c>
      <c r="L23" s="153">
        <v>60.669446098868377</v>
      </c>
      <c r="M23" s="153">
        <v>57.481387325222443</v>
      </c>
      <c r="N23" s="153">
        <v>48.898036732108928</v>
      </c>
      <c r="O23" s="153">
        <v>42.075897196625064</v>
      </c>
      <c r="P23" s="153">
        <f>+'C7A2'!P23/'C3B'!P22*100</f>
        <v>35.823817292006524</v>
      </c>
      <c r="Q23" s="153">
        <f>+'C7A2'!Q23/'C3B'!Q22*100</f>
        <v>42.084336888786936</v>
      </c>
    </row>
    <row r="24" spans="1:17" ht="41.4">
      <c r="A24" s="1374"/>
      <c r="B24" s="156" t="s">
        <v>143</v>
      </c>
      <c r="C24" s="155">
        <v>96.844838054561066</v>
      </c>
      <c r="D24" s="155">
        <v>96.34018747464394</v>
      </c>
      <c r="E24" s="155">
        <v>98.184927002499009</v>
      </c>
      <c r="F24" s="155">
        <v>97.250046662104154</v>
      </c>
      <c r="G24" s="155">
        <v>96.183804605341649</v>
      </c>
      <c r="H24" s="155">
        <v>98.197044675917908</v>
      </c>
      <c r="I24" s="155">
        <v>98.279966875992002</v>
      </c>
      <c r="J24" s="154">
        <v>97.833581304205836</v>
      </c>
      <c r="K24" s="153">
        <v>98.044347164065471</v>
      </c>
      <c r="L24" s="153">
        <v>98.174743768189302</v>
      </c>
      <c r="M24" s="153">
        <v>96.779049228169882</v>
      </c>
      <c r="N24" s="153">
        <v>97.043152762893754</v>
      </c>
      <c r="O24" s="153">
        <v>94.702779378518557</v>
      </c>
      <c r="P24" s="153">
        <f>+'C7A2'!P24/'C3B'!P23*100</f>
        <v>96.500505611458323</v>
      </c>
      <c r="Q24" s="153">
        <f>+'C7A2'!Q24/'C3B'!Q23*100</f>
        <v>95.148925668275979</v>
      </c>
    </row>
    <row r="25" spans="1:17">
      <c r="A25" s="1374"/>
      <c r="B25" s="156" t="s">
        <v>144</v>
      </c>
      <c r="C25" s="155">
        <v>92.60221179624665</v>
      </c>
      <c r="D25" s="155">
        <v>93.971482090293961</v>
      </c>
      <c r="E25" s="155">
        <v>97.005482918599753</v>
      </c>
      <c r="F25" s="155">
        <v>96.160267111853088</v>
      </c>
      <c r="G25" s="155">
        <v>94.209896249002384</v>
      </c>
      <c r="H25" s="155">
        <v>92.638366469639976</v>
      </c>
      <c r="I25" s="155">
        <v>91.612112725363204</v>
      </c>
      <c r="J25" s="154">
        <v>94.137340971653899</v>
      </c>
      <c r="K25" s="153">
        <v>94.648253566659633</v>
      </c>
      <c r="L25" s="153">
        <v>91.191031332843579</v>
      </c>
      <c r="M25" s="153">
        <v>84.349635086283342</v>
      </c>
      <c r="N25" s="153">
        <v>89.140103780578201</v>
      </c>
      <c r="O25" s="153">
        <v>89.150044822949354</v>
      </c>
      <c r="P25" s="153">
        <f>+'C7A2'!P25/'C3B'!P24*100</f>
        <v>87.993461786121145</v>
      </c>
      <c r="Q25" s="153">
        <f>+'C7A2'!Q25/'C3B'!Q24*100</f>
        <v>83.402249421104869</v>
      </c>
    </row>
    <row r="26" spans="1:17" ht="27.6">
      <c r="A26" s="1374"/>
      <c r="B26" s="156" t="s">
        <v>145</v>
      </c>
      <c r="C26" s="155">
        <v>93.208299582528511</v>
      </c>
      <c r="D26" s="155">
        <v>92.396135838321584</v>
      </c>
      <c r="E26" s="155">
        <v>96.543874172185426</v>
      </c>
      <c r="F26" s="155">
        <v>93.020981073018049</v>
      </c>
      <c r="G26" s="155">
        <v>93.696233644184204</v>
      </c>
      <c r="H26" s="155">
        <v>94.906266338038691</v>
      </c>
      <c r="I26" s="155">
        <v>96.938305709023936</v>
      </c>
      <c r="J26" s="154">
        <v>97.655298416565159</v>
      </c>
      <c r="K26" s="153">
        <v>95.446593449314804</v>
      </c>
      <c r="L26" s="153">
        <v>93.936723363003438</v>
      </c>
      <c r="M26" s="153">
        <v>91.208736411688434</v>
      </c>
      <c r="N26" s="153">
        <v>93.206122876913398</v>
      </c>
      <c r="O26" s="153">
        <v>88.215964583998911</v>
      </c>
      <c r="P26" s="153">
        <f>+'C7A2'!P26/'C3B'!P25*100</f>
        <v>87.682789651293589</v>
      </c>
      <c r="Q26" s="153">
        <f>+'C7A2'!Q26/'C3B'!Q25*100</f>
        <v>86.796951505087918</v>
      </c>
    </row>
    <row r="27" spans="1:17">
      <c r="A27" s="1374"/>
      <c r="B27" s="156" t="s">
        <v>146</v>
      </c>
      <c r="C27" s="155">
        <v>64.019356675206367</v>
      </c>
      <c r="D27" s="155">
        <v>64.296720228923618</v>
      </c>
      <c r="E27" s="155">
        <v>61.674391657010432</v>
      </c>
      <c r="F27" s="155">
        <v>61.207192761424814</v>
      </c>
      <c r="G27" s="155">
        <v>68.487131198995613</v>
      </c>
      <c r="H27" s="155">
        <v>61.543361543361542</v>
      </c>
      <c r="I27" s="155">
        <v>54.04079812729907</v>
      </c>
      <c r="J27" s="154">
        <v>47.721480273218475</v>
      </c>
      <c r="K27" s="153">
        <v>60.157861691631531</v>
      </c>
      <c r="L27" s="153">
        <v>56.762355726546318</v>
      </c>
      <c r="M27" s="153">
        <v>55.068672334859379</v>
      </c>
      <c r="N27" s="153">
        <v>39.665944154022696</v>
      </c>
      <c r="O27" s="153">
        <v>41.109697622076524</v>
      </c>
      <c r="P27" s="153">
        <f>+'C7A2'!P27/'C3B'!P26*100</f>
        <v>54.471349796211946</v>
      </c>
      <c r="Q27" s="153">
        <f>+'C7A2'!Q27/'C3B'!Q26*100</f>
        <v>50.460081190798377</v>
      </c>
    </row>
    <row r="28" spans="1:17">
      <c r="A28" s="1374"/>
      <c r="B28" s="156" t="s">
        <v>147</v>
      </c>
      <c r="C28" s="155">
        <v>20.556342902343363</v>
      </c>
      <c r="D28" s="155">
        <v>25.878450191632581</v>
      </c>
      <c r="E28" s="155">
        <v>24.989151323538529</v>
      </c>
      <c r="F28" s="155">
        <v>23.156275450185504</v>
      </c>
      <c r="G28" s="155">
        <v>32.508605851979347</v>
      </c>
      <c r="H28" s="155">
        <v>29.929880117620449</v>
      </c>
      <c r="I28" s="155">
        <v>36.032004339571465</v>
      </c>
      <c r="J28" s="154">
        <v>31.96693514200933</v>
      </c>
      <c r="K28" s="153">
        <v>35.802094399757173</v>
      </c>
      <c r="L28" s="153">
        <v>26.097988730922793</v>
      </c>
      <c r="M28" s="153">
        <v>20.962432223082882</v>
      </c>
      <c r="N28" s="153">
        <v>22.042007001166862</v>
      </c>
      <c r="O28" s="153">
        <v>17.052157927950173</v>
      </c>
      <c r="P28" s="153">
        <f>+'C7A2'!P28/'C3B'!P27*100</f>
        <v>19.738963293650794</v>
      </c>
      <c r="Q28" s="153">
        <f>+'C7A2'!Q28/'C3B'!Q27*100</f>
        <v>16.424570088587807</v>
      </c>
    </row>
    <row r="29" spans="1:17" ht="69">
      <c r="A29" s="1374"/>
      <c r="B29" s="156" t="s">
        <v>148</v>
      </c>
      <c r="C29" s="155">
        <v>41.413427561837459</v>
      </c>
      <c r="D29" s="155">
        <v>41.519785222364888</v>
      </c>
      <c r="E29" s="155">
        <v>38.579839000360451</v>
      </c>
      <c r="F29" s="155">
        <v>40.232363157264345</v>
      </c>
      <c r="G29" s="155">
        <v>54.239141238445484</v>
      </c>
      <c r="H29" s="155">
        <v>37.960613748942855</v>
      </c>
      <c r="I29" s="155">
        <v>54.488262910798127</v>
      </c>
      <c r="J29" s="154">
        <v>50.953499295443869</v>
      </c>
      <c r="K29" s="153">
        <v>41.370775821037604</v>
      </c>
      <c r="L29" s="153">
        <v>35.373119256790872</v>
      </c>
      <c r="M29" s="153">
        <v>42.358266867859449</v>
      </c>
      <c r="N29" s="153">
        <v>37.515388919977617</v>
      </c>
      <c r="O29" s="153">
        <v>37.291513689289836</v>
      </c>
      <c r="P29" s="153">
        <f>+'C7A2'!P29/'C3B'!P28*100</f>
        <v>41.364755539922612</v>
      </c>
      <c r="Q29" s="153">
        <f>+'C7A2'!Q29/'C3B'!Q28*100</f>
        <v>30.427764326069411</v>
      </c>
    </row>
    <row r="30" spans="1:17" ht="41.4">
      <c r="A30" s="1374"/>
      <c r="B30" s="152" t="s">
        <v>149</v>
      </c>
      <c r="C30" s="151">
        <v>100</v>
      </c>
      <c r="D30" s="151">
        <v>100</v>
      </c>
      <c r="E30" s="151">
        <v>100</v>
      </c>
      <c r="F30" s="151">
        <v>60.764587525150901</v>
      </c>
      <c r="G30" s="151">
        <v>89.285714285714292</v>
      </c>
      <c r="H30" s="151">
        <v>31.425702811244982</v>
      </c>
      <c r="I30" s="151">
        <v>100</v>
      </c>
      <c r="J30" s="150">
        <v>16.923076923076923</v>
      </c>
      <c r="K30" s="149" t="s">
        <v>200</v>
      </c>
      <c r="L30" s="149">
        <v>100</v>
      </c>
      <c r="M30" s="149">
        <v>0</v>
      </c>
      <c r="N30" s="149">
        <v>50.980392156862742</v>
      </c>
      <c r="O30" s="149">
        <v>82.161361954108074</v>
      </c>
      <c r="P30" s="149">
        <f>+'C7A2'!P30/'C3B'!P29*100</f>
        <v>100</v>
      </c>
      <c r="Q30" s="149">
        <f>+'C7A2'!Q30/'C3B'!Q29*100</f>
        <v>76.258992805755398</v>
      </c>
    </row>
    <row r="31" spans="1:17">
      <c r="A31" s="11" t="s">
        <v>198</v>
      </c>
      <c r="L31" s="11"/>
      <c r="M31" s="11"/>
      <c r="P31" s="528"/>
    </row>
  </sheetData>
  <mergeCells count="6">
    <mergeCell ref="B2:Q2"/>
    <mergeCell ref="A3:A30"/>
    <mergeCell ref="B3:B4"/>
    <mergeCell ref="C3:F3"/>
    <mergeCell ref="B5:Q5"/>
    <mergeCell ref="G3:Q3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2:Q31"/>
  <sheetViews>
    <sheetView showGridLines="0" workbookViewId="0">
      <selection activeCell="R13" sqref="R13"/>
    </sheetView>
  </sheetViews>
  <sheetFormatPr baseColWidth="10" defaultColWidth="11.44140625" defaultRowHeight="13.8"/>
  <cols>
    <col min="1" max="1" width="6.109375" style="11" customWidth="1"/>
    <col min="2" max="2" width="34.33203125" style="11" customWidth="1"/>
    <col min="3" max="11" width="7.44140625" style="11" bestFit="1" customWidth="1"/>
    <col min="12" max="13" width="8" style="11" customWidth="1"/>
    <col min="14" max="17" width="7.33203125" style="11" customWidth="1"/>
    <col min="18" max="16384" width="11.44140625" style="11"/>
  </cols>
  <sheetData>
    <row r="2" spans="1:17" ht="28.5" customHeight="1">
      <c r="B2" s="1377" t="s">
        <v>331</v>
      </c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</row>
    <row r="3" spans="1:17" ht="22.5" customHeight="1">
      <c r="A3" s="1374" t="s">
        <v>151</v>
      </c>
      <c r="B3" s="1378" t="s">
        <v>120</v>
      </c>
      <c r="C3" s="1379" t="s">
        <v>121</v>
      </c>
      <c r="D3" s="1379"/>
      <c r="E3" s="1379"/>
      <c r="F3" s="1379"/>
      <c r="G3" s="1344" t="s">
        <v>122</v>
      </c>
      <c r="H3" s="1344"/>
      <c r="I3" s="1344"/>
      <c r="J3" s="1344"/>
      <c r="K3" s="1344"/>
      <c r="L3" s="1344"/>
      <c r="M3" s="1344"/>
      <c r="N3" s="1344"/>
      <c r="O3" s="1344"/>
      <c r="P3" s="1344"/>
      <c r="Q3" s="1344"/>
    </row>
    <row r="4" spans="1:17">
      <c r="A4" s="1374"/>
      <c r="B4" s="1378"/>
      <c r="C4" s="1181">
        <v>2007</v>
      </c>
      <c r="D4" s="1181">
        <v>2008</v>
      </c>
      <c r="E4" s="1181">
        <v>2009</v>
      </c>
      <c r="F4" s="1181">
        <v>2010</v>
      </c>
      <c r="G4" s="1182">
        <v>2011</v>
      </c>
      <c r="H4" s="1182">
        <v>2012</v>
      </c>
      <c r="I4" s="1182">
        <v>2013</v>
      </c>
      <c r="J4" s="1182">
        <v>2014</v>
      </c>
      <c r="K4" s="1182">
        <v>2015</v>
      </c>
      <c r="L4" s="1182">
        <v>2016</v>
      </c>
      <c r="M4" s="1182">
        <v>2017</v>
      </c>
      <c r="N4" s="1182">
        <v>2018</v>
      </c>
      <c r="O4" s="1182">
        <v>2019</v>
      </c>
      <c r="P4" s="1182">
        <v>2020</v>
      </c>
      <c r="Q4" s="1182">
        <v>2021</v>
      </c>
    </row>
    <row r="5" spans="1:17" ht="21" customHeight="1">
      <c r="A5" s="1374"/>
      <c r="B5" s="1343" t="s">
        <v>199</v>
      </c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3"/>
      <c r="N5" s="1343"/>
      <c r="O5" s="1343"/>
      <c r="P5" s="1343"/>
      <c r="Q5" s="1343"/>
    </row>
    <row r="6" spans="1:17" ht="22.5" customHeight="1">
      <c r="A6" s="1374"/>
      <c r="B6" s="160" t="s">
        <v>151</v>
      </c>
      <c r="C6" s="159">
        <v>51.436496889526055</v>
      </c>
      <c r="D6" s="159">
        <v>52.001605449440646</v>
      </c>
      <c r="E6" s="159">
        <v>52.738912391269508</v>
      </c>
      <c r="F6" s="159">
        <v>55.394903142141715</v>
      </c>
      <c r="G6" s="159">
        <v>60.219093609939868</v>
      </c>
      <c r="H6" s="159">
        <v>58.852018759454417</v>
      </c>
      <c r="I6" s="159">
        <v>56.658918975839725</v>
      </c>
      <c r="J6" s="158">
        <v>58.15744977711563</v>
      </c>
      <c r="K6" s="157">
        <v>57.749062705703899</v>
      </c>
      <c r="L6" s="157">
        <v>53.425705300630668</v>
      </c>
      <c r="M6" s="157">
        <f>'C7A3'!M6/'C3C'!M5*100</f>
        <v>53.804456130639352</v>
      </c>
      <c r="N6" s="157">
        <v>50.127646891964851</v>
      </c>
      <c r="O6" s="157">
        <v>49.087230457002221</v>
      </c>
      <c r="P6" s="157">
        <f>+'C7A3'!P6/'C3C'!P5*100</f>
        <v>49.280925813564593</v>
      </c>
      <c r="Q6" s="157">
        <f>+'C7A3'!Q6/'C3C'!Q5*100</f>
        <v>48.733592135000322</v>
      </c>
    </row>
    <row r="7" spans="1:17" ht="22.5" customHeight="1">
      <c r="A7" s="1374"/>
      <c r="B7" s="160" t="s">
        <v>124</v>
      </c>
      <c r="C7" s="159">
        <v>5.8953742812070633</v>
      </c>
      <c r="D7" s="159">
        <v>5.1280058043117744</v>
      </c>
      <c r="E7" s="159">
        <v>5.9660970545960623</v>
      </c>
      <c r="F7" s="159">
        <v>7.2001888574126536</v>
      </c>
      <c r="G7" s="159">
        <v>9.392745813498296</v>
      </c>
      <c r="H7" s="159">
        <v>8.7847407434657043</v>
      </c>
      <c r="I7" s="159">
        <v>6.691474406681551</v>
      </c>
      <c r="J7" s="158">
        <v>6.8131677234430645</v>
      </c>
      <c r="K7" s="157">
        <v>7.6377854350038383</v>
      </c>
      <c r="L7" s="157">
        <v>17.879930188670322</v>
      </c>
      <c r="M7" s="157">
        <f>'C7A3'!M7/'C3C'!M6*100</f>
        <v>6.1222248372166002</v>
      </c>
      <c r="N7" s="157">
        <v>6.1163305223330227</v>
      </c>
      <c r="O7" s="157">
        <v>5.4339069937751745</v>
      </c>
      <c r="P7" s="157">
        <f>+'C7A3'!P7/'C3C'!P6*100</f>
        <v>9.7106363130796698</v>
      </c>
      <c r="Q7" s="157">
        <f>+'C7A3'!Q7/'C3C'!Q6*100</f>
        <v>7.6587098425700759</v>
      </c>
    </row>
    <row r="8" spans="1:17" ht="27.6">
      <c r="A8" s="1374"/>
      <c r="B8" s="156" t="s">
        <v>125</v>
      </c>
      <c r="C8" s="155">
        <v>5.5747346886587392</v>
      </c>
      <c r="D8" s="155">
        <v>4.219641081986083</v>
      </c>
      <c r="E8" s="155">
        <v>5.508026309737363</v>
      </c>
      <c r="F8" s="155">
        <v>6.4310447761194034</v>
      </c>
      <c r="G8" s="155">
        <v>8.4636052760136788</v>
      </c>
      <c r="H8" s="155">
        <v>7.9285647846711935</v>
      </c>
      <c r="I8" s="155">
        <v>5.7157190635451505</v>
      </c>
      <c r="J8" s="154">
        <v>5.5688315366505581</v>
      </c>
      <c r="K8" s="153">
        <v>7.3466463687651116</v>
      </c>
      <c r="L8" s="153">
        <v>16.629912464008168</v>
      </c>
      <c r="M8" s="153">
        <f>'C7A3'!M8/'C3C'!M7*100</f>
        <v>6.0382939223737822</v>
      </c>
      <c r="N8" s="153">
        <v>5.5171187481814359</v>
      </c>
      <c r="O8" s="153">
        <v>4.3552329457077255</v>
      </c>
      <c r="P8" s="153">
        <f>+'C7A3'!P8/'C3C'!P7*100</f>
        <v>7.9267511845306702</v>
      </c>
      <c r="Q8" s="153">
        <f>+'C7A3'!Q8/'C3C'!Q7*100</f>
        <v>6.0994160655576817</v>
      </c>
    </row>
    <row r="9" spans="1:17">
      <c r="A9" s="1374"/>
      <c r="B9" s="156" t="s">
        <v>126</v>
      </c>
      <c r="C9" s="155">
        <v>69.543147208121823</v>
      </c>
      <c r="D9" s="155">
        <v>100</v>
      </c>
      <c r="E9" s="155">
        <v>63.03724928366762</v>
      </c>
      <c r="F9" s="155">
        <v>73.608247422680421</v>
      </c>
      <c r="G9" s="155">
        <v>95.259593679458249</v>
      </c>
      <c r="H9" s="155">
        <v>83.986928104575171</v>
      </c>
      <c r="I9" s="155">
        <v>94.436090225563902</v>
      </c>
      <c r="J9" s="154">
        <v>72.388059701492537</v>
      </c>
      <c r="K9" s="153">
        <v>100</v>
      </c>
      <c r="L9" s="153">
        <v>87.27612937717187</v>
      </c>
      <c r="M9" s="153">
        <f>'C7A3'!M9/'C3C'!M8*100</f>
        <v>36.781609195402297</v>
      </c>
      <c r="N9" s="153">
        <v>78.515625</v>
      </c>
      <c r="O9" s="153">
        <v>100</v>
      </c>
      <c r="P9" s="153">
        <f>+'C7A3'!P9/'C3C'!P8*100</f>
        <v>100</v>
      </c>
      <c r="Q9" s="153">
        <f>+'C7A3'!Q9/'C3C'!Q8*100</f>
        <v>77.395757132406729</v>
      </c>
    </row>
    <row r="10" spans="1:17" ht="22.5" customHeight="1">
      <c r="A10" s="1374"/>
      <c r="B10" s="160" t="s">
        <v>128</v>
      </c>
      <c r="C10" s="159">
        <v>38.231564659868198</v>
      </c>
      <c r="D10" s="159">
        <v>41.478535924084952</v>
      </c>
      <c r="E10" s="159">
        <v>35.187901838268587</v>
      </c>
      <c r="F10" s="159">
        <v>38.94699881726789</v>
      </c>
      <c r="G10" s="159">
        <v>47.661896243291594</v>
      </c>
      <c r="H10" s="159">
        <v>47.570942317843432</v>
      </c>
      <c r="I10" s="159">
        <v>45.718817634676391</v>
      </c>
      <c r="J10" s="158">
        <v>49.300360310822349</v>
      </c>
      <c r="K10" s="157">
        <v>43.774507611337235</v>
      </c>
      <c r="L10" s="157">
        <v>55.693909438903603</v>
      </c>
      <c r="M10" s="157">
        <f>'C7A3'!M10/'C3C'!M9*100</f>
        <v>41.798761916903942</v>
      </c>
      <c r="N10" s="157">
        <v>33.809859435881748</v>
      </c>
      <c r="O10" s="157">
        <v>33.320208423567088</v>
      </c>
      <c r="P10" s="157">
        <f>+'C7A3'!P10/'C3C'!P9*100</f>
        <v>24.459464749403029</v>
      </c>
      <c r="Q10" s="157">
        <f>+'C7A3'!Q10/'C3C'!Q9*100</f>
        <v>31.842725682561412</v>
      </c>
    </row>
    <row r="11" spans="1:17">
      <c r="A11" s="1374"/>
      <c r="B11" s="156" t="s">
        <v>129</v>
      </c>
      <c r="C11" s="155">
        <v>30.03071394245837</v>
      </c>
      <c r="D11" s="155">
        <v>34.612445527582146</v>
      </c>
      <c r="E11" s="155">
        <v>27.336177615773344</v>
      </c>
      <c r="F11" s="155">
        <v>30.384515458560664</v>
      </c>
      <c r="G11" s="155">
        <v>32.504007081170307</v>
      </c>
      <c r="H11" s="155">
        <v>34.088421453385997</v>
      </c>
      <c r="I11" s="155">
        <v>33.113765555384852</v>
      </c>
      <c r="J11" s="154">
        <v>36.552695169054552</v>
      </c>
      <c r="K11" s="153">
        <v>33.680906136985293</v>
      </c>
      <c r="L11" s="153">
        <v>59.611666925367231</v>
      </c>
      <c r="M11" s="153">
        <f>'C7A3'!M11/'C3C'!M10*100</f>
        <v>30.177233048232075</v>
      </c>
      <c r="N11" s="153">
        <v>24.173645138558857</v>
      </c>
      <c r="O11" s="153">
        <v>22.158860790253858</v>
      </c>
      <c r="P11" s="153">
        <f>+'C7A3'!P11/'C3C'!P10*100</f>
        <v>20.56451612903226</v>
      </c>
      <c r="Q11" s="153">
        <f>+'C7A3'!Q11/'C3C'!Q10*100</f>
        <v>21.260624582179354</v>
      </c>
    </row>
    <row r="12" spans="1:17" ht="27.6">
      <c r="A12" s="1374"/>
      <c r="B12" s="156" t="s">
        <v>130</v>
      </c>
      <c r="C12" s="155">
        <v>88.858879135719107</v>
      </c>
      <c r="D12" s="155">
        <v>100</v>
      </c>
      <c r="E12" s="155">
        <v>100</v>
      </c>
      <c r="F12" s="155">
        <v>92.851273623664753</v>
      </c>
      <c r="G12" s="155">
        <v>97.697697697697691</v>
      </c>
      <c r="H12" s="155">
        <v>100</v>
      </c>
      <c r="I12" s="155">
        <v>100</v>
      </c>
      <c r="J12" s="154">
        <v>100</v>
      </c>
      <c r="K12" s="153">
        <v>94.773790951638077</v>
      </c>
      <c r="L12" s="153">
        <v>86.210700496414788</v>
      </c>
      <c r="M12" s="153">
        <f>'C7A3'!M12/'C3C'!M11*100</f>
        <v>100</v>
      </c>
      <c r="N12" s="153">
        <v>96.168582375478934</v>
      </c>
      <c r="O12" s="153">
        <v>91.760299625468164</v>
      </c>
      <c r="P12" s="153">
        <f>+'C7A3'!P12/'C3C'!P11*100</f>
        <v>83.842010771992818</v>
      </c>
      <c r="Q12" s="153">
        <f>+'C7A3'!Q12/'C3C'!Q11*100</f>
        <v>69.21875</v>
      </c>
    </row>
    <row r="13" spans="1:17" ht="41.4">
      <c r="A13" s="1374"/>
      <c r="B13" s="156" t="s">
        <v>131</v>
      </c>
      <c r="C13" s="155">
        <v>91.871530531324339</v>
      </c>
      <c r="D13" s="155">
        <v>89.074889867841406</v>
      </c>
      <c r="E13" s="155">
        <v>85.897435897435898</v>
      </c>
      <c r="F13" s="155">
        <v>89.033742331288352</v>
      </c>
      <c r="G13" s="155">
        <v>92.683667273831205</v>
      </c>
      <c r="H13" s="155">
        <v>86.214285714285708</v>
      </c>
      <c r="I13" s="155">
        <v>93.919852602487325</v>
      </c>
      <c r="J13" s="154">
        <v>82.456140350877192</v>
      </c>
      <c r="K13" s="153">
        <v>94.783515910276478</v>
      </c>
      <c r="L13" s="153">
        <v>95.424189957952009</v>
      </c>
      <c r="M13" s="153">
        <f>'C7A3'!M13/'C3C'!M12*100</f>
        <v>100</v>
      </c>
      <c r="N13" s="153">
        <v>85.094850948509475</v>
      </c>
      <c r="O13" s="153">
        <v>90.467937608318891</v>
      </c>
      <c r="P13" s="153">
        <f>+'C7A3'!P13/'C3C'!P12*100</f>
        <v>89.258766089658238</v>
      </c>
      <c r="Q13" s="153">
        <f>+'C7A3'!Q13/'C3C'!Q12*100</f>
        <v>80.322265625</v>
      </c>
    </row>
    <row r="14" spans="1:17">
      <c r="A14" s="1374"/>
      <c r="B14" s="156" t="s">
        <v>132</v>
      </c>
      <c r="C14" s="155">
        <v>82.36861225478323</v>
      </c>
      <c r="D14" s="155">
        <v>86.452917388792599</v>
      </c>
      <c r="E14" s="155">
        <v>89.072308765403392</v>
      </c>
      <c r="F14" s="155">
        <v>87.557940961210051</v>
      </c>
      <c r="G14" s="155">
        <v>92.055884152559656</v>
      </c>
      <c r="H14" s="155">
        <v>90.822083417287942</v>
      </c>
      <c r="I14" s="155">
        <v>85.511811023622045</v>
      </c>
      <c r="J14" s="154">
        <v>90.33711481213291</v>
      </c>
      <c r="K14" s="153">
        <v>84.913288647728479</v>
      </c>
      <c r="L14" s="153">
        <v>51.429258324317829</v>
      </c>
      <c r="M14" s="153">
        <f>'C7A3'!M14/'C3C'!M13*100</f>
        <v>86.807457806839267</v>
      </c>
      <c r="N14" s="153">
        <v>73.425523508494663</v>
      </c>
      <c r="O14" s="153">
        <v>77.602523659305987</v>
      </c>
      <c r="P14" s="153">
        <f>+'C7A3'!P14/'C3C'!P13*100</f>
        <v>48.445129786687225</v>
      </c>
      <c r="Q14" s="153">
        <f>+'C7A3'!Q14/'C3C'!Q13*100</f>
        <v>70.15253062167784</v>
      </c>
    </row>
    <row r="15" spans="1:17" ht="22.5" customHeight="1">
      <c r="A15" s="1374"/>
      <c r="B15" s="160" t="s">
        <v>134</v>
      </c>
      <c r="C15" s="159">
        <v>57.630667652806821</v>
      </c>
      <c r="D15" s="159">
        <v>57.507529634985403</v>
      </c>
      <c r="E15" s="159">
        <v>59.540012389480204</v>
      </c>
      <c r="F15" s="159">
        <v>61.905756045991509</v>
      </c>
      <c r="G15" s="159">
        <v>65.939385535805684</v>
      </c>
      <c r="H15" s="159">
        <v>65.237562937697646</v>
      </c>
      <c r="I15" s="159">
        <v>63.787865570823364</v>
      </c>
      <c r="J15" s="158">
        <v>64.645252331282094</v>
      </c>
      <c r="K15" s="157">
        <v>64.25214246758074</v>
      </c>
      <c r="L15" s="157">
        <v>65.113436108532767</v>
      </c>
      <c r="M15" s="157">
        <f>'C7A3'!M15/'C3C'!M14*100</f>
        <v>60.4111703429706</v>
      </c>
      <c r="N15" s="157">
        <v>56.458569083403731</v>
      </c>
      <c r="O15" s="157">
        <v>55.450042984411496</v>
      </c>
      <c r="P15" s="157">
        <f>+'C7A3'!P15/'C3C'!P14*100</f>
        <v>56.841446581393207</v>
      </c>
      <c r="Q15" s="157">
        <f>+'C7A3'!Q15/'C3C'!Q14*100</f>
        <v>55.10706988786125</v>
      </c>
    </row>
    <row r="16" spans="1:17" ht="41.4">
      <c r="A16" s="1374"/>
      <c r="B16" s="156" t="s">
        <v>135</v>
      </c>
      <c r="C16" s="155">
        <v>52.249654713538249</v>
      </c>
      <c r="D16" s="155">
        <v>52.63007432818754</v>
      </c>
      <c r="E16" s="155">
        <v>53.394130233688088</v>
      </c>
      <c r="F16" s="155">
        <v>54.037480657917357</v>
      </c>
      <c r="G16" s="155">
        <v>57.058951672364103</v>
      </c>
      <c r="H16" s="155">
        <v>58.107381748686095</v>
      </c>
      <c r="I16" s="155">
        <v>56.709465601827155</v>
      </c>
      <c r="J16" s="154">
        <v>58.89513298573776</v>
      </c>
      <c r="K16" s="153">
        <v>58.022106343997258</v>
      </c>
      <c r="L16" s="153">
        <v>60.854001685920188</v>
      </c>
      <c r="M16" s="153">
        <f>'C7A3'!M16/'C3C'!M15*100</f>
        <v>50.83423219235128</v>
      </c>
      <c r="N16" s="153">
        <v>47.544325313002297</v>
      </c>
      <c r="O16" s="153">
        <v>46.645572982768904</v>
      </c>
      <c r="P16" s="153">
        <f>+'C7A3'!P16/'C3C'!P15*100</f>
        <v>41.888978917919005</v>
      </c>
      <c r="Q16" s="153">
        <f>+'C7A3'!Q16/'C3C'!Q15*100</f>
        <v>43.022433586600854</v>
      </c>
    </row>
    <row r="17" spans="1:17">
      <c r="A17" s="1374"/>
      <c r="B17" s="156" t="s">
        <v>136</v>
      </c>
      <c r="C17" s="155">
        <v>78.682914614806776</v>
      </c>
      <c r="D17" s="155">
        <v>75.186714699938491</v>
      </c>
      <c r="E17" s="155">
        <v>83.893889152060623</v>
      </c>
      <c r="F17" s="155">
        <v>88.880228630813193</v>
      </c>
      <c r="G17" s="155">
        <v>83.149596205614657</v>
      </c>
      <c r="H17" s="155">
        <v>84.805903111966629</v>
      </c>
      <c r="I17" s="155">
        <v>86.826627456222425</v>
      </c>
      <c r="J17" s="154">
        <v>78.785446762974857</v>
      </c>
      <c r="K17" s="153">
        <v>79.223580158159606</v>
      </c>
      <c r="L17" s="153">
        <v>47.015263846489312</v>
      </c>
      <c r="M17" s="153">
        <f>'C7A3'!M17/'C3C'!M16*100</f>
        <v>76.873118960874393</v>
      </c>
      <c r="N17" s="153">
        <v>72.335803019330399</v>
      </c>
      <c r="O17" s="153">
        <v>74.364854263472338</v>
      </c>
      <c r="P17" s="153">
        <f>+'C7A3'!P17/'C3C'!P16*100</f>
        <v>87.377409536692596</v>
      </c>
      <c r="Q17" s="153">
        <f>+'C7A3'!Q17/'C3C'!Q16*100</f>
        <v>81.357039187227869</v>
      </c>
    </row>
    <row r="18" spans="1:17">
      <c r="A18" s="1374"/>
      <c r="B18" s="156" t="s">
        <v>137</v>
      </c>
      <c r="C18" s="155">
        <v>35.917721518987342</v>
      </c>
      <c r="D18" s="155">
        <v>39.815771943123607</v>
      </c>
      <c r="E18" s="155">
        <v>36.779998375172639</v>
      </c>
      <c r="F18" s="155">
        <v>42.758293055727684</v>
      </c>
      <c r="G18" s="155">
        <v>47.004261719729257</v>
      </c>
      <c r="H18" s="155">
        <v>49.497061837344994</v>
      </c>
      <c r="I18" s="155">
        <v>49.124696483120545</v>
      </c>
      <c r="J18" s="154">
        <v>49.923319603890981</v>
      </c>
      <c r="K18" s="153">
        <v>45.936160635653756</v>
      </c>
      <c r="L18" s="153">
        <v>61.76607642124884</v>
      </c>
      <c r="M18" s="153">
        <f>'C7A3'!M18/'C3C'!M17*100</f>
        <v>45.901795645955822</v>
      </c>
      <c r="N18" s="153">
        <v>43.241254658583792</v>
      </c>
      <c r="O18" s="153">
        <v>43.083998209848914</v>
      </c>
      <c r="P18" s="153">
        <f>+'C7A3'!P18/'C3C'!P17*100</f>
        <v>22.250265951899209</v>
      </c>
      <c r="Q18" s="153">
        <f>+'C7A3'!Q18/'C3C'!Q17*100</f>
        <v>29.156080146656805</v>
      </c>
    </row>
    <row r="19" spans="1:17">
      <c r="A19" s="1374"/>
      <c r="B19" s="156" t="s">
        <v>138</v>
      </c>
      <c r="C19" s="155">
        <v>62.851405622489963</v>
      </c>
      <c r="D19" s="155">
        <v>43.724489795918373</v>
      </c>
      <c r="E19" s="155">
        <v>58.54299662035298</v>
      </c>
      <c r="F19" s="155">
        <v>60.206274172754618</v>
      </c>
      <c r="G19" s="155">
        <v>87.362210836826577</v>
      </c>
      <c r="H19" s="155">
        <v>81.774911715031479</v>
      </c>
      <c r="I19" s="155">
        <v>95.197853789403084</v>
      </c>
      <c r="J19" s="154">
        <v>94.163778953127846</v>
      </c>
      <c r="K19" s="153">
        <v>88.967087559511498</v>
      </c>
      <c r="L19" s="153">
        <v>86.978888295029407</v>
      </c>
      <c r="M19" s="153">
        <f>'C7A3'!M19/'C3C'!M18*100</f>
        <v>88.34888543286678</v>
      </c>
      <c r="N19" s="153">
        <v>92.434678036514711</v>
      </c>
      <c r="O19" s="153">
        <v>80.292338709677423</v>
      </c>
      <c r="P19" s="153">
        <f>+'C7A3'!P19/'C3C'!P18*100</f>
        <v>91.978100452273267</v>
      </c>
      <c r="Q19" s="153">
        <f>+'C7A3'!Q19/'C3C'!Q18*100</f>
        <v>70.915570175438589</v>
      </c>
    </row>
    <row r="20" spans="1:17">
      <c r="A20" s="1374"/>
      <c r="B20" s="156" t="s">
        <v>139</v>
      </c>
      <c r="C20" s="155">
        <v>88.692198581560291</v>
      </c>
      <c r="D20" s="155">
        <v>93.039350263097688</v>
      </c>
      <c r="E20" s="155">
        <v>93.470731845795711</v>
      </c>
      <c r="F20" s="155">
        <v>94.228249102615237</v>
      </c>
      <c r="G20" s="155">
        <v>94.911203593061117</v>
      </c>
      <c r="H20" s="155">
        <v>95.76965852452939</v>
      </c>
      <c r="I20" s="155">
        <v>93.226374917394821</v>
      </c>
      <c r="J20" s="154">
        <v>93.839505126684173</v>
      </c>
      <c r="K20" s="153">
        <v>93.822260569456432</v>
      </c>
      <c r="L20" s="153">
        <v>90.33725585345141</v>
      </c>
      <c r="M20" s="153">
        <f>'C7A3'!M20/'C3C'!M19*100</f>
        <v>93.368485874836423</v>
      </c>
      <c r="N20" s="153">
        <v>91.217740393806153</v>
      </c>
      <c r="O20" s="153">
        <v>92.928563693462806</v>
      </c>
      <c r="P20" s="153">
        <f>+'C7A3'!P20/'C3C'!P19*100</f>
        <v>95.447864430226531</v>
      </c>
      <c r="Q20" s="153">
        <f>+'C7A3'!Q20/'C3C'!Q19*100</f>
        <v>93.118308232262649</v>
      </c>
    </row>
    <row r="21" spans="1:17">
      <c r="A21" s="1374"/>
      <c r="B21" s="156" t="s">
        <v>140</v>
      </c>
      <c r="C21" s="155">
        <v>92.800500834724545</v>
      </c>
      <c r="D21" s="155">
        <v>72.393162393162385</v>
      </c>
      <c r="E21" s="155">
        <v>61.92323397305023</v>
      </c>
      <c r="F21" s="155">
        <v>73.642384105960275</v>
      </c>
      <c r="G21" s="155">
        <v>83.584070796460168</v>
      </c>
      <c r="H21" s="155">
        <v>80.655416972364876</v>
      </c>
      <c r="I21" s="155">
        <v>79.255139871924513</v>
      </c>
      <c r="J21" s="154">
        <v>78.753928132258508</v>
      </c>
      <c r="K21" s="153">
        <v>87.573736855603997</v>
      </c>
      <c r="L21" s="153">
        <v>88.837045514569951</v>
      </c>
      <c r="M21" s="153">
        <f>'C7A3'!M21/'C3C'!M20*100</f>
        <v>62.19353155972874</v>
      </c>
      <c r="N21" s="153">
        <v>62.496808782231298</v>
      </c>
      <c r="O21" s="153">
        <v>78.49972622741376</v>
      </c>
      <c r="P21" s="153">
        <f>+'C7A3'!P21/'C3C'!P20*100</f>
        <v>100</v>
      </c>
      <c r="Q21" s="153">
        <f>+'C7A3'!Q21/'C3C'!Q20*100</f>
        <v>55.611366245694605</v>
      </c>
    </row>
    <row r="22" spans="1:17" ht="27.6">
      <c r="A22" s="1374"/>
      <c r="B22" s="156" t="s">
        <v>141</v>
      </c>
      <c r="C22" s="155">
        <v>65.985380739479098</v>
      </c>
      <c r="D22" s="155">
        <v>61.593973872734928</v>
      </c>
      <c r="E22" s="155">
        <v>66.786966384821611</v>
      </c>
      <c r="F22" s="155">
        <v>76.017088073121059</v>
      </c>
      <c r="G22" s="155">
        <v>73.975699350098907</v>
      </c>
      <c r="H22" s="155">
        <v>72.61454888993859</v>
      </c>
      <c r="I22" s="155">
        <v>64.716895861579189</v>
      </c>
      <c r="J22" s="154">
        <v>74.014477766287484</v>
      </c>
      <c r="K22" s="153">
        <v>62.417559225452436</v>
      </c>
      <c r="L22" s="153">
        <v>61.427383713298035</v>
      </c>
      <c r="M22" s="153">
        <f>'C7A3'!M22/'C3C'!M21*100</f>
        <v>61.686356265925411</v>
      </c>
      <c r="N22" s="153">
        <v>65.547877591312925</v>
      </c>
      <c r="O22" s="153">
        <v>54.694221473236063</v>
      </c>
      <c r="P22" s="153">
        <f>+'C7A3'!P22/'C3C'!P21*100</f>
        <v>48.50178439162346</v>
      </c>
      <c r="Q22" s="153">
        <f>+'C7A3'!Q22/'C3C'!Q21*100</f>
        <v>56.257938446507083</v>
      </c>
    </row>
    <row r="23" spans="1:17" ht="27.6">
      <c r="A23" s="1374"/>
      <c r="B23" s="156" t="s">
        <v>142</v>
      </c>
      <c r="C23" s="155">
        <v>81.212452211906054</v>
      </c>
      <c r="D23" s="155">
        <v>86.094946401225116</v>
      </c>
      <c r="E23" s="155">
        <v>82.447740277939971</v>
      </c>
      <c r="F23" s="155">
        <v>83.141576843890036</v>
      </c>
      <c r="G23" s="155">
        <v>73.209494324045409</v>
      </c>
      <c r="H23" s="155">
        <v>73.886185972776474</v>
      </c>
      <c r="I23" s="155">
        <v>68.056806740501301</v>
      </c>
      <c r="J23" s="154">
        <v>71.466531696823992</v>
      </c>
      <c r="K23" s="153">
        <v>64.299011052937743</v>
      </c>
      <c r="L23" s="153">
        <v>60.669446098868377</v>
      </c>
      <c r="M23" s="153">
        <f>'C7A3'!M23/'C3C'!M22*100</f>
        <v>77.085767702734287</v>
      </c>
      <c r="N23" s="153">
        <v>64.999050091824458</v>
      </c>
      <c r="O23" s="153">
        <v>62.702918036052189</v>
      </c>
      <c r="P23" s="153">
        <f>+'C7A3'!P23/'C3C'!P22*100</f>
        <v>67.309768915124906</v>
      </c>
      <c r="Q23" s="153">
        <f>+'C7A3'!Q23/'C3C'!Q22*100</f>
        <v>48.663483176903235</v>
      </c>
    </row>
    <row r="24" spans="1:17" ht="41.4">
      <c r="A24" s="1374"/>
      <c r="B24" s="156" t="s">
        <v>143</v>
      </c>
      <c r="C24" s="155">
        <v>97.55526189332052</v>
      </c>
      <c r="D24" s="155">
        <v>94.558174904942973</v>
      </c>
      <c r="E24" s="155">
        <v>97.635673832957607</v>
      </c>
      <c r="F24" s="155">
        <v>96.313939867239355</v>
      </c>
      <c r="G24" s="155">
        <v>95.164347563865064</v>
      </c>
      <c r="H24" s="155">
        <v>98.919068147550377</v>
      </c>
      <c r="I24" s="155">
        <v>96.891992090954034</v>
      </c>
      <c r="J24" s="154">
        <v>96.455978216024434</v>
      </c>
      <c r="K24" s="153">
        <v>96.500175507422938</v>
      </c>
      <c r="L24" s="153">
        <v>98.174743768189302</v>
      </c>
      <c r="M24" s="153">
        <f>'C7A3'!M24/'C3C'!M23*100</f>
        <v>95.559159004219723</v>
      </c>
      <c r="N24" s="153">
        <v>94.275369223439725</v>
      </c>
      <c r="O24" s="153">
        <v>95.09509509509509</v>
      </c>
      <c r="P24" s="153">
        <f>+'C7A3'!P24/'C3C'!P23*100</f>
        <v>94.449638606206619</v>
      </c>
      <c r="Q24" s="153">
        <f>+'C7A3'!Q24/'C3C'!Q23*100</f>
        <v>95.231655089035058</v>
      </c>
    </row>
    <row r="25" spans="1:17">
      <c r="A25" s="1374"/>
      <c r="B25" s="156" t="s">
        <v>144</v>
      </c>
      <c r="C25" s="155">
        <v>92.18972578347578</v>
      </c>
      <c r="D25" s="155">
        <v>92.437459018022139</v>
      </c>
      <c r="E25" s="155">
        <v>92.84510817537813</v>
      </c>
      <c r="F25" s="155">
        <v>92.35141747013958</v>
      </c>
      <c r="G25" s="155">
        <v>93.684192621068561</v>
      </c>
      <c r="H25" s="155">
        <v>93.632129620518882</v>
      </c>
      <c r="I25" s="155">
        <v>91.959668238738004</v>
      </c>
      <c r="J25" s="154">
        <v>92.478236170180097</v>
      </c>
      <c r="K25" s="153">
        <v>92.432520229165434</v>
      </c>
      <c r="L25" s="153">
        <v>91.191031332843579</v>
      </c>
      <c r="M25" s="153">
        <f>'C7A3'!M25/'C3C'!M24*100</f>
        <v>87.806132193280149</v>
      </c>
      <c r="N25" s="153">
        <v>86.863864482823089</v>
      </c>
      <c r="O25" s="153">
        <v>88.688365175609192</v>
      </c>
      <c r="P25" s="153">
        <f>+'C7A3'!P25/'C3C'!P24*100</f>
        <v>87.019060440728396</v>
      </c>
      <c r="Q25" s="153">
        <f>+'C7A3'!Q25/'C3C'!Q24*100</f>
        <v>86.971948109546517</v>
      </c>
    </row>
    <row r="26" spans="1:17" ht="27.6">
      <c r="A26" s="1374"/>
      <c r="B26" s="156" t="s">
        <v>145</v>
      </c>
      <c r="C26" s="155">
        <v>78.27764241791391</v>
      </c>
      <c r="D26" s="155">
        <v>77.588919553274351</v>
      </c>
      <c r="E26" s="155">
        <v>75.810243072921878</v>
      </c>
      <c r="F26" s="155">
        <v>77.13035831059598</v>
      </c>
      <c r="G26" s="155">
        <v>79.202512631435212</v>
      </c>
      <c r="H26" s="155">
        <v>75.12914806059014</v>
      </c>
      <c r="I26" s="155">
        <v>69.763558055726477</v>
      </c>
      <c r="J26" s="154">
        <v>71.829849369812479</v>
      </c>
      <c r="K26" s="153">
        <v>72.665560671722645</v>
      </c>
      <c r="L26" s="153">
        <v>93.936723363003438</v>
      </c>
      <c r="M26" s="153">
        <f>'C7A3'!M26/'C3C'!M25*100</f>
        <v>66.27528932163132</v>
      </c>
      <c r="N26" s="153">
        <v>61.289592440125048</v>
      </c>
      <c r="O26" s="153">
        <v>63.208861941638773</v>
      </c>
      <c r="P26" s="153">
        <f>+'C7A3'!P26/'C3C'!P25*100</f>
        <v>74.007288027348878</v>
      </c>
      <c r="Q26" s="153">
        <f>+'C7A3'!Q26/'C3C'!Q25*100</f>
        <v>68.738487696594717</v>
      </c>
    </row>
    <row r="27" spans="1:17">
      <c r="A27" s="1374"/>
      <c r="B27" s="156" t="s">
        <v>146</v>
      </c>
      <c r="C27" s="155">
        <v>85.468956406869225</v>
      </c>
      <c r="D27" s="155">
        <v>81.923254738788714</v>
      </c>
      <c r="E27" s="155">
        <v>78.22057460611677</v>
      </c>
      <c r="F27" s="155">
        <v>78.413550919231568</v>
      </c>
      <c r="G27" s="155">
        <v>82.626341974338828</v>
      </c>
      <c r="H27" s="155">
        <v>71.176895306859194</v>
      </c>
      <c r="I27" s="155">
        <v>70.495049504950487</v>
      </c>
      <c r="J27" s="154">
        <v>88.204225352112672</v>
      </c>
      <c r="K27" s="153">
        <v>68.112208387004429</v>
      </c>
      <c r="L27" s="153">
        <v>56.762355726546318</v>
      </c>
      <c r="M27" s="153">
        <f>'C7A3'!M27/'C3C'!M26*100</f>
        <v>66.413393432066968</v>
      </c>
      <c r="N27" s="153">
        <v>64.257946489823922</v>
      </c>
      <c r="O27" s="153">
        <v>66.84122329283619</v>
      </c>
      <c r="P27" s="153">
        <f>+'C7A3'!P27/'C3C'!P26*100</f>
        <v>67.310209424083766</v>
      </c>
      <c r="Q27" s="153">
        <f>+'C7A3'!Q27/'C3C'!Q26*100</f>
        <v>70.533587422582173</v>
      </c>
    </row>
    <row r="28" spans="1:17">
      <c r="A28" s="1374"/>
      <c r="B28" s="156" t="s">
        <v>147</v>
      </c>
      <c r="C28" s="155">
        <v>21.614891102481852</v>
      </c>
      <c r="D28" s="155">
        <v>18.231892040760119</v>
      </c>
      <c r="E28" s="155">
        <v>24.250948301581214</v>
      </c>
      <c r="F28" s="155">
        <v>27.68992985376293</v>
      </c>
      <c r="G28" s="155">
        <v>27.204126468621642</v>
      </c>
      <c r="H28" s="155">
        <v>24.109286285866709</v>
      </c>
      <c r="I28" s="155">
        <v>22.270360658229773</v>
      </c>
      <c r="J28" s="154">
        <v>20.907463141453007</v>
      </c>
      <c r="K28" s="153">
        <v>24.18551714326362</v>
      </c>
      <c r="L28" s="153">
        <v>26.097988730922793</v>
      </c>
      <c r="M28" s="153">
        <f>'C7A3'!M28/'C3C'!M27*100</f>
        <v>19.711819526118504</v>
      </c>
      <c r="N28" s="153">
        <v>16.622719122455436</v>
      </c>
      <c r="O28" s="153">
        <v>13.675152725284651</v>
      </c>
      <c r="P28" s="153">
        <f>+'C7A3'!P28/'C3C'!P27*100</f>
        <v>12.147950379318203</v>
      </c>
      <c r="Q28" s="153">
        <f>+'C7A3'!Q28/'C3C'!Q27*100</f>
        <v>12.029448534518682</v>
      </c>
    </row>
    <row r="29" spans="1:17" ht="69">
      <c r="A29" s="1374"/>
      <c r="B29" s="156" t="s">
        <v>148</v>
      </c>
      <c r="C29" s="155">
        <v>18.204320761625777</v>
      </c>
      <c r="D29" s="155">
        <v>18.390071333294671</v>
      </c>
      <c r="E29" s="155">
        <v>18.612343558672457</v>
      </c>
      <c r="F29" s="155">
        <v>18.174297202045107</v>
      </c>
      <c r="G29" s="155">
        <v>28.171787527665671</v>
      </c>
      <c r="H29" s="155">
        <v>28.21182091665192</v>
      </c>
      <c r="I29" s="155">
        <v>25.293803418803417</v>
      </c>
      <c r="J29" s="154">
        <v>23.728303703035223</v>
      </c>
      <c r="K29" s="153">
        <v>25.042689931385638</v>
      </c>
      <c r="L29" s="153">
        <v>35.373119256790872</v>
      </c>
      <c r="M29" s="153">
        <f>'C7A3'!M29/'C3C'!M28*100</f>
        <v>21.462104864348426</v>
      </c>
      <c r="N29" s="153">
        <v>17.432223837427127</v>
      </c>
      <c r="O29" s="153">
        <v>20.815692023811028</v>
      </c>
      <c r="P29" s="153">
        <f>+'C7A3'!P29/'C3C'!P28*100</f>
        <v>16.835933585006515</v>
      </c>
      <c r="Q29" s="153">
        <f>+'C7A3'!Q29/'C3C'!Q28*100</f>
        <v>26.507234095973388</v>
      </c>
    </row>
    <row r="30" spans="1:17" ht="41.4">
      <c r="A30" s="1374"/>
      <c r="B30" s="152" t="s">
        <v>149</v>
      </c>
      <c r="C30" s="151">
        <v>100</v>
      </c>
      <c r="D30" s="151">
        <v>67.161716171617158</v>
      </c>
      <c r="E30" s="151">
        <v>100</v>
      </c>
      <c r="F30" s="151">
        <v>68.240850059031871</v>
      </c>
      <c r="G30" s="151">
        <v>26.785714285714285</v>
      </c>
      <c r="H30" s="151">
        <v>54.122807017543863</v>
      </c>
      <c r="I30" s="151">
        <v>75.2</v>
      </c>
      <c r="J30" s="150">
        <v>100</v>
      </c>
      <c r="K30" s="149">
        <v>100</v>
      </c>
      <c r="L30" s="149">
        <v>100</v>
      </c>
      <c r="M30" s="149">
        <f>'C7A3'!M30/'C3C'!M29*100</f>
        <v>38.576158940397356</v>
      </c>
      <c r="N30" s="149">
        <v>55.737704918032783</v>
      </c>
      <c r="O30" s="149">
        <v>23.26530612244898</v>
      </c>
      <c r="P30" s="149">
        <f>+'C7A3'!P30/'C3C'!P29*100</f>
        <v>92.318244170096023</v>
      </c>
      <c r="Q30" s="149">
        <f>+'C7A3'!Q30/'C3C'!Q29*100</f>
        <v>0</v>
      </c>
    </row>
    <row r="31" spans="1:17">
      <c r="A31" s="11" t="s">
        <v>198</v>
      </c>
      <c r="P31" s="493"/>
    </row>
  </sheetData>
  <mergeCells count="6">
    <mergeCell ref="B2:Q2"/>
    <mergeCell ref="A3:A30"/>
    <mergeCell ref="B3:B4"/>
    <mergeCell ref="C3:F3"/>
    <mergeCell ref="B5:Q5"/>
    <mergeCell ref="G3:Q3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T34"/>
  <sheetViews>
    <sheetView showGridLines="0" workbookViewId="0">
      <selection activeCell="H7" sqref="H7"/>
    </sheetView>
  </sheetViews>
  <sheetFormatPr baseColWidth="10" defaultColWidth="11.44140625" defaultRowHeight="13.8"/>
  <cols>
    <col min="1" max="1" width="5.44140625" style="11" customWidth="1"/>
    <col min="2" max="2" width="27.5546875" style="11" customWidth="1"/>
    <col min="3" max="10" width="9" style="11" customWidth="1"/>
    <col min="11" max="11" width="9.109375" style="11" customWidth="1"/>
    <col min="12" max="13" width="9.109375" style="161" customWidth="1"/>
    <col min="14" max="16" width="8.88671875" style="161" customWidth="1"/>
    <col min="17" max="17" width="8.88671875" style="221" customWidth="1"/>
    <col min="18" max="20" width="11.44140625" style="221"/>
    <col min="21" max="16384" width="11.44140625" style="161"/>
  </cols>
  <sheetData>
    <row r="1" spans="1:20" ht="32.25" customHeight="1">
      <c r="A1" s="1367" t="s">
        <v>332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20" ht="19.5" customHeight="1">
      <c r="A2" s="1380" t="s">
        <v>201</v>
      </c>
      <c r="B2" s="1381"/>
      <c r="C2" s="1387" t="s">
        <v>202</v>
      </c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</row>
    <row r="3" spans="1:20" ht="20.25" customHeight="1">
      <c r="A3" s="1382"/>
      <c r="B3" s="1383"/>
      <c r="C3" s="1180">
        <v>2007</v>
      </c>
      <c r="D3" s="1180">
        <v>2008</v>
      </c>
      <c r="E3" s="1180">
        <v>2009</v>
      </c>
      <c r="F3" s="1180">
        <v>2010</v>
      </c>
      <c r="G3" s="1180">
        <v>2011</v>
      </c>
      <c r="H3" s="1180">
        <v>2012</v>
      </c>
      <c r="I3" s="1180">
        <v>2013</v>
      </c>
      <c r="J3" s="1180">
        <v>2014</v>
      </c>
      <c r="K3" s="1180">
        <v>2015</v>
      </c>
      <c r="L3" s="1180">
        <v>2016</v>
      </c>
      <c r="M3" s="1180">
        <v>2017</v>
      </c>
      <c r="N3" s="1180">
        <v>2018</v>
      </c>
      <c r="O3" s="1180">
        <v>2019</v>
      </c>
      <c r="P3" s="1180">
        <v>2020</v>
      </c>
      <c r="Q3" s="1180">
        <v>2021</v>
      </c>
    </row>
    <row r="4" spans="1:20" s="162" customFormat="1" ht="22.5" customHeight="1">
      <c r="A4" s="1384" t="s">
        <v>94</v>
      </c>
      <c r="B4" s="1388" t="s">
        <v>194</v>
      </c>
      <c r="C4" s="1388"/>
      <c r="D4" s="1388"/>
      <c r="E4" s="1388"/>
      <c r="F4" s="1388"/>
      <c r="G4" s="1388"/>
      <c r="H4" s="1388"/>
      <c r="I4" s="1388"/>
      <c r="J4" s="1388"/>
      <c r="K4" s="1388"/>
      <c r="L4" s="1388"/>
      <c r="M4" s="1388"/>
      <c r="N4" s="1388"/>
      <c r="O4" s="1388"/>
      <c r="P4" s="1388"/>
      <c r="Q4" s="1388"/>
      <c r="R4" s="676"/>
      <c r="S4" s="676"/>
      <c r="T4" s="676"/>
    </row>
    <row r="5" spans="1:20" s="162" customFormat="1" ht="22.5" customHeight="1">
      <c r="A5" s="1385"/>
      <c r="B5" s="572" t="s">
        <v>119</v>
      </c>
      <c r="C5" s="572">
        <v>676132</v>
      </c>
      <c r="D5" s="572">
        <v>730158</v>
      </c>
      <c r="E5" s="572">
        <v>755227</v>
      </c>
      <c r="F5" s="572">
        <v>777114</v>
      </c>
      <c r="G5" s="572">
        <v>873653</v>
      </c>
      <c r="H5" s="572">
        <v>915640</v>
      </c>
      <c r="I5" s="572">
        <v>920730</v>
      </c>
      <c r="J5" s="572">
        <v>941792</v>
      </c>
      <c r="K5" s="572">
        <v>958212</v>
      </c>
      <c r="L5" s="572">
        <v>965801</v>
      </c>
      <c r="M5" s="572">
        <v>916927</v>
      </c>
      <c r="N5" s="572">
        <v>917537</v>
      </c>
      <c r="O5" s="572">
        <f>+'C8A2'!O5+'C8A3'!O5</f>
        <v>912022</v>
      </c>
      <c r="P5" s="572">
        <f>SUM(P6:P14)</f>
        <v>742509</v>
      </c>
      <c r="Q5" s="572">
        <f>+'C8A2'!Q5+'C8A3'!Q5</f>
        <v>776697</v>
      </c>
      <c r="R5" s="672"/>
      <c r="S5" s="672"/>
      <c r="T5" s="677"/>
    </row>
    <row r="6" spans="1:20">
      <c r="A6" s="1385"/>
      <c r="B6" s="164" t="s">
        <v>203</v>
      </c>
      <c r="C6" s="168">
        <v>197898</v>
      </c>
      <c r="D6" s="168">
        <v>203898</v>
      </c>
      <c r="E6" s="168">
        <v>210921</v>
      </c>
      <c r="F6" s="168">
        <v>223393</v>
      </c>
      <c r="G6" s="168">
        <v>237361</v>
      </c>
      <c r="H6" s="168">
        <v>243214</v>
      </c>
      <c r="I6" s="168">
        <v>247472</v>
      </c>
      <c r="J6" s="168">
        <v>252938</v>
      </c>
      <c r="K6" s="168">
        <v>267647</v>
      </c>
      <c r="L6" s="168">
        <v>274898</v>
      </c>
      <c r="M6" s="168">
        <v>279862</v>
      </c>
      <c r="N6" s="168">
        <v>280455</v>
      </c>
      <c r="O6" s="168">
        <f>+'C8A2'!O6+'C8A3'!O6</f>
        <v>278530</v>
      </c>
      <c r="P6" s="168">
        <f>+P16+P26</f>
        <v>297017</v>
      </c>
      <c r="Q6" s="168">
        <f>+'C8A2'!Q6+'C8A3'!Q6</f>
        <v>282955</v>
      </c>
      <c r="R6" s="674"/>
      <c r="S6" s="674"/>
      <c r="T6" s="677"/>
    </row>
    <row r="7" spans="1:20" ht="27.6">
      <c r="A7" s="1385"/>
      <c r="B7" s="166" t="s">
        <v>204</v>
      </c>
      <c r="C7" s="169">
        <v>3639</v>
      </c>
      <c r="D7" s="169">
        <v>11622</v>
      </c>
      <c r="E7" s="169">
        <v>14733</v>
      </c>
      <c r="F7" s="169">
        <v>9641</v>
      </c>
      <c r="G7" s="169">
        <v>5697</v>
      </c>
      <c r="H7" s="169">
        <v>5103</v>
      </c>
      <c r="I7" s="169">
        <v>7994</v>
      </c>
      <c r="J7" s="169">
        <v>7203</v>
      </c>
      <c r="K7" s="169">
        <v>7533</v>
      </c>
      <c r="L7" s="169">
        <v>7816</v>
      </c>
      <c r="M7" s="169">
        <v>6672</v>
      </c>
      <c r="N7" s="89">
        <v>6972</v>
      </c>
      <c r="O7" s="89">
        <f>+'C8A2'!O7+'C8A3'!O7</f>
        <v>4352</v>
      </c>
      <c r="P7" s="89">
        <f t="shared" ref="P7:P14" si="0">+P17+P27</f>
        <v>5135</v>
      </c>
      <c r="Q7" s="89">
        <f>+'C8A2'!Q7+'C8A3'!Q7</f>
        <v>4239</v>
      </c>
      <c r="R7" s="675"/>
      <c r="S7" s="675"/>
      <c r="T7" s="677"/>
    </row>
    <row r="8" spans="1:20" ht="27.6">
      <c r="A8" s="1385"/>
      <c r="B8" s="166" t="s">
        <v>205</v>
      </c>
      <c r="C8" s="169">
        <v>7847</v>
      </c>
      <c r="D8" s="169">
        <v>5415</v>
      </c>
      <c r="E8" s="169">
        <v>6060</v>
      </c>
      <c r="F8" s="169">
        <v>4528</v>
      </c>
      <c r="G8" s="169">
        <v>5101</v>
      </c>
      <c r="H8" s="169">
        <v>4194</v>
      </c>
      <c r="I8" s="169">
        <v>4357</v>
      </c>
      <c r="J8" s="169">
        <v>4093</v>
      </c>
      <c r="K8" s="169">
        <v>4879</v>
      </c>
      <c r="L8" s="169">
        <v>4507</v>
      </c>
      <c r="M8" s="169">
        <v>3849</v>
      </c>
      <c r="N8" s="89">
        <v>4002</v>
      </c>
      <c r="O8" s="89">
        <f>+'C8A2'!O8+'C8A3'!O8</f>
        <v>3955</v>
      </c>
      <c r="P8" s="89">
        <f t="shared" si="0"/>
        <v>3703</v>
      </c>
      <c r="Q8" s="89">
        <f>+'C8A2'!Q8+'C8A3'!Q8</f>
        <v>2145</v>
      </c>
      <c r="R8" s="675"/>
      <c r="S8" s="675"/>
      <c r="T8" s="677"/>
    </row>
    <row r="9" spans="1:20" ht="27.6">
      <c r="A9" s="1385"/>
      <c r="B9" s="166" t="s">
        <v>206</v>
      </c>
      <c r="C9" s="169">
        <v>402000</v>
      </c>
      <c r="D9" s="169">
        <v>435533</v>
      </c>
      <c r="E9" s="169">
        <v>447665</v>
      </c>
      <c r="F9" s="169">
        <v>467563</v>
      </c>
      <c r="G9" s="169">
        <v>539649</v>
      </c>
      <c r="H9" s="169">
        <v>574485</v>
      </c>
      <c r="I9" s="169">
        <v>577946</v>
      </c>
      <c r="J9" s="169">
        <v>588098</v>
      </c>
      <c r="K9" s="169">
        <v>585548</v>
      </c>
      <c r="L9" s="169">
        <v>575382</v>
      </c>
      <c r="M9" s="169">
        <v>573632</v>
      </c>
      <c r="N9" s="89">
        <v>567134</v>
      </c>
      <c r="O9" s="89">
        <f>+'C8A2'!O9+'C8A3'!O9</f>
        <v>566930</v>
      </c>
      <c r="P9" s="89">
        <f t="shared" si="0"/>
        <v>369242</v>
      </c>
      <c r="Q9" s="89">
        <f>+'C8A2'!Q9+'C8A3'!Q9</f>
        <v>432666</v>
      </c>
      <c r="R9" s="675"/>
      <c r="S9" s="675"/>
      <c r="T9" s="677"/>
    </row>
    <row r="10" spans="1:20" ht="27.6">
      <c r="A10" s="1385"/>
      <c r="B10" s="166" t="s">
        <v>112</v>
      </c>
      <c r="C10" s="169">
        <v>15945</v>
      </c>
      <c r="D10" s="169">
        <v>16241</v>
      </c>
      <c r="E10" s="169">
        <v>14915</v>
      </c>
      <c r="F10" s="169">
        <v>14343</v>
      </c>
      <c r="G10" s="169">
        <v>22768</v>
      </c>
      <c r="H10" s="169">
        <v>22273</v>
      </c>
      <c r="I10" s="169">
        <v>21902</v>
      </c>
      <c r="J10" s="169">
        <v>21200</v>
      </c>
      <c r="K10" s="169">
        <v>20478</v>
      </c>
      <c r="L10" s="169">
        <v>19040</v>
      </c>
      <c r="M10" s="169">
        <v>16959</v>
      </c>
      <c r="N10" s="89">
        <v>14984</v>
      </c>
      <c r="O10" s="89">
        <f>+'C8A2'!O10+'C8A3'!O10</f>
        <v>20025</v>
      </c>
      <c r="P10" s="89">
        <f t="shared" si="0"/>
        <v>14783</v>
      </c>
      <c r="Q10" s="89">
        <f>+'C8A2'!Q10+'C8A3'!Q10</f>
        <v>19531</v>
      </c>
      <c r="R10" s="675"/>
      <c r="S10" s="675"/>
      <c r="T10" s="677"/>
    </row>
    <row r="11" spans="1:20">
      <c r="A11" s="1385"/>
      <c r="B11" s="166" t="s">
        <v>113</v>
      </c>
      <c r="C11" s="169">
        <v>35053</v>
      </c>
      <c r="D11" s="169">
        <v>39225</v>
      </c>
      <c r="E11" s="169">
        <v>42919</v>
      </c>
      <c r="F11" s="169">
        <v>41393</v>
      </c>
      <c r="G11" s="169">
        <v>44088</v>
      </c>
      <c r="H11" s="169">
        <v>45670</v>
      </c>
      <c r="I11" s="169">
        <v>43719</v>
      </c>
      <c r="J11" s="169">
        <v>49405</v>
      </c>
      <c r="K11" s="169">
        <v>50205</v>
      </c>
      <c r="L11" s="169">
        <v>55277</v>
      </c>
      <c r="M11" s="169">
        <v>22847</v>
      </c>
      <c r="N11" s="89">
        <v>22621</v>
      </c>
      <c r="O11" s="89">
        <f>+'C8A2'!O11+'C8A3'!O11</f>
        <v>22543</v>
      </c>
      <c r="P11" s="89">
        <f t="shared" si="0"/>
        <v>40599</v>
      </c>
      <c r="Q11" s="89">
        <f>+'C8A2'!Q11+'C8A3'!Q11</f>
        <v>18690</v>
      </c>
      <c r="R11" s="675"/>
      <c r="S11" s="675"/>
      <c r="T11" s="677"/>
    </row>
    <row r="12" spans="1:20">
      <c r="A12" s="1385"/>
      <c r="B12" s="166" t="s">
        <v>114</v>
      </c>
      <c r="C12" s="169">
        <v>12799</v>
      </c>
      <c r="D12" s="169">
        <v>16950</v>
      </c>
      <c r="E12" s="169">
        <v>16143</v>
      </c>
      <c r="F12" s="169">
        <v>14658</v>
      </c>
      <c r="G12" s="169">
        <v>17599</v>
      </c>
      <c r="H12" s="169">
        <v>18010</v>
      </c>
      <c r="I12" s="169">
        <v>15632</v>
      </c>
      <c r="J12" s="169">
        <v>17154</v>
      </c>
      <c r="K12" s="169">
        <v>19983</v>
      </c>
      <c r="L12" s="169">
        <v>26609</v>
      </c>
      <c r="M12" s="169">
        <v>11882</v>
      </c>
      <c r="N12" s="89">
        <v>20111</v>
      </c>
      <c r="O12" s="89">
        <f>+'C8A2'!O12+'C8A3'!O12</f>
        <v>14587</v>
      </c>
      <c r="P12" s="89">
        <f t="shared" si="0"/>
        <v>10391</v>
      </c>
      <c r="Q12" s="89">
        <f>+'C8A2'!Q12+'C8A3'!Q12</f>
        <v>15477</v>
      </c>
      <c r="R12" s="675"/>
      <c r="S12" s="675"/>
      <c r="T12" s="677"/>
    </row>
    <row r="13" spans="1:20" ht="27.6">
      <c r="A13" s="1385"/>
      <c r="B13" s="166" t="s">
        <v>115</v>
      </c>
      <c r="C13" s="169">
        <v>0</v>
      </c>
      <c r="D13" s="169">
        <v>0</v>
      </c>
      <c r="E13" s="169">
        <v>24</v>
      </c>
      <c r="F13" s="169">
        <v>25</v>
      </c>
      <c r="G13" s="169">
        <v>38</v>
      </c>
      <c r="H13" s="169">
        <v>111</v>
      </c>
      <c r="I13" s="169">
        <v>0</v>
      </c>
      <c r="J13" s="169">
        <v>0</v>
      </c>
      <c r="K13" s="169">
        <v>0</v>
      </c>
      <c r="L13" s="169">
        <v>20</v>
      </c>
      <c r="M13" s="169">
        <v>0</v>
      </c>
      <c r="N13" s="89">
        <v>212</v>
      </c>
      <c r="O13" s="89">
        <f>+'C8A2'!O13+'C8A3'!O13</f>
        <v>80</v>
      </c>
      <c r="P13" s="89">
        <f t="shared" si="0"/>
        <v>71</v>
      </c>
      <c r="Q13" s="89">
        <f>+'C8A2'!Q13+'C8A3'!Q13</f>
        <v>0</v>
      </c>
      <c r="R13" s="675"/>
      <c r="S13" s="675"/>
      <c r="T13" s="677"/>
    </row>
    <row r="14" spans="1:20">
      <c r="A14" s="1385"/>
      <c r="B14" s="167" t="s">
        <v>116</v>
      </c>
      <c r="C14" s="170">
        <v>951</v>
      </c>
      <c r="D14" s="170">
        <v>1274</v>
      </c>
      <c r="E14" s="170">
        <v>1847</v>
      </c>
      <c r="F14" s="170">
        <v>1570</v>
      </c>
      <c r="G14" s="170">
        <v>1352</v>
      </c>
      <c r="H14" s="170">
        <v>2580</v>
      </c>
      <c r="I14" s="170">
        <v>1708</v>
      </c>
      <c r="J14" s="170">
        <v>1701</v>
      </c>
      <c r="K14" s="170">
        <v>1939</v>
      </c>
      <c r="L14" s="170">
        <v>2252</v>
      </c>
      <c r="M14" s="170">
        <v>1224</v>
      </c>
      <c r="N14" s="170">
        <v>1046</v>
      </c>
      <c r="O14" s="170">
        <f>+'C8A2'!O14+'C8A3'!O14</f>
        <v>1020</v>
      </c>
      <c r="P14" s="170">
        <f t="shared" si="0"/>
        <v>1568</v>
      </c>
      <c r="Q14" s="170">
        <f>+'C8A2'!Q14+'C8A3'!Q14</f>
        <v>994</v>
      </c>
      <c r="R14" s="675"/>
      <c r="S14" s="675"/>
      <c r="T14" s="677"/>
    </row>
    <row r="15" spans="1:20" s="162" customFormat="1" ht="22.5" customHeight="1">
      <c r="A15" s="1385"/>
      <c r="B15" s="163" t="s">
        <v>207</v>
      </c>
      <c r="C15" s="163">
        <v>417087</v>
      </c>
      <c r="D15" s="163">
        <v>455485</v>
      </c>
      <c r="E15" s="163">
        <v>468870</v>
      </c>
      <c r="F15" s="163">
        <v>474254</v>
      </c>
      <c r="G15" s="163">
        <v>519749</v>
      </c>
      <c r="H15" s="163">
        <v>543318</v>
      </c>
      <c r="I15" s="163">
        <v>549473</v>
      </c>
      <c r="J15" s="163">
        <v>548308</v>
      </c>
      <c r="K15" s="163">
        <v>554650</v>
      </c>
      <c r="L15" s="163">
        <v>563685</v>
      </c>
      <c r="M15" s="163">
        <v>528136</v>
      </c>
      <c r="N15" s="618">
        <v>534060</v>
      </c>
      <c r="O15" s="618">
        <f>+'C8A2'!O15+'C8A3'!O15</f>
        <v>518499</v>
      </c>
      <c r="P15" s="618">
        <f>SUM(P16:P24)</f>
        <v>409503</v>
      </c>
      <c r="Q15" s="618">
        <f>+'C8A2'!Q15+'C8A3'!Q15</f>
        <v>432978</v>
      </c>
      <c r="R15" s="675"/>
      <c r="S15" s="675"/>
      <c r="T15" s="677"/>
    </row>
    <row r="16" spans="1:20">
      <c r="A16" s="1385"/>
      <c r="B16" s="164" t="s">
        <v>203</v>
      </c>
      <c r="C16" s="165">
        <v>100052</v>
      </c>
      <c r="D16" s="165">
        <v>101779</v>
      </c>
      <c r="E16" s="165">
        <v>103241</v>
      </c>
      <c r="F16" s="165">
        <v>107842</v>
      </c>
      <c r="G16" s="165">
        <v>111477</v>
      </c>
      <c r="H16" s="165">
        <v>113699</v>
      </c>
      <c r="I16" s="165">
        <v>117568</v>
      </c>
      <c r="J16" s="165">
        <v>113718</v>
      </c>
      <c r="K16" s="165">
        <v>128634</v>
      </c>
      <c r="L16" s="165">
        <v>131276</v>
      </c>
      <c r="M16" s="165">
        <v>132528</v>
      </c>
      <c r="N16" s="619">
        <v>136084</v>
      </c>
      <c r="O16" s="619">
        <f>+'C8A2'!O16+'C8A3'!O16</f>
        <v>133508</v>
      </c>
      <c r="P16" s="619">
        <v>130309</v>
      </c>
      <c r="Q16" s="619">
        <f>+'C8A2'!Q16+'C8A3'!Q16</f>
        <v>130582</v>
      </c>
      <c r="R16" s="675"/>
      <c r="S16" s="673"/>
      <c r="T16" s="677"/>
    </row>
    <row r="17" spans="1:20" ht="27.6">
      <c r="A17" s="1385"/>
      <c r="B17" s="166" t="s">
        <v>204</v>
      </c>
      <c r="C17" s="165">
        <v>2046</v>
      </c>
      <c r="D17" s="165">
        <v>5867</v>
      </c>
      <c r="E17" s="165">
        <v>5999</v>
      </c>
      <c r="F17" s="165">
        <v>3453</v>
      </c>
      <c r="G17" s="165">
        <v>2612</v>
      </c>
      <c r="H17" s="165">
        <v>2176</v>
      </c>
      <c r="I17" s="165">
        <v>3300</v>
      </c>
      <c r="J17" s="165">
        <v>3496</v>
      </c>
      <c r="K17" s="165">
        <v>4262</v>
      </c>
      <c r="L17" s="165">
        <v>3149</v>
      </c>
      <c r="M17" s="165">
        <v>2010</v>
      </c>
      <c r="N17" s="619">
        <v>3373</v>
      </c>
      <c r="O17" s="619">
        <f>+'C8A2'!O17+'C8A3'!O17</f>
        <v>1738</v>
      </c>
      <c r="P17" s="619">
        <v>2459</v>
      </c>
      <c r="Q17" s="619">
        <f>+'C8A2'!Q17+'C8A3'!Q17</f>
        <v>2425</v>
      </c>
    </row>
    <row r="18" spans="1:20" ht="27.6">
      <c r="A18" s="1385"/>
      <c r="B18" s="166" t="s">
        <v>205</v>
      </c>
      <c r="C18" s="165">
        <v>5836</v>
      </c>
      <c r="D18" s="165">
        <v>3626</v>
      </c>
      <c r="E18" s="165">
        <v>4420</v>
      </c>
      <c r="F18" s="165">
        <v>3396</v>
      </c>
      <c r="G18" s="165">
        <v>2682</v>
      </c>
      <c r="H18" s="165">
        <v>1973</v>
      </c>
      <c r="I18" s="165">
        <v>2594</v>
      </c>
      <c r="J18" s="165">
        <v>2786</v>
      </c>
      <c r="K18" s="165">
        <v>3161</v>
      </c>
      <c r="L18" s="165">
        <v>3172</v>
      </c>
      <c r="M18" s="165">
        <v>2580</v>
      </c>
      <c r="N18" s="619">
        <v>1955</v>
      </c>
      <c r="O18" s="619">
        <f>+'C8A2'!O18+'C8A3'!O18</f>
        <v>1736</v>
      </c>
      <c r="P18" s="619">
        <v>1404</v>
      </c>
      <c r="Q18" s="619">
        <f>+'C8A2'!Q18+'C8A3'!Q18</f>
        <v>885</v>
      </c>
    </row>
    <row r="19" spans="1:20" ht="27.6">
      <c r="A19" s="1385"/>
      <c r="B19" s="166" t="s">
        <v>206</v>
      </c>
      <c r="C19" s="165">
        <v>266219</v>
      </c>
      <c r="D19" s="165">
        <v>295858</v>
      </c>
      <c r="E19" s="165">
        <v>306599</v>
      </c>
      <c r="F19" s="165">
        <v>312653</v>
      </c>
      <c r="G19" s="165">
        <v>347629</v>
      </c>
      <c r="H19" s="165">
        <v>372027</v>
      </c>
      <c r="I19" s="165">
        <v>373686</v>
      </c>
      <c r="J19" s="165">
        <v>371422</v>
      </c>
      <c r="K19" s="165">
        <v>361186</v>
      </c>
      <c r="L19" s="165">
        <v>359434</v>
      </c>
      <c r="M19" s="165">
        <v>360192</v>
      </c>
      <c r="N19" s="619">
        <v>355285</v>
      </c>
      <c r="O19" s="619">
        <f>+'C8A2'!O19+'C8A3'!O19</f>
        <v>349461</v>
      </c>
      <c r="P19" s="619">
        <v>229943</v>
      </c>
      <c r="Q19" s="619">
        <f>+'C8A2'!Q19+'C8A3'!Q19</f>
        <v>270121</v>
      </c>
    </row>
    <row r="20" spans="1:20" ht="27.6">
      <c r="A20" s="1385"/>
      <c r="B20" s="166" t="s">
        <v>112</v>
      </c>
      <c r="C20" s="165">
        <v>3516</v>
      </c>
      <c r="D20" s="165">
        <v>3557</v>
      </c>
      <c r="E20" s="165">
        <v>3211</v>
      </c>
      <c r="F20" s="165">
        <v>3359</v>
      </c>
      <c r="G20" s="165">
        <v>5457</v>
      </c>
      <c r="H20" s="165">
        <v>3142</v>
      </c>
      <c r="I20" s="165">
        <v>5803</v>
      </c>
      <c r="J20" s="165">
        <v>5424</v>
      </c>
      <c r="K20" s="165">
        <v>4346</v>
      </c>
      <c r="L20" s="165">
        <v>3503</v>
      </c>
      <c r="M20" s="165">
        <v>3930</v>
      </c>
      <c r="N20" s="619">
        <v>3352</v>
      </c>
      <c r="O20" s="619">
        <f>+'C8A2'!O20+'C8A3'!O20</f>
        <v>3555</v>
      </c>
      <c r="P20" s="619">
        <v>4704</v>
      </c>
      <c r="Q20" s="619">
        <f>+'C8A2'!Q20+'C8A3'!Q20</f>
        <v>2639</v>
      </c>
    </row>
    <row r="21" spans="1:20">
      <c r="A21" s="1385"/>
      <c r="B21" s="166" t="s">
        <v>113</v>
      </c>
      <c r="C21" s="165">
        <v>28205</v>
      </c>
      <c r="D21" s="165">
        <v>30950</v>
      </c>
      <c r="E21" s="165">
        <v>31520</v>
      </c>
      <c r="F21" s="165">
        <v>31650</v>
      </c>
      <c r="G21" s="165">
        <v>35577</v>
      </c>
      <c r="H21" s="165">
        <v>35887</v>
      </c>
      <c r="I21" s="165">
        <v>32279</v>
      </c>
      <c r="J21" s="165">
        <v>37220</v>
      </c>
      <c r="K21" s="165">
        <v>36338</v>
      </c>
      <c r="L21" s="165">
        <v>41872</v>
      </c>
      <c r="M21" s="165">
        <v>17486</v>
      </c>
      <c r="N21" s="619">
        <v>17295</v>
      </c>
      <c r="O21" s="619">
        <f>+'C8A2'!O21+'C8A3'!O21</f>
        <v>17259</v>
      </c>
      <c r="P21" s="619">
        <v>31204</v>
      </c>
      <c r="Q21" s="619">
        <f>+'C8A2'!Q21+'C8A3'!Q21</f>
        <v>15240</v>
      </c>
    </row>
    <row r="22" spans="1:20">
      <c r="A22" s="1385"/>
      <c r="B22" s="166" t="s">
        <v>114</v>
      </c>
      <c r="C22" s="165">
        <v>10923</v>
      </c>
      <c r="D22" s="165">
        <v>13307</v>
      </c>
      <c r="E22" s="165">
        <v>12840</v>
      </c>
      <c r="F22" s="165">
        <v>11206</v>
      </c>
      <c r="G22" s="165">
        <v>13421</v>
      </c>
      <c r="H22" s="165">
        <v>13507</v>
      </c>
      <c r="I22" s="165">
        <v>13204</v>
      </c>
      <c r="J22" s="165">
        <v>13436</v>
      </c>
      <c r="K22" s="165">
        <v>15924</v>
      </c>
      <c r="L22" s="165">
        <v>19978</v>
      </c>
      <c r="M22" s="165">
        <v>8710</v>
      </c>
      <c r="N22" s="619">
        <v>16259</v>
      </c>
      <c r="O22" s="619">
        <f>+'C8A2'!O22+'C8A3'!O22</f>
        <v>10692</v>
      </c>
      <c r="P22" s="619">
        <v>8179</v>
      </c>
      <c r="Q22" s="619">
        <f>+'C8A2'!Q22+'C8A3'!Q22</f>
        <v>10972</v>
      </c>
    </row>
    <row r="23" spans="1:20" ht="27.6">
      <c r="A23" s="1385"/>
      <c r="B23" s="166" t="s">
        <v>115</v>
      </c>
      <c r="C23" s="165">
        <v>0</v>
      </c>
      <c r="D23" s="165">
        <v>0</v>
      </c>
      <c r="E23" s="165">
        <v>0</v>
      </c>
      <c r="F23" s="165">
        <v>0</v>
      </c>
      <c r="G23" s="165">
        <v>38</v>
      </c>
      <c r="H23" s="165">
        <v>111</v>
      </c>
      <c r="I23" s="165">
        <v>0</v>
      </c>
      <c r="J23" s="165">
        <v>0</v>
      </c>
      <c r="K23" s="165">
        <v>0</v>
      </c>
      <c r="L23" s="165">
        <v>20</v>
      </c>
      <c r="M23" s="165">
        <v>0</v>
      </c>
      <c r="N23" s="619">
        <v>0</v>
      </c>
      <c r="O23" s="619">
        <f>+'C8A2'!O23+'C8A3'!O23</f>
        <v>80</v>
      </c>
      <c r="P23" s="619">
        <v>71</v>
      </c>
      <c r="Q23" s="619">
        <f>+'C8A2'!Q23+'C8A3'!Q23</f>
        <v>0</v>
      </c>
    </row>
    <row r="24" spans="1:20">
      <c r="A24" s="1385"/>
      <c r="B24" s="167" t="s">
        <v>116</v>
      </c>
      <c r="C24" s="165">
        <v>290</v>
      </c>
      <c r="D24" s="165">
        <v>541</v>
      </c>
      <c r="E24" s="165">
        <v>1040</v>
      </c>
      <c r="F24" s="165">
        <v>695</v>
      </c>
      <c r="G24" s="165">
        <v>856</v>
      </c>
      <c r="H24" s="165">
        <v>796</v>
      </c>
      <c r="I24" s="165">
        <v>1039</v>
      </c>
      <c r="J24" s="165">
        <v>806</v>
      </c>
      <c r="K24" s="165">
        <v>799</v>
      </c>
      <c r="L24" s="165">
        <v>1281</v>
      </c>
      <c r="M24" s="165">
        <v>700</v>
      </c>
      <c r="N24" s="619">
        <v>457</v>
      </c>
      <c r="O24" s="619">
        <f>+'C8A2'!O24+'C8A3'!O24</f>
        <v>470</v>
      </c>
      <c r="P24" s="619">
        <v>1230</v>
      </c>
      <c r="Q24" s="619">
        <f>+'C8A2'!Q24+'C8A3'!Q24</f>
        <v>114</v>
      </c>
    </row>
    <row r="25" spans="1:20" s="162" customFormat="1" ht="22.5" customHeight="1">
      <c r="A25" s="1385"/>
      <c r="B25" s="163" t="s">
        <v>208</v>
      </c>
      <c r="C25" s="163">
        <v>259045</v>
      </c>
      <c r="D25" s="163">
        <v>274673</v>
      </c>
      <c r="E25" s="163">
        <v>286357</v>
      </c>
      <c r="F25" s="163">
        <v>302860</v>
      </c>
      <c r="G25" s="163">
        <v>353904</v>
      </c>
      <c r="H25" s="163">
        <v>372322</v>
      </c>
      <c r="I25" s="163">
        <v>371257</v>
      </c>
      <c r="J25" s="163">
        <v>393484</v>
      </c>
      <c r="K25" s="163">
        <v>403562</v>
      </c>
      <c r="L25" s="163">
        <v>402116</v>
      </c>
      <c r="M25" s="163">
        <v>388791</v>
      </c>
      <c r="N25" s="618">
        <v>383477</v>
      </c>
      <c r="O25" s="618">
        <f>+'C8A2'!O25+'C8A3'!O25</f>
        <v>393523</v>
      </c>
      <c r="P25" s="618">
        <f>SUM(P26:P34)</f>
        <v>333006</v>
      </c>
      <c r="Q25" s="618">
        <f>+'C8A2'!Q25+'C8A3'!Q25</f>
        <v>343719</v>
      </c>
      <c r="R25" s="676"/>
      <c r="S25" s="676"/>
      <c r="T25" s="676"/>
    </row>
    <row r="26" spans="1:20">
      <c r="A26" s="1385"/>
      <c r="B26" s="164" t="s">
        <v>203</v>
      </c>
      <c r="C26" s="165">
        <v>97846</v>
      </c>
      <c r="D26" s="165">
        <v>102119</v>
      </c>
      <c r="E26" s="165">
        <v>107680</v>
      </c>
      <c r="F26" s="165">
        <v>115551</v>
      </c>
      <c r="G26" s="165">
        <v>125884</v>
      </c>
      <c r="H26" s="165">
        <v>129515</v>
      </c>
      <c r="I26" s="165">
        <v>129904</v>
      </c>
      <c r="J26" s="165">
        <v>139220</v>
      </c>
      <c r="K26" s="165">
        <v>139013</v>
      </c>
      <c r="L26" s="165">
        <v>143622</v>
      </c>
      <c r="M26" s="165">
        <v>147334</v>
      </c>
      <c r="N26" s="619">
        <v>144371</v>
      </c>
      <c r="O26" s="619">
        <f>+'C8A2'!O26+'C8A3'!O26</f>
        <v>145022</v>
      </c>
      <c r="P26" s="619">
        <v>166708</v>
      </c>
      <c r="Q26" s="619">
        <f>+'C8A2'!Q26+'C8A3'!Q26</f>
        <v>152373</v>
      </c>
    </row>
    <row r="27" spans="1:20" ht="27.6">
      <c r="A27" s="1385"/>
      <c r="B27" s="166" t="s">
        <v>204</v>
      </c>
      <c r="C27" s="165">
        <v>1593</v>
      </c>
      <c r="D27" s="165">
        <v>5755</v>
      </c>
      <c r="E27" s="165">
        <v>8734</v>
      </c>
      <c r="F27" s="165">
        <v>6188</v>
      </c>
      <c r="G27" s="165">
        <v>3085</v>
      </c>
      <c r="H27" s="165">
        <v>2927</v>
      </c>
      <c r="I27" s="165">
        <v>4694</v>
      </c>
      <c r="J27" s="165">
        <v>3707</v>
      </c>
      <c r="K27" s="165">
        <v>3271</v>
      </c>
      <c r="L27" s="165">
        <v>4667</v>
      </c>
      <c r="M27" s="165">
        <v>4662</v>
      </c>
      <c r="N27" s="619">
        <v>3599</v>
      </c>
      <c r="O27" s="619">
        <f>+'C8A2'!O27+'C8A3'!O27</f>
        <v>2614</v>
      </c>
      <c r="P27" s="619">
        <v>2676</v>
      </c>
      <c r="Q27" s="619">
        <f>+'C8A2'!Q27+'C8A3'!Q27</f>
        <v>1814</v>
      </c>
    </row>
    <row r="28" spans="1:20" ht="27.6">
      <c r="A28" s="1385"/>
      <c r="B28" s="166" t="s">
        <v>205</v>
      </c>
      <c r="C28" s="165">
        <v>2011</v>
      </c>
      <c r="D28" s="165">
        <v>1789</v>
      </c>
      <c r="E28" s="165">
        <v>1640</v>
      </c>
      <c r="F28" s="165">
        <v>1132</v>
      </c>
      <c r="G28" s="165">
        <v>2419</v>
      </c>
      <c r="H28" s="165">
        <v>2221</v>
      </c>
      <c r="I28" s="165">
        <v>1763</v>
      </c>
      <c r="J28" s="165">
        <v>1307</v>
      </c>
      <c r="K28" s="165">
        <v>1718</v>
      </c>
      <c r="L28" s="165">
        <v>1335</v>
      </c>
      <c r="M28" s="165">
        <v>1269</v>
      </c>
      <c r="N28" s="619">
        <v>2047</v>
      </c>
      <c r="O28" s="619">
        <f>+'C8A2'!O28+'C8A3'!O28</f>
        <v>2219</v>
      </c>
      <c r="P28" s="619">
        <v>2299</v>
      </c>
      <c r="Q28" s="619">
        <f>+'C8A2'!Q28+'C8A3'!Q28</f>
        <v>1260</v>
      </c>
    </row>
    <row r="29" spans="1:20" ht="27.6">
      <c r="A29" s="1385"/>
      <c r="B29" s="166" t="s">
        <v>206</v>
      </c>
      <c r="C29" s="165">
        <v>135781</v>
      </c>
      <c r="D29" s="165">
        <v>139675</v>
      </c>
      <c r="E29" s="165">
        <v>141066</v>
      </c>
      <c r="F29" s="165">
        <v>154910</v>
      </c>
      <c r="G29" s="165">
        <v>192020</v>
      </c>
      <c r="H29" s="165">
        <v>202458</v>
      </c>
      <c r="I29" s="165">
        <v>204260</v>
      </c>
      <c r="J29" s="165">
        <v>216676</v>
      </c>
      <c r="K29" s="165">
        <v>224362</v>
      </c>
      <c r="L29" s="165">
        <v>215948</v>
      </c>
      <c r="M29" s="165">
        <v>213440</v>
      </c>
      <c r="N29" s="619">
        <v>211849</v>
      </c>
      <c r="O29" s="619">
        <f>+'C8A2'!O29+'C8A3'!O29</f>
        <v>217469</v>
      </c>
      <c r="P29" s="619">
        <v>139299</v>
      </c>
      <c r="Q29" s="619">
        <f>+'C8A2'!Q29+'C8A3'!Q29</f>
        <v>162545</v>
      </c>
    </row>
    <row r="30" spans="1:20" ht="27.6">
      <c r="A30" s="1385"/>
      <c r="B30" s="166" t="s">
        <v>112</v>
      </c>
      <c r="C30" s="165">
        <v>12429</v>
      </c>
      <c r="D30" s="165">
        <v>12684</v>
      </c>
      <c r="E30" s="165">
        <v>11704</v>
      </c>
      <c r="F30" s="165">
        <v>10984</v>
      </c>
      <c r="G30" s="165">
        <v>17311</v>
      </c>
      <c r="H30" s="165">
        <v>19131</v>
      </c>
      <c r="I30" s="165">
        <v>16099</v>
      </c>
      <c r="J30" s="165">
        <v>15776</v>
      </c>
      <c r="K30" s="165">
        <v>16132</v>
      </c>
      <c r="L30" s="165">
        <v>15537</v>
      </c>
      <c r="M30" s="165">
        <v>13029</v>
      </c>
      <c r="N30" s="619">
        <v>11632</v>
      </c>
      <c r="O30" s="619">
        <f>+'C8A2'!O30+'C8A3'!O30</f>
        <v>16470</v>
      </c>
      <c r="P30" s="619">
        <v>10079</v>
      </c>
      <c r="Q30" s="619">
        <f>+'C8A2'!Q30+'C8A3'!Q30</f>
        <v>16892</v>
      </c>
    </row>
    <row r="31" spans="1:20">
      <c r="A31" s="1385"/>
      <c r="B31" s="166" t="s">
        <v>113</v>
      </c>
      <c r="C31" s="165">
        <v>6848</v>
      </c>
      <c r="D31" s="165">
        <v>8275</v>
      </c>
      <c r="E31" s="165">
        <v>11399</v>
      </c>
      <c r="F31" s="165">
        <v>9743</v>
      </c>
      <c r="G31" s="165">
        <v>8511</v>
      </c>
      <c r="H31" s="165">
        <v>9783</v>
      </c>
      <c r="I31" s="165">
        <v>11440</v>
      </c>
      <c r="J31" s="165">
        <v>12185</v>
      </c>
      <c r="K31" s="165">
        <v>13867</v>
      </c>
      <c r="L31" s="165">
        <v>13405</v>
      </c>
      <c r="M31" s="165">
        <v>5361</v>
      </c>
      <c r="N31" s="619">
        <v>5326</v>
      </c>
      <c r="O31" s="619">
        <f>+'C8A2'!O31+'C8A3'!O31</f>
        <v>5284</v>
      </c>
      <c r="P31" s="619">
        <v>9395</v>
      </c>
      <c r="Q31" s="619">
        <f>+'C8A2'!Q31+'C8A3'!Q31</f>
        <v>3450</v>
      </c>
    </row>
    <row r="32" spans="1:20">
      <c r="A32" s="1385"/>
      <c r="B32" s="166" t="s">
        <v>114</v>
      </c>
      <c r="C32" s="165">
        <v>1876</v>
      </c>
      <c r="D32" s="165">
        <v>3643</v>
      </c>
      <c r="E32" s="165">
        <v>3303</v>
      </c>
      <c r="F32" s="165">
        <v>3452</v>
      </c>
      <c r="G32" s="165">
        <v>4178</v>
      </c>
      <c r="H32" s="165">
        <v>4503</v>
      </c>
      <c r="I32" s="165">
        <v>2428</v>
      </c>
      <c r="J32" s="165">
        <v>3718</v>
      </c>
      <c r="K32" s="165">
        <v>4059</v>
      </c>
      <c r="L32" s="165">
        <v>6631</v>
      </c>
      <c r="M32" s="165">
        <v>3172</v>
      </c>
      <c r="N32" s="619">
        <v>3852</v>
      </c>
      <c r="O32" s="619">
        <f>+'C8A2'!O32+'C8A3'!O32</f>
        <v>3895</v>
      </c>
      <c r="P32" s="619">
        <v>2212</v>
      </c>
      <c r="Q32" s="619">
        <f>+'C8A2'!Q32+'C8A3'!Q32</f>
        <v>4505</v>
      </c>
    </row>
    <row r="33" spans="1:17" ht="27.6">
      <c r="A33" s="1385"/>
      <c r="B33" s="166" t="s">
        <v>115</v>
      </c>
      <c r="C33" s="165">
        <v>0</v>
      </c>
      <c r="D33" s="165">
        <v>0</v>
      </c>
      <c r="E33" s="165">
        <v>24</v>
      </c>
      <c r="F33" s="165">
        <v>25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619">
        <v>212</v>
      </c>
      <c r="O33" s="619">
        <f>+'C8A2'!O33+'C8A3'!O33</f>
        <v>0</v>
      </c>
      <c r="P33" s="619">
        <v>0</v>
      </c>
      <c r="Q33" s="619">
        <f>+'C8A2'!Q33+'C8A3'!Q33</f>
        <v>0</v>
      </c>
    </row>
    <row r="34" spans="1:17">
      <c r="A34" s="1386"/>
      <c r="B34" s="167" t="s">
        <v>116</v>
      </c>
      <c r="C34" s="165">
        <v>661</v>
      </c>
      <c r="D34" s="165">
        <v>733</v>
      </c>
      <c r="E34" s="165">
        <v>807</v>
      </c>
      <c r="F34" s="165">
        <v>875</v>
      </c>
      <c r="G34" s="165">
        <v>496</v>
      </c>
      <c r="H34" s="165">
        <v>1784</v>
      </c>
      <c r="I34" s="165">
        <v>669</v>
      </c>
      <c r="J34" s="165">
        <v>895</v>
      </c>
      <c r="K34" s="165">
        <v>1140</v>
      </c>
      <c r="L34" s="165">
        <v>971</v>
      </c>
      <c r="M34" s="165">
        <v>524</v>
      </c>
      <c r="N34" s="619">
        <v>589</v>
      </c>
      <c r="O34" s="619">
        <f>+'C8A2'!O34+'C8A3'!O34</f>
        <v>550</v>
      </c>
      <c r="P34" s="619">
        <v>338</v>
      </c>
      <c r="Q34" s="619">
        <f>+'C8A2'!Q34+'C8A3'!Q34</f>
        <v>880</v>
      </c>
    </row>
  </sheetData>
  <mergeCells count="5">
    <mergeCell ref="A2:B3"/>
    <mergeCell ref="A4:A34"/>
    <mergeCell ref="C2:Q2"/>
    <mergeCell ref="B4:Q4"/>
    <mergeCell ref="A1:Q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A1:Q34"/>
  <sheetViews>
    <sheetView showGridLines="0" workbookViewId="0">
      <selection sqref="A1:Q1"/>
    </sheetView>
  </sheetViews>
  <sheetFormatPr baseColWidth="10" defaultColWidth="11.44140625" defaultRowHeight="13.8"/>
  <cols>
    <col min="1" max="1" width="6.88671875" style="11" customWidth="1"/>
    <col min="2" max="2" width="27.5546875" style="11" customWidth="1"/>
    <col min="3" max="10" width="9" style="11" customWidth="1"/>
    <col min="11" max="11" width="8.88671875" style="11" customWidth="1"/>
    <col min="12" max="12" width="8.88671875" style="161" customWidth="1"/>
    <col min="13" max="17" width="8.33203125" style="161" customWidth="1"/>
    <col min="18" max="16384" width="11.44140625" style="161"/>
  </cols>
  <sheetData>
    <row r="1" spans="1:17" ht="29.25" customHeight="1">
      <c r="A1" s="1367" t="s">
        <v>332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19.5" customHeight="1">
      <c r="A2" s="1380" t="s">
        <v>201</v>
      </c>
      <c r="B2" s="1381"/>
      <c r="C2" s="1387" t="s">
        <v>202</v>
      </c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</row>
    <row r="3" spans="1:17" ht="20.25" customHeight="1">
      <c r="A3" s="1382"/>
      <c r="B3" s="1389"/>
      <c r="C3" s="1179">
        <v>2007</v>
      </c>
      <c r="D3" s="1179">
        <v>2008</v>
      </c>
      <c r="E3" s="1179">
        <v>2009</v>
      </c>
      <c r="F3" s="1179">
        <v>2010</v>
      </c>
      <c r="G3" s="1179">
        <v>2011</v>
      </c>
      <c r="H3" s="1179">
        <v>2012</v>
      </c>
      <c r="I3" s="1179">
        <v>2013</v>
      </c>
      <c r="J3" s="1179">
        <v>2014</v>
      </c>
      <c r="K3" s="1179">
        <v>2015</v>
      </c>
      <c r="L3" s="1179">
        <v>2016</v>
      </c>
      <c r="M3" s="1179">
        <v>2017</v>
      </c>
      <c r="N3" s="1179">
        <v>2018</v>
      </c>
      <c r="O3" s="1179">
        <v>2019</v>
      </c>
      <c r="P3" s="1179">
        <v>2020</v>
      </c>
      <c r="Q3" s="1179">
        <v>2021</v>
      </c>
    </row>
    <row r="4" spans="1:17" s="162" customFormat="1" ht="22.5" customHeight="1">
      <c r="A4" s="1390" t="s">
        <v>105</v>
      </c>
      <c r="B4" s="1388" t="s">
        <v>194</v>
      </c>
      <c r="C4" s="1388"/>
      <c r="D4" s="1388"/>
      <c r="E4" s="1388"/>
      <c r="F4" s="1388"/>
      <c r="G4" s="1388"/>
      <c r="H4" s="1388"/>
      <c r="I4" s="1388"/>
      <c r="J4" s="1388"/>
      <c r="K4" s="1388"/>
      <c r="L4" s="1388"/>
      <c r="M4" s="1388"/>
      <c r="N4" s="1388"/>
      <c r="O4" s="1388"/>
      <c r="P4" s="1388"/>
      <c r="Q4" s="1388"/>
    </row>
    <row r="5" spans="1:17" s="162" customFormat="1" ht="22.5" customHeight="1">
      <c r="A5" s="1391"/>
      <c r="B5" s="751" t="s">
        <v>119</v>
      </c>
      <c r="C5" s="751">
        <v>552135</v>
      </c>
      <c r="D5" s="751">
        <v>597080</v>
      </c>
      <c r="E5" s="751">
        <v>617974</v>
      </c>
      <c r="F5" s="751">
        <v>633101</v>
      </c>
      <c r="G5" s="751">
        <v>737545</v>
      </c>
      <c r="H5" s="751">
        <v>761583</v>
      </c>
      <c r="I5" s="751">
        <v>771737</v>
      </c>
      <c r="J5" s="751">
        <v>790576</v>
      </c>
      <c r="K5" s="751">
        <v>805446</v>
      </c>
      <c r="L5" s="751">
        <v>815359</v>
      </c>
      <c r="M5" s="751">
        <v>777184</v>
      </c>
      <c r="N5" s="751">
        <v>774508</v>
      </c>
      <c r="O5" s="751">
        <v>770795</v>
      </c>
      <c r="P5" s="822" t="s">
        <v>319</v>
      </c>
      <c r="Q5" s="618">
        <f>SUM(Q6:Q14)</f>
        <v>660660</v>
      </c>
    </row>
    <row r="6" spans="1:17">
      <c r="A6" s="1391"/>
      <c r="B6" s="164" t="s">
        <v>203</v>
      </c>
      <c r="C6" s="530">
        <v>161352</v>
      </c>
      <c r="D6" s="530">
        <v>166434</v>
      </c>
      <c r="E6" s="530">
        <v>173383</v>
      </c>
      <c r="F6" s="530">
        <v>183056</v>
      </c>
      <c r="G6" s="530">
        <v>201658</v>
      </c>
      <c r="H6" s="530">
        <v>201841</v>
      </c>
      <c r="I6" s="530">
        <v>205062</v>
      </c>
      <c r="J6" s="530">
        <v>211215</v>
      </c>
      <c r="K6" s="530">
        <v>223986</v>
      </c>
      <c r="L6" s="530">
        <v>230557</v>
      </c>
      <c r="M6" s="530">
        <v>232714</v>
      </c>
      <c r="N6" s="619">
        <v>232090</v>
      </c>
      <c r="O6" s="619">
        <v>229734</v>
      </c>
      <c r="P6" s="823" t="s">
        <v>319</v>
      </c>
      <c r="Q6" s="168">
        <f>+Q16+Q26</f>
        <v>234904</v>
      </c>
    </row>
    <row r="7" spans="1:17" ht="27.6">
      <c r="A7" s="1391"/>
      <c r="B7" s="331" t="s">
        <v>204</v>
      </c>
      <c r="C7" s="530">
        <v>2954</v>
      </c>
      <c r="D7" s="530">
        <v>10128</v>
      </c>
      <c r="E7" s="530">
        <v>12760</v>
      </c>
      <c r="F7" s="530">
        <v>8527</v>
      </c>
      <c r="G7" s="530">
        <v>5034</v>
      </c>
      <c r="H7" s="530">
        <v>4330</v>
      </c>
      <c r="I7" s="530">
        <v>7562</v>
      </c>
      <c r="J7" s="530">
        <v>6579</v>
      </c>
      <c r="K7" s="530">
        <v>6366</v>
      </c>
      <c r="L7" s="530">
        <v>6394</v>
      </c>
      <c r="M7" s="530">
        <v>6042</v>
      </c>
      <c r="N7" s="619">
        <v>6569</v>
      </c>
      <c r="O7" s="619">
        <v>3900</v>
      </c>
      <c r="P7" s="823" t="s">
        <v>319</v>
      </c>
      <c r="Q7" s="168">
        <f t="shared" ref="Q7:Q14" si="0">+Q17+Q27</f>
        <v>3577</v>
      </c>
    </row>
    <row r="8" spans="1:17" ht="27.6">
      <c r="A8" s="1391"/>
      <c r="B8" s="331" t="s">
        <v>205</v>
      </c>
      <c r="C8" s="530">
        <v>2582</v>
      </c>
      <c r="D8" s="530">
        <v>2081</v>
      </c>
      <c r="E8" s="530">
        <v>3100</v>
      </c>
      <c r="F8" s="530">
        <v>2478</v>
      </c>
      <c r="G8" s="530">
        <v>2763</v>
      </c>
      <c r="H8" s="530">
        <v>2301</v>
      </c>
      <c r="I8" s="530">
        <v>3223</v>
      </c>
      <c r="J8" s="530">
        <v>2295</v>
      </c>
      <c r="K8" s="530">
        <v>2884</v>
      </c>
      <c r="L8" s="530">
        <v>2617</v>
      </c>
      <c r="M8" s="530">
        <v>2306</v>
      </c>
      <c r="N8" s="619">
        <v>2747</v>
      </c>
      <c r="O8" s="619">
        <v>3267</v>
      </c>
      <c r="P8" s="823" t="s">
        <v>319</v>
      </c>
      <c r="Q8" s="168">
        <f t="shared" si="0"/>
        <v>1813</v>
      </c>
    </row>
    <row r="9" spans="1:17" ht="27.6">
      <c r="A9" s="1391"/>
      <c r="B9" s="331" t="s">
        <v>206</v>
      </c>
      <c r="C9" s="530">
        <v>338772</v>
      </c>
      <c r="D9" s="530">
        <v>363336</v>
      </c>
      <c r="E9" s="530">
        <v>372312</v>
      </c>
      <c r="F9" s="530">
        <v>388231</v>
      </c>
      <c r="G9" s="530">
        <v>464953</v>
      </c>
      <c r="H9" s="530">
        <v>485653</v>
      </c>
      <c r="I9" s="530">
        <v>493990</v>
      </c>
      <c r="J9" s="530">
        <v>503054</v>
      </c>
      <c r="K9" s="530">
        <v>499601</v>
      </c>
      <c r="L9" s="530">
        <v>493499</v>
      </c>
      <c r="M9" s="530">
        <v>491882</v>
      </c>
      <c r="N9" s="619">
        <v>483928</v>
      </c>
      <c r="O9" s="619">
        <v>485044</v>
      </c>
      <c r="P9" s="823" t="s">
        <v>319</v>
      </c>
      <c r="Q9" s="168">
        <f t="shared" si="0"/>
        <v>372349</v>
      </c>
    </row>
    <row r="10" spans="1:17" ht="27.6">
      <c r="A10" s="1391"/>
      <c r="B10" s="331" t="s">
        <v>112</v>
      </c>
      <c r="C10" s="530">
        <v>12481</v>
      </c>
      <c r="D10" s="530">
        <v>12994</v>
      </c>
      <c r="E10" s="530">
        <v>12150</v>
      </c>
      <c r="F10" s="530">
        <v>10741</v>
      </c>
      <c r="G10" s="530">
        <v>18514</v>
      </c>
      <c r="H10" s="530">
        <v>19874</v>
      </c>
      <c r="I10" s="530">
        <v>17654</v>
      </c>
      <c r="J10" s="530">
        <v>17345</v>
      </c>
      <c r="K10" s="530">
        <v>16167</v>
      </c>
      <c r="L10" s="530">
        <v>16011</v>
      </c>
      <c r="M10" s="530">
        <v>14957</v>
      </c>
      <c r="N10" s="619">
        <v>11989</v>
      </c>
      <c r="O10" s="619">
        <v>16365</v>
      </c>
      <c r="P10" s="823" t="s">
        <v>319</v>
      </c>
      <c r="Q10" s="168">
        <f t="shared" si="0"/>
        <v>17366</v>
      </c>
    </row>
    <row r="11" spans="1:17">
      <c r="A11" s="1391"/>
      <c r="B11" s="331" t="s">
        <v>113</v>
      </c>
      <c r="C11" s="530">
        <v>22669</v>
      </c>
      <c r="D11" s="530">
        <v>26478</v>
      </c>
      <c r="E11" s="530">
        <v>29143</v>
      </c>
      <c r="F11" s="530">
        <v>27516</v>
      </c>
      <c r="G11" s="530">
        <v>29188</v>
      </c>
      <c r="H11" s="530">
        <v>31275</v>
      </c>
      <c r="I11" s="530">
        <v>30320</v>
      </c>
      <c r="J11" s="530">
        <v>34654</v>
      </c>
      <c r="K11" s="530">
        <v>37858</v>
      </c>
      <c r="L11" s="530">
        <v>41303</v>
      </c>
      <c r="M11" s="530">
        <v>18033</v>
      </c>
      <c r="N11" s="619">
        <v>17745</v>
      </c>
      <c r="O11" s="619">
        <v>17671</v>
      </c>
      <c r="P11" s="823" t="s">
        <v>319</v>
      </c>
      <c r="Q11" s="168">
        <f t="shared" si="0"/>
        <v>15393</v>
      </c>
    </row>
    <row r="12" spans="1:17">
      <c r="A12" s="1391"/>
      <c r="B12" s="331" t="s">
        <v>114</v>
      </c>
      <c r="C12" s="530">
        <v>10864</v>
      </c>
      <c r="D12" s="530">
        <v>14799</v>
      </c>
      <c r="E12" s="530">
        <v>14027</v>
      </c>
      <c r="F12" s="530">
        <v>11697</v>
      </c>
      <c r="G12" s="530">
        <v>15143</v>
      </c>
      <c r="H12" s="530">
        <v>14908</v>
      </c>
      <c r="I12" s="530">
        <v>13124</v>
      </c>
      <c r="J12" s="530">
        <v>14588</v>
      </c>
      <c r="K12" s="530">
        <v>17529</v>
      </c>
      <c r="L12" s="530">
        <v>23697</v>
      </c>
      <c r="M12" s="530">
        <v>10188</v>
      </c>
      <c r="N12" s="619">
        <v>18567</v>
      </c>
      <c r="O12" s="619">
        <v>13918</v>
      </c>
      <c r="P12" s="823" t="s">
        <v>319</v>
      </c>
      <c r="Q12" s="168">
        <f t="shared" si="0"/>
        <v>14628</v>
      </c>
    </row>
    <row r="13" spans="1:17" ht="27.6">
      <c r="A13" s="1391"/>
      <c r="B13" s="331" t="s">
        <v>115</v>
      </c>
      <c r="C13" s="530">
        <v>0</v>
      </c>
      <c r="D13" s="530">
        <v>0</v>
      </c>
      <c r="E13" s="530">
        <v>24</v>
      </c>
      <c r="F13" s="530">
        <v>25</v>
      </c>
      <c r="G13" s="530">
        <v>38</v>
      </c>
      <c r="H13" s="530">
        <v>0</v>
      </c>
      <c r="I13" s="530">
        <v>0</v>
      </c>
      <c r="J13" s="530">
        <v>0</v>
      </c>
      <c r="K13" s="530">
        <v>0</v>
      </c>
      <c r="L13" s="530">
        <v>0</v>
      </c>
      <c r="M13" s="530">
        <v>0</v>
      </c>
      <c r="N13" s="619">
        <v>0</v>
      </c>
      <c r="O13" s="619">
        <v>80</v>
      </c>
      <c r="P13" s="823" t="s">
        <v>319</v>
      </c>
      <c r="Q13" s="168">
        <f t="shared" si="0"/>
        <v>0</v>
      </c>
    </row>
    <row r="14" spans="1:17">
      <c r="A14" s="1391"/>
      <c r="B14" s="167" t="s">
        <v>116</v>
      </c>
      <c r="C14" s="530">
        <v>461</v>
      </c>
      <c r="D14" s="530">
        <v>830</v>
      </c>
      <c r="E14" s="530">
        <v>1075</v>
      </c>
      <c r="F14" s="530">
        <v>830</v>
      </c>
      <c r="G14" s="530">
        <v>254</v>
      </c>
      <c r="H14" s="530">
        <v>1401</v>
      </c>
      <c r="I14" s="530">
        <v>802</v>
      </c>
      <c r="J14" s="530">
        <v>846</v>
      </c>
      <c r="K14" s="530">
        <v>1055</v>
      </c>
      <c r="L14" s="530">
        <v>1281</v>
      </c>
      <c r="M14" s="530">
        <v>1062</v>
      </c>
      <c r="N14" s="619">
        <v>873</v>
      </c>
      <c r="O14" s="619">
        <v>816</v>
      </c>
      <c r="P14" s="823" t="s">
        <v>319</v>
      </c>
      <c r="Q14" s="168">
        <f t="shared" si="0"/>
        <v>630</v>
      </c>
    </row>
    <row r="15" spans="1:17" s="162" customFormat="1" ht="22.5" customHeight="1">
      <c r="A15" s="1391"/>
      <c r="B15" s="529" t="s">
        <v>207</v>
      </c>
      <c r="C15" s="529">
        <v>324833</v>
      </c>
      <c r="D15" s="529">
        <v>356341</v>
      </c>
      <c r="E15" s="529">
        <v>366823</v>
      </c>
      <c r="F15" s="529">
        <v>368706</v>
      </c>
      <c r="G15" s="529">
        <v>419791</v>
      </c>
      <c r="H15" s="529">
        <v>431761</v>
      </c>
      <c r="I15" s="529">
        <v>441282</v>
      </c>
      <c r="J15" s="529">
        <v>440982</v>
      </c>
      <c r="K15" s="529">
        <v>446286</v>
      </c>
      <c r="L15" s="529">
        <v>459936</v>
      </c>
      <c r="M15" s="529">
        <v>434685</v>
      </c>
      <c r="N15" s="618">
        <v>439111</v>
      </c>
      <c r="O15" s="751">
        <v>425591</v>
      </c>
      <c r="P15" s="822" t="s">
        <v>319</v>
      </c>
      <c r="Q15" s="618">
        <f>SUM(Q16:Q24)</f>
        <v>357061</v>
      </c>
    </row>
    <row r="16" spans="1:17">
      <c r="A16" s="1391"/>
      <c r="B16" s="164" t="s">
        <v>203</v>
      </c>
      <c r="C16" s="530">
        <v>81062</v>
      </c>
      <c r="D16" s="530">
        <v>83084</v>
      </c>
      <c r="E16" s="530">
        <v>83594</v>
      </c>
      <c r="F16" s="530">
        <v>86721</v>
      </c>
      <c r="G16" s="530">
        <v>93034</v>
      </c>
      <c r="H16" s="530">
        <v>91494</v>
      </c>
      <c r="I16" s="530">
        <v>94793</v>
      </c>
      <c r="J16" s="530">
        <v>92177</v>
      </c>
      <c r="K16" s="530">
        <v>106263</v>
      </c>
      <c r="L16" s="530">
        <v>108954</v>
      </c>
      <c r="M16" s="530">
        <v>110382</v>
      </c>
      <c r="N16" s="619">
        <v>113031</v>
      </c>
      <c r="O16" s="619">
        <v>110086</v>
      </c>
      <c r="P16" s="823" t="s">
        <v>319</v>
      </c>
      <c r="Q16" s="619">
        <v>106335</v>
      </c>
    </row>
    <row r="17" spans="1:17" ht="27.6">
      <c r="A17" s="1391"/>
      <c r="B17" s="331" t="s">
        <v>204</v>
      </c>
      <c r="C17" s="530">
        <v>1459</v>
      </c>
      <c r="D17" s="530">
        <v>4633</v>
      </c>
      <c r="E17" s="530">
        <v>4930</v>
      </c>
      <c r="F17" s="530">
        <v>3063</v>
      </c>
      <c r="G17" s="530">
        <v>2235</v>
      </c>
      <c r="H17" s="530">
        <v>1939</v>
      </c>
      <c r="I17" s="530">
        <v>3016</v>
      </c>
      <c r="J17" s="530">
        <v>3230</v>
      </c>
      <c r="K17" s="530">
        <v>3392</v>
      </c>
      <c r="L17" s="530">
        <v>2493</v>
      </c>
      <c r="M17" s="530">
        <v>1790</v>
      </c>
      <c r="N17" s="619">
        <v>3100</v>
      </c>
      <c r="O17" s="619">
        <v>1484</v>
      </c>
      <c r="P17" s="823" t="s">
        <v>319</v>
      </c>
      <c r="Q17" s="619">
        <v>1932</v>
      </c>
    </row>
    <row r="18" spans="1:17" ht="27.6">
      <c r="A18" s="1391"/>
      <c r="B18" s="331" t="s">
        <v>205</v>
      </c>
      <c r="C18" s="530">
        <v>1219</v>
      </c>
      <c r="D18" s="530">
        <v>892</v>
      </c>
      <c r="E18" s="530">
        <v>2035</v>
      </c>
      <c r="F18" s="530">
        <v>1977</v>
      </c>
      <c r="G18" s="530">
        <v>1214</v>
      </c>
      <c r="H18" s="530">
        <v>831</v>
      </c>
      <c r="I18" s="530">
        <v>2249</v>
      </c>
      <c r="J18" s="530">
        <v>1786</v>
      </c>
      <c r="K18" s="530">
        <v>2016</v>
      </c>
      <c r="L18" s="530">
        <v>1652</v>
      </c>
      <c r="M18" s="530">
        <v>1441</v>
      </c>
      <c r="N18" s="619">
        <v>1263</v>
      </c>
      <c r="O18" s="619">
        <v>1172</v>
      </c>
      <c r="P18" s="823" t="s">
        <v>319</v>
      </c>
      <c r="Q18" s="619">
        <v>676</v>
      </c>
    </row>
    <row r="19" spans="1:17" ht="27.6">
      <c r="A19" s="1391"/>
      <c r="B19" s="331" t="s">
        <v>206</v>
      </c>
      <c r="C19" s="530">
        <v>213206</v>
      </c>
      <c r="D19" s="530">
        <v>234659</v>
      </c>
      <c r="E19" s="530">
        <v>243234</v>
      </c>
      <c r="F19" s="530">
        <v>246876</v>
      </c>
      <c r="G19" s="530">
        <v>286268</v>
      </c>
      <c r="H19" s="530">
        <v>300732</v>
      </c>
      <c r="I19" s="530">
        <v>306074</v>
      </c>
      <c r="J19" s="530">
        <v>305029</v>
      </c>
      <c r="K19" s="530">
        <v>292900</v>
      </c>
      <c r="L19" s="530">
        <v>297334</v>
      </c>
      <c r="M19" s="530">
        <v>297079</v>
      </c>
      <c r="N19" s="619">
        <v>290794</v>
      </c>
      <c r="O19" s="619">
        <v>286213</v>
      </c>
      <c r="P19" s="823" t="s">
        <v>319</v>
      </c>
      <c r="Q19" s="619">
        <v>223473</v>
      </c>
    </row>
    <row r="20" spans="1:17" ht="27.6">
      <c r="A20" s="1391"/>
      <c r="B20" s="331" t="s">
        <v>112</v>
      </c>
      <c r="C20" s="530">
        <v>1908</v>
      </c>
      <c r="D20" s="530">
        <v>2203</v>
      </c>
      <c r="E20" s="530">
        <v>2171</v>
      </c>
      <c r="F20" s="530">
        <v>1615</v>
      </c>
      <c r="G20" s="530">
        <v>3423</v>
      </c>
      <c r="H20" s="530">
        <v>2189</v>
      </c>
      <c r="I20" s="530">
        <v>3383</v>
      </c>
      <c r="J20" s="530">
        <v>3142</v>
      </c>
      <c r="K20" s="530">
        <v>2196</v>
      </c>
      <c r="L20" s="530">
        <v>2340</v>
      </c>
      <c r="M20" s="530">
        <v>2772</v>
      </c>
      <c r="N20" s="619">
        <v>2033</v>
      </c>
      <c r="O20" s="619">
        <v>2507</v>
      </c>
      <c r="P20" s="823" t="s">
        <v>319</v>
      </c>
      <c r="Q20" s="619">
        <v>1935</v>
      </c>
    </row>
    <row r="21" spans="1:17">
      <c r="A21" s="1391"/>
      <c r="B21" s="331" t="s">
        <v>113</v>
      </c>
      <c r="C21" s="530">
        <v>16806</v>
      </c>
      <c r="D21" s="530">
        <v>19085</v>
      </c>
      <c r="E21" s="530">
        <v>19249</v>
      </c>
      <c r="F21" s="530">
        <v>19319</v>
      </c>
      <c r="G21" s="530">
        <v>22169</v>
      </c>
      <c r="H21" s="530">
        <v>23075</v>
      </c>
      <c r="I21" s="530">
        <v>20489</v>
      </c>
      <c r="J21" s="530">
        <v>24003</v>
      </c>
      <c r="K21" s="530">
        <v>25226</v>
      </c>
      <c r="L21" s="530">
        <v>29234</v>
      </c>
      <c r="M21" s="530">
        <v>13513</v>
      </c>
      <c r="N21" s="619">
        <v>13588</v>
      </c>
      <c r="O21" s="619">
        <v>13658</v>
      </c>
      <c r="P21" s="823" t="s">
        <v>319</v>
      </c>
      <c r="Q21" s="619">
        <v>12352</v>
      </c>
    </row>
    <row r="22" spans="1:17">
      <c r="A22" s="1391"/>
      <c r="B22" s="331" t="s">
        <v>114</v>
      </c>
      <c r="C22" s="530">
        <v>9111</v>
      </c>
      <c r="D22" s="530">
        <v>11483</v>
      </c>
      <c r="E22" s="530">
        <v>11071</v>
      </c>
      <c r="F22" s="530">
        <v>8811</v>
      </c>
      <c r="G22" s="530">
        <v>11375</v>
      </c>
      <c r="H22" s="530">
        <v>11221</v>
      </c>
      <c r="I22" s="530">
        <v>10930</v>
      </c>
      <c r="J22" s="530">
        <v>11270</v>
      </c>
      <c r="K22" s="530">
        <v>13802</v>
      </c>
      <c r="L22" s="530">
        <v>17425</v>
      </c>
      <c r="M22" s="530">
        <v>7086</v>
      </c>
      <c r="N22" s="619">
        <v>14936</v>
      </c>
      <c r="O22" s="619">
        <v>10057</v>
      </c>
      <c r="P22" s="823" t="s">
        <v>319</v>
      </c>
      <c r="Q22" s="619">
        <v>10244</v>
      </c>
    </row>
    <row r="23" spans="1:17" ht="27.6">
      <c r="A23" s="1391"/>
      <c r="B23" s="331" t="s">
        <v>115</v>
      </c>
      <c r="C23" s="530">
        <v>0</v>
      </c>
      <c r="D23" s="530">
        <v>0</v>
      </c>
      <c r="E23" s="530">
        <v>0</v>
      </c>
      <c r="F23" s="530">
        <v>0</v>
      </c>
      <c r="G23" s="530">
        <v>38</v>
      </c>
      <c r="H23" s="530">
        <v>0</v>
      </c>
      <c r="I23" s="530">
        <v>0</v>
      </c>
      <c r="J23" s="530">
        <v>0</v>
      </c>
      <c r="K23" s="530">
        <v>0</v>
      </c>
      <c r="L23" s="530">
        <v>0</v>
      </c>
      <c r="M23" s="530">
        <v>0</v>
      </c>
      <c r="N23" s="619">
        <v>0</v>
      </c>
      <c r="O23" s="619">
        <v>80</v>
      </c>
      <c r="P23" s="823" t="s">
        <v>319</v>
      </c>
      <c r="Q23" s="619">
        <v>0</v>
      </c>
    </row>
    <row r="24" spans="1:17">
      <c r="A24" s="1391"/>
      <c r="B24" s="167" t="s">
        <v>116</v>
      </c>
      <c r="C24" s="530">
        <v>62</v>
      </c>
      <c r="D24" s="530">
        <v>302</v>
      </c>
      <c r="E24" s="530">
        <v>539</v>
      </c>
      <c r="F24" s="530">
        <v>324</v>
      </c>
      <c r="G24" s="530">
        <v>35</v>
      </c>
      <c r="H24" s="530">
        <v>280</v>
      </c>
      <c r="I24" s="530">
        <v>348</v>
      </c>
      <c r="J24" s="530">
        <v>345</v>
      </c>
      <c r="K24" s="530">
        <v>491</v>
      </c>
      <c r="L24" s="530">
        <v>504</v>
      </c>
      <c r="M24" s="530">
        <v>622</v>
      </c>
      <c r="N24" s="619">
        <v>366</v>
      </c>
      <c r="O24" s="619">
        <v>334</v>
      </c>
      <c r="P24" s="823" t="s">
        <v>319</v>
      </c>
      <c r="Q24" s="619">
        <v>114</v>
      </c>
    </row>
    <row r="25" spans="1:17" s="162" customFormat="1" ht="22.5" customHeight="1">
      <c r="A25" s="1391"/>
      <c r="B25" s="529" t="s">
        <v>208</v>
      </c>
      <c r="C25" s="529">
        <v>227302</v>
      </c>
      <c r="D25" s="529">
        <v>240739</v>
      </c>
      <c r="E25" s="529">
        <v>251151</v>
      </c>
      <c r="F25" s="529">
        <v>264395</v>
      </c>
      <c r="G25" s="529">
        <v>317754</v>
      </c>
      <c r="H25" s="529">
        <v>329822</v>
      </c>
      <c r="I25" s="529">
        <v>330455</v>
      </c>
      <c r="J25" s="529">
        <v>349594</v>
      </c>
      <c r="K25" s="529">
        <v>359160</v>
      </c>
      <c r="L25" s="529">
        <v>355423</v>
      </c>
      <c r="M25" s="529">
        <v>342499</v>
      </c>
      <c r="N25" s="618">
        <v>335397</v>
      </c>
      <c r="O25" s="751">
        <v>345204</v>
      </c>
      <c r="P25" s="822" t="s">
        <v>319</v>
      </c>
      <c r="Q25" s="618">
        <f>SUM(Q26:Q34)</f>
        <v>303599</v>
      </c>
    </row>
    <row r="26" spans="1:17">
      <c r="A26" s="1391"/>
      <c r="B26" s="164" t="s">
        <v>203</v>
      </c>
      <c r="C26" s="530">
        <v>80290</v>
      </c>
      <c r="D26" s="530">
        <v>83350</v>
      </c>
      <c r="E26" s="530">
        <v>89789</v>
      </c>
      <c r="F26" s="530">
        <v>96335</v>
      </c>
      <c r="G26" s="530">
        <v>108624</v>
      </c>
      <c r="H26" s="530">
        <v>110347</v>
      </c>
      <c r="I26" s="530">
        <v>110269</v>
      </c>
      <c r="J26" s="530">
        <v>119038</v>
      </c>
      <c r="K26" s="530">
        <v>117723</v>
      </c>
      <c r="L26" s="530">
        <v>121603</v>
      </c>
      <c r="M26" s="530">
        <v>122332</v>
      </c>
      <c r="N26" s="619">
        <v>119059</v>
      </c>
      <c r="O26" s="619">
        <v>119648</v>
      </c>
      <c r="P26" s="823" t="s">
        <v>319</v>
      </c>
      <c r="Q26" s="619">
        <v>128569</v>
      </c>
    </row>
    <row r="27" spans="1:17" ht="27.6">
      <c r="A27" s="1391"/>
      <c r="B27" s="331" t="s">
        <v>204</v>
      </c>
      <c r="C27" s="530">
        <v>1495</v>
      </c>
      <c r="D27" s="530">
        <v>5495</v>
      </c>
      <c r="E27" s="530">
        <v>7830</v>
      </c>
      <c r="F27" s="530">
        <v>5464</v>
      </c>
      <c r="G27" s="530">
        <v>2799</v>
      </c>
      <c r="H27" s="530">
        <v>2391</v>
      </c>
      <c r="I27" s="530">
        <v>4546</v>
      </c>
      <c r="J27" s="530">
        <v>3349</v>
      </c>
      <c r="K27" s="530">
        <v>2974</v>
      </c>
      <c r="L27" s="530">
        <v>3901</v>
      </c>
      <c r="M27" s="530">
        <v>4252</v>
      </c>
      <c r="N27" s="619">
        <v>3469</v>
      </c>
      <c r="O27" s="619">
        <v>2416</v>
      </c>
      <c r="P27" s="823" t="s">
        <v>319</v>
      </c>
      <c r="Q27" s="619">
        <v>1645</v>
      </c>
    </row>
    <row r="28" spans="1:17" ht="27.6">
      <c r="A28" s="1391"/>
      <c r="B28" s="331" t="s">
        <v>205</v>
      </c>
      <c r="C28" s="530">
        <v>1363</v>
      </c>
      <c r="D28" s="530">
        <v>1189</v>
      </c>
      <c r="E28" s="530">
        <v>1065</v>
      </c>
      <c r="F28" s="530">
        <v>501</v>
      </c>
      <c r="G28" s="530">
        <v>1549</v>
      </c>
      <c r="H28" s="530">
        <v>1470</v>
      </c>
      <c r="I28" s="530">
        <v>974</v>
      </c>
      <c r="J28" s="530">
        <v>509</v>
      </c>
      <c r="K28" s="530">
        <v>868</v>
      </c>
      <c r="L28" s="530">
        <v>965</v>
      </c>
      <c r="M28" s="530">
        <v>865</v>
      </c>
      <c r="N28" s="619">
        <v>1484</v>
      </c>
      <c r="O28" s="619">
        <v>2095</v>
      </c>
      <c r="P28" s="823" t="s">
        <v>319</v>
      </c>
      <c r="Q28" s="619">
        <v>1137</v>
      </c>
    </row>
    <row r="29" spans="1:17" ht="27.6">
      <c r="A29" s="1391"/>
      <c r="B29" s="331" t="s">
        <v>206</v>
      </c>
      <c r="C29" s="530">
        <v>125566</v>
      </c>
      <c r="D29" s="530">
        <v>128677</v>
      </c>
      <c r="E29" s="530">
        <v>129078</v>
      </c>
      <c r="F29" s="530">
        <v>141355</v>
      </c>
      <c r="G29" s="530">
        <v>178685</v>
      </c>
      <c r="H29" s="530">
        <v>184921</v>
      </c>
      <c r="I29" s="530">
        <v>187916</v>
      </c>
      <c r="J29" s="530">
        <v>198025</v>
      </c>
      <c r="K29" s="530">
        <v>206701</v>
      </c>
      <c r="L29" s="530">
        <v>196165</v>
      </c>
      <c r="M29" s="530">
        <v>194803</v>
      </c>
      <c r="N29" s="619">
        <v>193134</v>
      </c>
      <c r="O29" s="619">
        <v>198831</v>
      </c>
      <c r="P29" s="823" t="s">
        <v>319</v>
      </c>
      <c r="Q29" s="619">
        <v>148876</v>
      </c>
    </row>
    <row r="30" spans="1:17" ht="27.6">
      <c r="A30" s="1391"/>
      <c r="B30" s="331" t="s">
        <v>112</v>
      </c>
      <c r="C30" s="530">
        <v>10573</v>
      </c>
      <c r="D30" s="530">
        <v>10791</v>
      </c>
      <c r="E30" s="530">
        <v>9979</v>
      </c>
      <c r="F30" s="530">
        <v>9126</v>
      </c>
      <c r="G30" s="530">
        <v>15091</v>
      </c>
      <c r="H30" s="530">
        <v>17685</v>
      </c>
      <c r="I30" s="530">
        <v>14271</v>
      </c>
      <c r="J30" s="530">
        <v>14203</v>
      </c>
      <c r="K30" s="530">
        <v>13971</v>
      </c>
      <c r="L30" s="530">
        <v>13671</v>
      </c>
      <c r="M30" s="530">
        <v>12185</v>
      </c>
      <c r="N30" s="619">
        <v>9956</v>
      </c>
      <c r="O30" s="619">
        <v>13858</v>
      </c>
      <c r="P30" s="823" t="s">
        <v>319</v>
      </c>
      <c r="Q30" s="619">
        <v>15431</v>
      </c>
    </row>
    <row r="31" spans="1:17">
      <c r="A31" s="1391"/>
      <c r="B31" s="331" t="s">
        <v>113</v>
      </c>
      <c r="C31" s="530">
        <v>5863</v>
      </c>
      <c r="D31" s="530">
        <v>7393</v>
      </c>
      <c r="E31" s="530">
        <v>9894</v>
      </c>
      <c r="F31" s="530">
        <v>8197</v>
      </c>
      <c r="G31" s="530">
        <v>7019</v>
      </c>
      <c r="H31" s="530">
        <v>8200</v>
      </c>
      <c r="I31" s="530">
        <v>9831</v>
      </c>
      <c r="J31" s="530">
        <v>10651</v>
      </c>
      <c r="K31" s="530">
        <v>12632</v>
      </c>
      <c r="L31" s="530">
        <v>12069</v>
      </c>
      <c r="M31" s="530">
        <v>4520</v>
      </c>
      <c r="N31" s="619">
        <v>4157</v>
      </c>
      <c r="O31" s="619">
        <v>4013</v>
      </c>
      <c r="P31" s="823" t="s">
        <v>319</v>
      </c>
      <c r="Q31" s="619">
        <v>3041</v>
      </c>
    </row>
    <row r="32" spans="1:17">
      <c r="A32" s="1391"/>
      <c r="B32" s="331" t="s">
        <v>114</v>
      </c>
      <c r="C32" s="530">
        <v>1753</v>
      </c>
      <c r="D32" s="530">
        <v>3316</v>
      </c>
      <c r="E32" s="530">
        <v>2956</v>
      </c>
      <c r="F32" s="530">
        <v>2886</v>
      </c>
      <c r="G32" s="530">
        <v>3768</v>
      </c>
      <c r="H32" s="530">
        <v>3687</v>
      </c>
      <c r="I32" s="530">
        <v>2194</v>
      </c>
      <c r="J32" s="530">
        <v>3318</v>
      </c>
      <c r="K32" s="530">
        <v>3727</v>
      </c>
      <c r="L32" s="530">
        <v>6272</v>
      </c>
      <c r="M32" s="530">
        <v>3102</v>
      </c>
      <c r="N32" s="619">
        <v>3631</v>
      </c>
      <c r="O32" s="619">
        <v>3861</v>
      </c>
      <c r="P32" s="823" t="s">
        <v>319</v>
      </c>
      <c r="Q32" s="619">
        <v>4384</v>
      </c>
    </row>
    <row r="33" spans="1:17" ht="27.6">
      <c r="A33" s="1391"/>
      <c r="B33" s="331" t="s">
        <v>115</v>
      </c>
      <c r="C33" s="530">
        <v>0</v>
      </c>
      <c r="D33" s="530">
        <v>0</v>
      </c>
      <c r="E33" s="530">
        <v>24</v>
      </c>
      <c r="F33" s="530">
        <v>25</v>
      </c>
      <c r="G33" s="530">
        <v>0</v>
      </c>
      <c r="H33" s="530">
        <v>0</v>
      </c>
      <c r="I33" s="530">
        <v>0</v>
      </c>
      <c r="J33" s="530">
        <v>0</v>
      </c>
      <c r="K33" s="530">
        <v>0</v>
      </c>
      <c r="L33" s="530">
        <v>0</v>
      </c>
      <c r="M33" s="530">
        <v>0</v>
      </c>
      <c r="N33" s="619">
        <v>0</v>
      </c>
      <c r="O33" s="619">
        <v>0</v>
      </c>
      <c r="P33" s="823" t="s">
        <v>319</v>
      </c>
      <c r="Q33" s="619">
        <v>0</v>
      </c>
    </row>
    <row r="34" spans="1:17">
      <c r="A34" s="1386"/>
      <c r="B34" s="167" t="s">
        <v>116</v>
      </c>
      <c r="C34" s="530">
        <v>399</v>
      </c>
      <c r="D34" s="530">
        <v>528</v>
      </c>
      <c r="E34" s="530">
        <v>536</v>
      </c>
      <c r="F34" s="530">
        <v>506</v>
      </c>
      <c r="G34" s="530">
        <v>219</v>
      </c>
      <c r="H34" s="530">
        <v>1121</v>
      </c>
      <c r="I34" s="530">
        <v>454</v>
      </c>
      <c r="J34" s="530">
        <v>501</v>
      </c>
      <c r="K34" s="530">
        <v>564</v>
      </c>
      <c r="L34" s="530">
        <v>777</v>
      </c>
      <c r="M34" s="530">
        <v>440</v>
      </c>
      <c r="N34" s="619">
        <v>507</v>
      </c>
      <c r="O34" s="619">
        <v>482</v>
      </c>
      <c r="P34" s="823" t="s">
        <v>319</v>
      </c>
      <c r="Q34" s="619">
        <v>516</v>
      </c>
    </row>
  </sheetData>
  <mergeCells count="5">
    <mergeCell ref="A2:B3"/>
    <mergeCell ref="A4:A34"/>
    <mergeCell ref="C2:Q2"/>
    <mergeCell ref="B4:Q4"/>
    <mergeCell ref="A1:Q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Q34"/>
  <sheetViews>
    <sheetView showGridLines="0" workbookViewId="0">
      <selection sqref="A1:Q1"/>
    </sheetView>
  </sheetViews>
  <sheetFormatPr baseColWidth="10" defaultColWidth="11.44140625" defaultRowHeight="13.8"/>
  <cols>
    <col min="1" max="1" width="6.88671875" style="11" customWidth="1"/>
    <col min="2" max="2" width="27.5546875" style="11" customWidth="1"/>
    <col min="3" max="10" width="9" style="11" customWidth="1"/>
    <col min="11" max="11" width="8.88671875" style="11" customWidth="1"/>
    <col min="12" max="13" width="8.88671875" style="161" customWidth="1"/>
    <col min="14" max="17" width="8.6640625" style="161" customWidth="1"/>
    <col min="18" max="16384" width="11.44140625" style="161"/>
  </cols>
  <sheetData>
    <row r="1" spans="1:17" ht="28.5" customHeight="1">
      <c r="A1" s="1367" t="s">
        <v>332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19.5" customHeight="1">
      <c r="A2" s="1380" t="s">
        <v>201</v>
      </c>
      <c r="B2" s="1381"/>
      <c r="C2" s="1387" t="s">
        <v>202</v>
      </c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</row>
    <row r="3" spans="1:17" ht="20.25" customHeight="1">
      <c r="A3" s="1382"/>
      <c r="B3" s="1389"/>
      <c r="C3" s="1178">
        <v>2007</v>
      </c>
      <c r="D3" s="1178">
        <v>2008</v>
      </c>
      <c r="E3" s="1178">
        <v>2009</v>
      </c>
      <c r="F3" s="1178">
        <v>2010</v>
      </c>
      <c r="G3" s="1178">
        <v>2011</v>
      </c>
      <c r="H3" s="1178">
        <v>2012</v>
      </c>
      <c r="I3" s="1178">
        <v>2013</v>
      </c>
      <c r="J3" s="1178">
        <v>2014</v>
      </c>
      <c r="K3" s="1178">
        <v>2015</v>
      </c>
      <c r="L3" s="1178">
        <v>2016</v>
      </c>
      <c r="M3" s="1178">
        <v>2017</v>
      </c>
      <c r="N3" s="1178">
        <v>2018</v>
      </c>
      <c r="O3" s="1178">
        <v>2019</v>
      </c>
      <c r="P3" s="1178">
        <v>2020</v>
      </c>
      <c r="Q3" s="1178">
        <v>2021</v>
      </c>
    </row>
    <row r="4" spans="1:17" s="162" customFormat="1" ht="22.5" customHeight="1">
      <c r="A4" s="1390" t="s">
        <v>106</v>
      </c>
      <c r="B4" s="1388" t="s">
        <v>194</v>
      </c>
      <c r="C4" s="1388"/>
      <c r="D4" s="1388"/>
      <c r="E4" s="1388"/>
      <c r="F4" s="1388"/>
      <c r="G4" s="1388"/>
      <c r="H4" s="1388"/>
      <c r="I4" s="1388"/>
      <c r="J4" s="1388"/>
      <c r="K4" s="1388"/>
      <c r="L4" s="1388"/>
      <c r="M4" s="1388"/>
      <c r="N4" s="1388"/>
      <c r="O4" s="1388"/>
      <c r="P4" s="1388"/>
      <c r="Q4" s="1388"/>
    </row>
    <row r="5" spans="1:17" s="162" customFormat="1" ht="22.5" customHeight="1">
      <c r="A5" s="1391"/>
      <c r="B5" s="572" t="s">
        <v>119</v>
      </c>
      <c r="C5" s="572">
        <v>123997</v>
      </c>
      <c r="D5" s="572">
        <v>133078</v>
      </c>
      <c r="E5" s="572">
        <v>137253</v>
      </c>
      <c r="F5" s="572">
        <v>144013</v>
      </c>
      <c r="G5" s="572">
        <v>136108</v>
      </c>
      <c r="H5" s="572">
        <v>154057</v>
      </c>
      <c r="I5" s="572">
        <v>148993</v>
      </c>
      <c r="J5" s="572">
        <v>151216</v>
      </c>
      <c r="K5" s="572">
        <v>152766</v>
      </c>
      <c r="L5" s="572">
        <v>150442</v>
      </c>
      <c r="M5" s="572">
        <v>139743</v>
      </c>
      <c r="N5" s="572">
        <v>143029</v>
      </c>
      <c r="O5" s="751">
        <v>141227</v>
      </c>
      <c r="P5" s="822" t="s">
        <v>319</v>
      </c>
      <c r="Q5" s="618">
        <f>SUM(Q6:Q14)</f>
        <v>116037</v>
      </c>
    </row>
    <row r="6" spans="1:17">
      <c r="A6" s="1391"/>
      <c r="B6" s="164" t="s">
        <v>203</v>
      </c>
      <c r="C6" s="530">
        <v>36546</v>
      </c>
      <c r="D6" s="530">
        <v>37464</v>
      </c>
      <c r="E6" s="530">
        <v>37538</v>
      </c>
      <c r="F6" s="530">
        <v>40337</v>
      </c>
      <c r="G6" s="530">
        <v>35703</v>
      </c>
      <c r="H6" s="530">
        <v>41373</v>
      </c>
      <c r="I6" s="530">
        <v>42410</v>
      </c>
      <c r="J6" s="530">
        <v>41723</v>
      </c>
      <c r="K6" s="530">
        <v>43661</v>
      </c>
      <c r="L6" s="530">
        <v>44341</v>
      </c>
      <c r="M6" s="530">
        <v>47148</v>
      </c>
      <c r="N6" s="619">
        <v>48365</v>
      </c>
      <c r="O6" s="619">
        <v>48796</v>
      </c>
      <c r="P6" s="823" t="s">
        <v>319</v>
      </c>
      <c r="Q6" s="168">
        <f>+Q16+Q26</f>
        <v>48051</v>
      </c>
    </row>
    <row r="7" spans="1:17" ht="27.6">
      <c r="A7" s="1391"/>
      <c r="B7" s="331" t="s">
        <v>204</v>
      </c>
      <c r="C7" s="530">
        <v>685</v>
      </c>
      <c r="D7" s="530">
        <v>1494</v>
      </c>
      <c r="E7" s="530">
        <v>1973</v>
      </c>
      <c r="F7" s="530">
        <v>1114</v>
      </c>
      <c r="G7" s="530">
        <v>663</v>
      </c>
      <c r="H7" s="530">
        <v>773</v>
      </c>
      <c r="I7" s="530">
        <v>432</v>
      </c>
      <c r="J7" s="530">
        <v>624</v>
      </c>
      <c r="K7" s="530">
        <v>1167</v>
      </c>
      <c r="L7" s="530">
        <v>1422</v>
      </c>
      <c r="M7" s="530">
        <v>630</v>
      </c>
      <c r="N7" s="619">
        <v>403</v>
      </c>
      <c r="O7" s="619">
        <v>452</v>
      </c>
      <c r="P7" s="823" t="s">
        <v>319</v>
      </c>
      <c r="Q7" s="168">
        <f t="shared" ref="Q7:Q14" si="0">+Q17+Q27</f>
        <v>662</v>
      </c>
    </row>
    <row r="8" spans="1:17" ht="27.6">
      <c r="A8" s="1391"/>
      <c r="B8" s="331" t="s">
        <v>205</v>
      </c>
      <c r="C8" s="530">
        <v>5265</v>
      </c>
      <c r="D8" s="530">
        <v>3334</v>
      </c>
      <c r="E8" s="530">
        <v>2960</v>
      </c>
      <c r="F8" s="530">
        <v>2050</v>
      </c>
      <c r="G8" s="530">
        <v>2338</v>
      </c>
      <c r="H8" s="530">
        <v>1893</v>
      </c>
      <c r="I8" s="530">
        <v>1134</v>
      </c>
      <c r="J8" s="530">
        <v>1798</v>
      </c>
      <c r="K8" s="530">
        <v>1995</v>
      </c>
      <c r="L8" s="530">
        <v>1890</v>
      </c>
      <c r="M8" s="530">
        <v>1543</v>
      </c>
      <c r="N8" s="619">
        <v>1255</v>
      </c>
      <c r="O8" s="619">
        <v>688</v>
      </c>
      <c r="P8" s="823" t="s">
        <v>319</v>
      </c>
      <c r="Q8" s="168">
        <f t="shared" si="0"/>
        <v>332</v>
      </c>
    </row>
    <row r="9" spans="1:17" ht="27.6">
      <c r="A9" s="1391"/>
      <c r="B9" s="331" t="s">
        <v>206</v>
      </c>
      <c r="C9" s="530">
        <v>63228</v>
      </c>
      <c r="D9" s="530">
        <v>72197</v>
      </c>
      <c r="E9" s="530">
        <v>75353</v>
      </c>
      <c r="F9" s="530">
        <v>79332</v>
      </c>
      <c r="G9" s="530">
        <v>74696</v>
      </c>
      <c r="H9" s="530">
        <v>88832</v>
      </c>
      <c r="I9" s="530">
        <v>83956</v>
      </c>
      <c r="J9" s="530">
        <v>85044</v>
      </c>
      <c r="K9" s="530">
        <v>85947</v>
      </c>
      <c r="L9" s="530">
        <v>81883</v>
      </c>
      <c r="M9" s="530">
        <v>81750</v>
      </c>
      <c r="N9" s="619">
        <v>83206</v>
      </c>
      <c r="O9" s="619">
        <v>81886</v>
      </c>
      <c r="P9" s="823" t="s">
        <v>319</v>
      </c>
      <c r="Q9" s="168">
        <f t="shared" si="0"/>
        <v>60317</v>
      </c>
    </row>
    <row r="10" spans="1:17" ht="27.6">
      <c r="A10" s="1391"/>
      <c r="B10" s="331" t="s">
        <v>112</v>
      </c>
      <c r="C10" s="530">
        <v>3464</v>
      </c>
      <c r="D10" s="530">
        <v>3247</v>
      </c>
      <c r="E10" s="530">
        <v>2765</v>
      </c>
      <c r="F10" s="530">
        <v>3602</v>
      </c>
      <c r="G10" s="530">
        <v>4254</v>
      </c>
      <c r="H10" s="530">
        <v>2399</v>
      </c>
      <c r="I10" s="530">
        <v>4248</v>
      </c>
      <c r="J10" s="530">
        <v>3855</v>
      </c>
      <c r="K10" s="530">
        <v>4311</v>
      </c>
      <c r="L10" s="530">
        <v>3029</v>
      </c>
      <c r="M10" s="530">
        <v>2002</v>
      </c>
      <c r="N10" s="619">
        <v>2995</v>
      </c>
      <c r="O10" s="619">
        <v>3660</v>
      </c>
      <c r="P10" s="823" t="s">
        <v>319</v>
      </c>
      <c r="Q10" s="168">
        <f t="shared" si="0"/>
        <v>2165</v>
      </c>
    </row>
    <row r="11" spans="1:17">
      <c r="A11" s="1391"/>
      <c r="B11" s="331" t="s">
        <v>113</v>
      </c>
      <c r="C11" s="530">
        <v>12384</v>
      </c>
      <c r="D11" s="530">
        <v>12747</v>
      </c>
      <c r="E11" s="530">
        <v>13776</v>
      </c>
      <c r="F11" s="530">
        <v>13877</v>
      </c>
      <c r="G11" s="530">
        <v>14900</v>
      </c>
      <c r="H11" s="530">
        <v>14395</v>
      </c>
      <c r="I11" s="530">
        <v>13399</v>
      </c>
      <c r="J11" s="530">
        <v>14751</v>
      </c>
      <c r="K11" s="530">
        <v>12347</v>
      </c>
      <c r="L11" s="530">
        <v>13974</v>
      </c>
      <c r="M11" s="530">
        <v>4814</v>
      </c>
      <c r="N11" s="619">
        <v>4876</v>
      </c>
      <c r="O11" s="619">
        <v>4872</v>
      </c>
      <c r="P11" s="823" t="s">
        <v>319</v>
      </c>
      <c r="Q11" s="168">
        <f t="shared" si="0"/>
        <v>3297</v>
      </c>
    </row>
    <row r="12" spans="1:17">
      <c r="A12" s="1391"/>
      <c r="B12" s="331" t="s">
        <v>114</v>
      </c>
      <c r="C12" s="530">
        <v>1935</v>
      </c>
      <c r="D12" s="530">
        <v>2151</v>
      </c>
      <c r="E12" s="530">
        <v>2116</v>
      </c>
      <c r="F12" s="530">
        <v>2961</v>
      </c>
      <c r="G12" s="530">
        <v>2456</v>
      </c>
      <c r="H12" s="530">
        <v>3102</v>
      </c>
      <c r="I12" s="530">
        <v>2508</v>
      </c>
      <c r="J12" s="530">
        <v>2566</v>
      </c>
      <c r="K12" s="530">
        <v>2454</v>
      </c>
      <c r="L12" s="530">
        <v>2912</v>
      </c>
      <c r="M12" s="530">
        <v>1694</v>
      </c>
      <c r="N12" s="619">
        <v>1544</v>
      </c>
      <c r="O12" s="619">
        <v>669</v>
      </c>
      <c r="P12" s="823" t="s">
        <v>319</v>
      </c>
      <c r="Q12" s="168">
        <f t="shared" si="0"/>
        <v>849</v>
      </c>
    </row>
    <row r="13" spans="1:17" ht="27.6">
      <c r="A13" s="1391"/>
      <c r="B13" s="331" t="s">
        <v>115</v>
      </c>
      <c r="C13" s="530">
        <v>0</v>
      </c>
      <c r="D13" s="530">
        <v>0</v>
      </c>
      <c r="E13" s="530">
        <v>0</v>
      </c>
      <c r="F13" s="530">
        <v>0</v>
      </c>
      <c r="G13" s="530">
        <v>0</v>
      </c>
      <c r="H13" s="530">
        <v>111</v>
      </c>
      <c r="I13" s="530">
        <v>0</v>
      </c>
      <c r="J13" s="530">
        <v>0</v>
      </c>
      <c r="K13" s="530">
        <v>0</v>
      </c>
      <c r="L13" s="530">
        <v>20</v>
      </c>
      <c r="M13" s="530">
        <v>0</v>
      </c>
      <c r="N13" s="619">
        <v>212</v>
      </c>
      <c r="O13" s="619">
        <v>0</v>
      </c>
      <c r="P13" s="823" t="s">
        <v>319</v>
      </c>
      <c r="Q13" s="168">
        <f t="shared" si="0"/>
        <v>0</v>
      </c>
    </row>
    <row r="14" spans="1:17">
      <c r="A14" s="1391"/>
      <c r="B14" s="167" t="s">
        <v>116</v>
      </c>
      <c r="C14" s="530">
        <v>490</v>
      </c>
      <c r="D14" s="530">
        <v>444</v>
      </c>
      <c r="E14" s="530">
        <v>772</v>
      </c>
      <c r="F14" s="530">
        <v>740</v>
      </c>
      <c r="G14" s="530">
        <v>1098</v>
      </c>
      <c r="H14" s="530">
        <v>1179</v>
      </c>
      <c r="I14" s="530">
        <v>906</v>
      </c>
      <c r="J14" s="530">
        <v>855</v>
      </c>
      <c r="K14" s="530">
        <v>884</v>
      </c>
      <c r="L14" s="530">
        <v>971</v>
      </c>
      <c r="M14" s="530">
        <v>162</v>
      </c>
      <c r="N14" s="619">
        <v>173</v>
      </c>
      <c r="O14" s="619">
        <v>204</v>
      </c>
      <c r="P14" s="823" t="s">
        <v>319</v>
      </c>
      <c r="Q14" s="168">
        <f t="shared" si="0"/>
        <v>364</v>
      </c>
    </row>
    <row r="15" spans="1:17" s="162" customFormat="1" ht="22.5" customHeight="1">
      <c r="A15" s="1391"/>
      <c r="B15" s="529" t="s">
        <v>207</v>
      </c>
      <c r="C15" s="529">
        <v>92254</v>
      </c>
      <c r="D15" s="529">
        <v>99144</v>
      </c>
      <c r="E15" s="529">
        <v>102047</v>
      </c>
      <c r="F15" s="529">
        <v>105548</v>
      </c>
      <c r="G15" s="529">
        <v>99958</v>
      </c>
      <c r="H15" s="529">
        <v>111557</v>
      </c>
      <c r="I15" s="529">
        <v>108191</v>
      </c>
      <c r="J15" s="529">
        <v>107326</v>
      </c>
      <c r="K15" s="529">
        <v>108364</v>
      </c>
      <c r="L15" s="529">
        <v>103749</v>
      </c>
      <c r="M15" s="529">
        <v>93451</v>
      </c>
      <c r="N15" s="618">
        <v>94949</v>
      </c>
      <c r="O15" s="751">
        <v>92908</v>
      </c>
      <c r="P15" s="822" t="s">
        <v>319</v>
      </c>
      <c r="Q15" s="618">
        <f>SUM(Q16:Q24)</f>
        <v>75917</v>
      </c>
    </row>
    <row r="16" spans="1:17">
      <c r="A16" s="1391"/>
      <c r="B16" s="164" t="s">
        <v>203</v>
      </c>
      <c r="C16" s="530">
        <v>18990</v>
      </c>
      <c r="D16" s="530">
        <v>18695</v>
      </c>
      <c r="E16" s="530">
        <v>19647</v>
      </c>
      <c r="F16" s="530">
        <v>21121</v>
      </c>
      <c r="G16" s="530">
        <v>18443</v>
      </c>
      <c r="H16" s="530">
        <v>22205</v>
      </c>
      <c r="I16" s="530">
        <v>22775</v>
      </c>
      <c r="J16" s="530">
        <v>21541</v>
      </c>
      <c r="K16" s="530">
        <v>22371</v>
      </c>
      <c r="L16" s="530">
        <v>22322</v>
      </c>
      <c r="M16" s="530">
        <v>22146</v>
      </c>
      <c r="N16" s="619">
        <v>23053</v>
      </c>
      <c r="O16" s="619">
        <v>23422</v>
      </c>
      <c r="P16" s="823" t="s">
        <v>319</v>
      </c>
      <c r="Q16" s="619">
        <v>24247</v>
      </c>
    </row>
    <row r="17" spans="1:17" ht="27.6">
      <c r="A17" s="1391"/>
      <c r="B17" s="331" t="s">
        <v>204</v>
      </c>
      <c r="C17" s="530">
        <v>587</v>
      </c>
      <c r="D17" s="530">
        <v>1234</v>
      </c>
      <c r="E17" s="530">
        <v>1069</v>
      </c>
      <c r="F17" s="530">
        <v>390</v>
      </c>
      <c r="G17" s="530">
        <v>377</v>
      </c>
      <c r="H17" s="530">
        <v>237</v>
      </c>
      <c r="I17" s="530">
        <v>284</v>
      </c>
      <c r="J17" s="530">
        <v>266</v>
      </c>
      <c r="K17" s="530">
        <v>870</v>
      </c>
      <c r="L17" s="530">
        <v>656</v>
      </c>
      <c r="M17" s="530">
        <v>220</v>
      </c>
      <c r="N17" s="619">
        <v>273</v>
      </c>
      <c r="O17" s="619">
        <v>254</v>
      </c>
      <c r="P17" s="823" t="s">
        <v>319</v>
      </c>
      <c r="Q17" s="619">
        <v>493</v>
      </c>
    </row>
    <row r="18" spans="1:17" ht="27.6">
      <c r="A18" s="1391"/>
      <c r="B18" s="331" t="s">
        <v>205</v>
      </c>
      <c r="C18" s="530">
        <v>4617</v>
      </c>
      <c r="D18" s="530">
        <v>2734</v>
      </c>
      <c r="E18" s="530">
        <v>2385</v>
      </c>
      <c r="F18" s="530">
        <v>1419</v>
      </c>
      <c r="G18" s="530">
        <v>1468</v>
      </c>
      <c r="H18" s="530">
        <v>1142</v>
      </c>
      <c r="I18" s="530">
        <v>345</v>
      </c>
      <c r="J18" s="530">
        <v>1000</v>
      </c>
      <c r="K18" s="530">
        <v>1145</v>
      </c>
      <c r="L18" s="530">
        <v>1520</v>
      </c>
      <c r="M18" s="530">
        <v>1139</v>
      </c>
      <c r="N18" s="619">
        <v>692</v>
      </c>
      <c r="O18" s="619">
        <v>564</v>
      </c>
      <c r="P18" s="823" t="s">
        <v>319</v>
      </c>
      <c r="Q18" s="619">
        <v>209</v>
      </c>
    </row>
    <row r="19" spans="1:17" ht="27.6">
      <c r="A19" s="1391"/>
      <c r="B19" s="331" t="s">
        <v>206</v>
      </c>
      <c r="C19" s="530">
        <v>53013</v>
      </c>
      <c r="D19" s="530">
        <v>61199</v>
      </c>
      <c r="E19" s="530">
        <v>63365</v>
      </c>
      <c r="F19" s="530">
        <v>65777</v>
      </c>
      <c r="G19" s="530">
        <v>61361</v>
      </c>
      <c r="H19" s="530">
        <v>71295</v>
      </c>
      <c r="I19" s="530">
        <v>67612</v>
      </c>
      <c r="J19" s="530">
        <v>66393</v>
      </c>
      <c r="K19" s="530">
        <v>68286</v>
      </c>
      <c r="L19" s="530">
        <v>62100</v>
      </c>
      <c r="M19" s="530">
        <v>63113</v>
      </c>
      <c r="N19" s="619">
        <v>64491</v>
      </c>
      <c r="O19" s="619">
        <v>63248</v>
      </c>
      <c r="P19" s="823" t="s">
        <v>319</v>
      </c>
      <c r="Q19" s="619">
        <v>46648</v>
      </c>
    </row>
    <row r="20" spans="1:17" ht="27.6">
      <c r="A20" s="1391"/>
      <c r="B20" s="331" t="s">
        <v>112</v>
      </c>
      <c r="C20" s="530">
        <v>1608</v>
      </c>
      <c r="D20" s="530">
        <v>1354</v>
      </c>
      <c r="E20" s="530">
        <v>1040</v>
      </c>
      <c r="F20" s="530">
        <v>1744</v>
      </c>
      <c r="G20" s="530">
        <v>2034</v>
      </c>
      <c r="H20" s="530">
        <v>953</v>
      </c>
      <c r="I20" s="530">
        <v>2420</v>
      </c>
      <c r="J20" s="530">
        <v>2282</v>
      </c>
      <c r="K20" s="530">
        <v>2150</v>
      </c>
      <c r="L20" s="530">
        <v>1163</v>
      </c>
      <c r="M20" s="530">
        <v>1158</v>
      </c>
      <c r="N20" s="619">
        <v>1319</v>
      </c>
      <c r="O20" s="619">
        <v>1048</v>
      </c>
      <c r="P20" s="823" t="s">
        <v>319</v>
      </c>
      <c r="Q20" s="619">
        <v>704</v>
      </c>
    </row>
    <row r="21" spans="1:17">
      <c r="A21" s="1391"/>
      <c r="B21" s="331" t="s">
        <v>113</v>
      </c>
      <c r="C21" s="530">
        <v>11399</v>
      </c>
      <c r="D21" s="530">
        <v>11865</v>
      </c>
      <c r="E21" s="530">
        <v>12271</v>
      </c>
      <c r="F21" s="530">
        <v>12331</v>
      </c>
      <c r="G21" s="530">
        <v>13408</v>
      </c>
      <c r="H21" s="530">
        <v>12812</v>
      </c>
      <c r="I21" s="530">
        <v>11790</v>
      </c>
      <c r="J21" s="530">
        <v>13217</v>
      </c>
      <c r="K21" s="530">
        <v>11112</v>
      </c>
      <c r="L21" s="530">
        <v>12638</v>
      </c>
      <c r="M21" s="530">
        <v>3973</v>
      </c>
      <c r="N21" s="619">
        <v>3707</v>
      </c>
      <c r="O21" s="619">
        <v>3601</v>
      </c>
      <c r="P21" s="823" t="s">
        <v>319</v>
      </c>
      <c r="Q21" s="619">
        <v>2888</v>
      </c>
    </row>
    <row r="22" spans="1:17">
      <c r="A22" s="1391"/>
      <c r="B22" s="331" t="s">
        <v>114</v>
      </c>
      <c r="C22" s="530">
        <v>1812</v>
      </c>
      <c r="D22" s="530">
        <v>1824</v>
      </c>
      <c r="E22" s="530">
        <v>1769</v>
      </c>
      <c r="F22" s="530">
        <v>2395</v>
      </c>
      <c r="G22" s="530">
        <v>2046</v>
      </c>
      <c r="H22" s="530">
        <v>2286</v>
      </c>
      <c r="I22" s="530">
        <v>2274</v>
      </c>
      <c r="J22" s="530">
        <v>2166</v>
      </c>
      <c r="K22" s="530">
        <v>2122</v>
      </c>
      <c r="L22" s="530">
        <v>2553</v>
      </c>
      <c r="M22" s="530">
        <v>1624</v>
      </c>
      <c r="N22" s="619">
        <v>1323</v>
      </c>
      <c r="O22" s="619">
        <v>635</v>
      </c>
      <c r="P22" s="823" t="s">
        <v>319</v>
      </c>
      <c r="Q22" s="619">
        <v>728</v>
      </c>
    </row>
    <row r="23" spans="1:17" ht="27.6">
      <c r="A23" s="1391"/>
      <c r="B23" s="331" t="s">
        <v>115</v>
      </c>
      <c r="C23" s="530">
        <v>0</v>
      </c>
      <c r="D23" s="530">
        <v>0</v>
      </c>
      <c r="E23" s="530">
        <v>0</v>
      </c>
      <c r="F23" s="530">
        <v>0</v>
      </c>
      <c r="G23" s="530">
        <v>0</v>
      </c>
      <c r="H23" s="530">
        <v>111</v>
      </c>
      <c r="I23" s="530">
        <v>0</v>
      </c>
      <c r="J23" s="530">
        <v>0</v>
      </c>
      <c r="K23" s="530">
        <v>0</v>
      </c>
      <c r="L23" s="530">
        <v>20</v>
      </c>
      <c r="M23" s="530">
        <v>0</v>
      </c>
      <c r="N23" s="619">
        <v>0</v>
      </c>
      <c r="O23" s="619">
        <v>0</v>
      </c>
      <c r="P23" s="823" t="s">
        <v>319</v>
      </c>
      <c r="Q23" s="619">
        <v>0</v>
      </c>
    </row>
    <row r="24" spans="1:17">
      <c r="A24" s="1391"/>
      <c r="B24" s="167" t="s">
        <v>116</v>
      </c>
      <c r="C24" s="530">
        <v>228</v>
      </c>
      <c r="D24" s="530">
        <v>239</v>
      </c>
      <c r="E24" s="530">
        <v>501</v>
      </c>
      <c r="F24" s="530">
        <v>371</v>
      </c>
      <c r="G24" s="530">
        <v>821</v>
      </c>
      <c r="H24" s="530">
        <v>516</v>
      </c>
      <c r="I24" s="530">
        <v>691</v>
      </c>
      <c r="J24" s="530">
        <v>461</v>
      </c>
      <c r="K24" s="530">
        <v>308</v>
      </c>
      <c r="L24" s="530">
        <v>777</v>
      </c>
      <c r="M24" s="530">
        <v>78</v>
      </c>
      <c r="N24" s="619">
        <v>91</v>
      </c>
      <c r="O24" s="619">
        <v>136</v>
      </c>
      <c r="P24" s="823" t="s">
        <v>319</v>
      </c>
      <c r="Q24" s="619">
        <v>0</v>
      </c>
    </row>
    <row r="25" spans="1:17" s="162" customFormat="1" ht="22.5" customHeight="1">
      <c r="A25" s="1391"/>
      <c r="B25" s="529" t="s">
        <v>208</v>
      </c>
      <c r="C25" s="529">
        <v>31743</v>
      </c>
      <c r="D25" s="529">
        <v>33934</v>
      </c>
      <c r="E25" s="529">
        <v>35206</v>
      </c>
      <c r="F25" s="529">
        <v>38465</v>
      </c>
      <c r="G25" s="529">
        <v>36150</v>
      </c>
      <c r="H25" s="529">
        <v>42500</v>
      </c>
      <c r="I25" s="529">
        <v>40802</v>
      </c>
      <c r="J25" s="529">
        <v>43890</v>
      </c>
      <c r="K25" s="529">
        <v>44402</v>
      </c>
      <c r="L25" s="529">
        <v>46693</v>
      </c>
      <c r="M25" s="529">
        <v>46292</v>
      </c>
      <c r="N25" s="618">
        <v>48080</v>
      </c>
      <c r="O25" s="751">
        <v>48319</v>
      </c>
      <c r="P25" s="822" t="s">
        <v>319</v>
      </c>
      <c r="Q25" s="618">
        <f>SUM(Q26:Q34)</f>
        <v>40120</v>
      </c>
    </row>
    <row r="26" spans="1:17">
      <c r="A26" s="1391"/>
      <c r="B26" s="164" t="s">
        <v>203</v>
      </c>
      <c r="C26" s="530">
        <v>17556</v>
      </c>
      <c r="D26" s="530">
        <v>18769</v>
      </c>
      <c r="E26" s="530">
        <v>17891</v>
      </c>
      <c r="F26" s="530">
        <v>19216</v>
      </c>
      <c r="G26" s="530">
        <v>17260</v>
      </c>
      <c r="H26" s="530">
        <v>19168</v>
      </c>
      <c r="I26" s="530">
        <v>19635</v>
      </c>
      <c r="J26" s="530">
        <v>20182</v>
      </c>
      <c r="K26" s="530">
        <v>21290</v>
      </c>
      <c r="L26" s="530">
        <v>22019</v>
      </c>
      <c r="M26" s="530">
        <v>25002</v>
      </c>
      <c r="N26" s="619">
        <v>25312</v>
      </c>
      <c r="O26" s="619">
        <v>25374</v>
      </c>
      <c r="P26" s="823" t="s">
        <v>319</v>
      </c>
      <c r="Q26" s="619">
        <v>23804</v>
      </c>
    </row>
    <row r="27" spans="1:17" ht="27.6">
      <c r="A27" s="1391"/>
      <c r="B27" s="331" t="s">
        <v>204</v>
      </c>
      <c r="C27" s="530">
        <v>98</v>
      </c>
      <c r="D27" s="530">
        <v>260</v>
      </c>
      <c r="E27" s="530">
        <v>904</v>
      </c>
      <c r="F27" s="530">
        <v>724</v>
      </c>
      <c r="G27" s="530">
        <v>286</v>
      </c>
      <c r="H27" s="530">
        <v>536</v>
      </c>
      <c r="I27" s="530">
        <v>148</v>
      </c>
      <c r="J27" s="530">
        <v>358</v>
      </c>
      <c r="K27" s="530">
        <v>297</v>
      </c>
      <c r="L27" s="530">
        <v>766</v>
      </c>
      <c r="M27" s="530">
        <v>410</v>
      </c>
      <c r="N27" s="619">
        <v>130</v>
      </c>
      <c r="O27" s="619">
        <v>198</v>
      </c>
      <c r="P27" s="823" t="s">
        <v>319</v>
      </c>
      <c r="Q27" s="619">
        <v>169</v>
      </c>
    </row>
    <row r="28" spans="1:17" ht="27.6">
      <c r="A28" s="1391"/>
      <c r="B28" s="331" t="s">
        <v>205</v>
      </c>
      <c r="C28" s="530">
        <v>648</v>
      </c>
      <c r="D28" s="530">
        <v>600</v>
      </c>
      <c r="E28" s="530">
        <v>575</v>
      </c>
      <c r="F28" s="530">
        <v>631</v>
      </c>
      <c r="G28" s="530">
        <v>870</v>
      </c>
      <c r="H28" s="530">
        <v>751</v>
      </c>
      <c r="I28" s="530">
        <v>789</v>
      </c>
      <c r="J28" s="530">
        <v>798</v>
      </c>
      <c r="K28" s="530">
        <v>850</v>
      </c>
      <c r="L28" s="530">
        <v>370</v>
      </c>
      <c r="M28" s="530">
        <v>404</v>
      </c>
      <c r="N28" s="619">
        <v>563</v>
      </c>
      <c r="O28" s="619">
        <v>124</v>
      </c>
      <c r="P28" s="823" t="s">
        <v>319</v>
      </c>
      <c r="Q28" s="619">
        <v>123</v>
      </c>
    </row>
    <row r="29" spans="1:17" ht="27.6">
      <c r="A29" s="1391"/>
      <c r="B29" s="331" t="s">
        <v>206</v>
      </c>
      <c r="C29" s="530">
        <v>10215</v>
      </c>
      <c r="D29" s="530">
        <v>10998</v>
      </c>
      <c r="E29" s="530">
        <v>11988</v>
      </c>
      <c r="F29" s="530">
        <v>13555</v>
      </c>
      <c r="G29" s="530">
        <v>13335</v>
      </c>
      <c r="H29" s="530">
        <v>17537</v>
      </c>
      <c r="I29" s="530">
        <v>16344</v>
      </c>
      <c r="J29" s="530">
        <v>18651</v>
      </c>
      <c r="K29" s="530">
        <v>17661</v>
      </c>
      <c r="L29" s="530">
        <v>19783</v>
      </c>
      <c r="M29" s="530">
        <v>18637</v>
      </c>
      <c r="N29" s="619">
        <v>18715</v>
      </c>
      <c r="O29" s="619">
        <v>18638</v>
      </c>
      <c r="P29" s="823" t="s">
        <v>319</v>
      </c>
      <c r="Q29" s="619">
        <v>13669</v>
      </c>
    </row>
    <row r="30" spans="1:17" ht="27.6">
      <c r="A30" s="1391"/>
      <c r="B30" s="331" t="s">
        <v>112</v>
      </c>
      <c r="C30" s="530">
        <v>1856</v>
      </c>
      <c r="D30" s="530">
        <v>1893</v>
      </c>
      <c r="E30" s="530">
        <v>1725</v>
      </c>
      <c r="F30" s="530">
        <v>1858</v>
      </c>
      <c r="G30" s="530">
        <v>2220</v>
      </c>
      <c r="H30" s="530">
        <v>1446</v>
      </c>
      <c r="I30" s="530">
        <v>1828</v>
      </c>
      <c r="J30" s="530">
        <v>1573</v>
      </c>
      <c r="K30" s="530">
        <v>2161</v>
      </c>
      <c r="L30" s="530">
        <v>1866</v>
      </c>
      <c r="M30" s="530">
        <v>844</v>
      </c>
      <c r="N30" s="619">
        <v>1676</v>
      </c>
      <c r="O30" s="619">
        <v>2612</v>
      </c>
      <c r="P30" s="823" t="s">
        <v>319</v>
      </c>
      <c r="Q30" s="619">
        <v>1461</v>
      </c>
    </row>
    <row r="31" spans="1:17">
      <c r="A31" s="1391"/>
      <c r="B31" s="331" t="s">
        <v>113</v>
      </c>
      <c r="C31" s="530">
        <v>985</v>
      </c>
      <c r="D31" s="530">
        <v>882</v>
      </c>
      <c r="E31" s="530">
        <v>1505</v>
      </c>
      <c r="F31" s="530">
        <v>1546</v>
      </c>
      <c r="G31" s="530">
        <v>1492</v>
      </c>
      <c r="H31" s="530">
        <v>1583</v>
      </c>
      <c r="I31" s="530">
        <v>1609</v>
      </c>
      <c r="J31" s="530">
        <v>1534</v>
      </c>
      <c r="K31" s="530">
        <v>1235</v>
      </c>
      <c r="L31" s="530">
        <v>1336</v>
      </c>
      <c r="M31" s="530">
        <v>841</v>
      </c>
      <c r="N31" s="619">
        <v>1169</v>
      </c>
      <c r="O31" s="619">
        <v>1271</v>
      </c>
      <c r="P31" s="823" t="s">
        <v>319</v>
      </c>
      <c r="Q31" s="619">
        <v>409</v>
      </c>
    </row>
    <row r="32" spans="1:17">
      <c r="A32" s="1391"/>
      <c r="B32" s="331" t="s">
        <v>114</v>
      </c>
      <c r="C32" s="530">
        <v>123</v>
      </c>
      <c r="D32" s="530">
        <v>327</v>
      </c>
      <c r="E32" s="530">
        <v>347</v>
      </c>
      <c r="F32" s="530">
        <v>566</v>
      </c>
      <c r="G32" s="530">
        <v>410</v>
      </c>
      <c r="H32" s="530">
        <v>816</v>
      </c>
      <c r="I32" s="530">
        <v>234</v>
      </c>
      <c r="J32" s="530">
        <v>400</v>
      </c>
      <c r="K32" s="530">
        <v>332</v>
      </c>
      <c r="L32" s="530">
        <v>359</v>
      </c>
      <c r="M32" s="530">
        <v>70</v>
      </c>
      <c r="N32" s="619">
        <v>221</v>
      </c>
      <c r="O32" s="619">
        <v>34</v>
      </c>
      <c r="P32" s="823" t="s">
        <v>319</v>
      </c>
      <c r="Q32" s="619">
        <v>121</v>
      </c>
    </row>
    <row r="33" spans="1:17" ht="27.6">
      <c r="A33" s="1391"/>
      <c r="B33" s="331" t="s">
        <v>115</v>
      </c>
      <c r="C33" s="530">
        <v>0</v>
      </c>
      <c r="D33" s="530">
        <v>0</v>
      </c>
      <c r="E33" s="530">
        <v>0</v>
      </c>
      <c r="F33" s="530">
        <v>0</v>
      </c>
      <c r="G33" s="530">
        <v>0</v>
      </c>
      <c r="H33" s="530">
        <v>0</v>
      </c>
      <c r="I33" s="530">
        <v>0</v>
      </c>
      <c r="J33" s="530">
        <v>0</v>
      </c>
      <c r="K33" s="530">
        <v>0</v>
      </c>
      <c r="L33" s="530">
        <v>0</v>
      </c>
      <c r="M33" s="530">
        <v>0</v>
      </c>
      <c r="N33" s="619">
        <v>212</v>
      </c>
      <c r="O33" s="619">
        <v>0</v>
      </c>
      <c r="P33" s="823" t="s">
        <v>319</v>
      </c>
      <c r="Q33" s="619">
        <v>0</v>
      </c>
    </row>
    <row r="34" spans="1:17">
      <c r="A34" s="1386"/>
      <c r="B34" s="167" t="s">
        <v>116</v>
      </c>
      <c r="C34" s="531">
        <v>262</v>
      </c>
      <c r="D34" s="531">
        <v>205</v>
      </c>
      <c r="E34" s="531">
        <v>271</v>
      </c>
      <c r="F34" s="531">
        <v>369</v>
      </c>
      <c r="G34" s="531">
        <v>277</v>
      </c>
      <c r="H34" s="531">
        <v>663</v>
      </c>
      <c r="I34" s="531">
        <v>215</v>
      </c>
      <c r="J34" s="531">
        <v>394</v>
      </c>
      <c r="K34" s="531">
        <v>576</v>
      </c>
      <c r="L34" s="531">
        <v>194</v>
      </c>
      <c r="M34" s="531">
        <v>84</v>
      </c>
      <c r="N34" s="620">
        <v>82</v>
      </c>
      <c r="O34" s="620">
        <v>68</v>
      </c>
      <c r="P34" s="823" t="s">
        <v>319</v>
      </c>
      <c r="Q34" s="619">
        <v>364</v>
      </c>
    </row>
  </sheetData>
  <mergeCells count="5">
    <mergeCell ref="A2:B3"/>
    <mergeCell ref="A4:A34"/>
    <mergeCell ref="B4:Q4"/>
    <mergeCell ref="C2:Q2"/>
    <mergeCell ref="A1:Q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</sheetPr>
  <dimension ref="A1:Q35"/>
  <sheetViews>
    <sheetView showGridLines="0" workbookViewId="0">
      <selection sqref="A1:Q1"/>
    </sheetView>
  </sheetViews>
  <sheetFormatPr baseColWidth="10" defaultColWidth="11.44140625" defaultRowHeight="13.8"/>
  <cols>
    <col min="1" max="1" width="6.88671875" style="11" customWidth="1"/>
    <col min="2" max="2" width="27.5546875" style="11" customWidth="1"/>
    <col min="3" max="11" width="9" style="11" customWidth="1"/>
    <col min="12" max="13" width="8.33203125" style="161" customWidth="1"/>
    <col min="14" max="17" width="7.88671875" style="161" customWidth="1"/>
    <col min="18" max="16384" width="11.44140625" style="161"/>
  </cols>
  <sheetData>
    <row r="1" spans="1:17" ht="33" customHeight="1">
      <c r="A1" s="1367" t="s">
        <v>332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19.5" customHeight="1">
      <c r="A2" s="1380" t="s">
        <v>201</v>
      </c>
      <c r="B2" s="1381"/>
      <c r="C2" s="1387" t="s">
        <v>209</v>
      </c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</row>
    <row r="3" spans="1:17" ht="20.25" customHeight="1">
      <c r="A3" s="1382"/>
      <c r="B3" s="1389"/>
      <c r="C3" s="1177">
        <v>2007</v>
      </c>
      <c r="D3" s="1177">
        <v>2008</v>
      </c>
      <c r="E3" s="1177">
        <v>2009</v>
      </c>
      <c r="F3" s="1177">
        <v>2010</v>
      </c>
      <c r="G3" s="1177">
        <v>2011</v>
      </c>
      <c r="H3" s="1177">
        <v>2012</v>
      </c>
      <c r="I3" s="1177">
        <v>2013</v>
      </c>
      <c r="J3" s="1177">
        <v>2014</v>
      </c>
      <c r="K3" s="1177">
        <v>2015</v>
      </c>
      <c r="L3" s="1177">
        <v>2016</v>
      </c>
      <c r="M3" s="1177">
        <v>2017</v>
      </c>
      <c r="N3" s="1177">
        <v>2018</v>
      </c>
      <c r="O3" s="1177">
        <v>2019</v>
      </c>
      <c r="P3" s="1177">
        <v>2020</v>
      </c>
      <c r="Q3" s="1177">
        <v>2021</v>
      </c>
    </row>
    <row r="4" spans="1:17" s="162" customFormat="1" ht="22.5" customHeight="1">
      <c r="A4" s="1390" t="s">
        <v>94</v>
      </c>
      <c r="B4" s="1392" t="s">
        <v>199</v>
      </c>
      <c r="C4" s="1392"/>
      <c r="D4" s="1392"/>
      <c r="E4" s="1392"/>
      <c r="F4" s="1392"/>
      <c r="G4" s="1392"/>
      <c r="H4" s="1392"/>
      <c r="I4" s="1392"/>
      <c r="J4" s="1392"/>
      <c r="K4" s="1392"/>
      <c r="L4" s="1392"/>
      <c r="M4" s="1392"/>
      <c r="N4" s="1392"/>
      <c r="O4" s="1392"/>
      <c r="P4" s="1392"/>
      <c r="Q4" s="1392"/>
    </row>
    <row r="5" spans="1:17" s="162" customFormat="1" ht="22.5" customHeight="1">
      <c r="A5" s="1391"/>
      <c r="B5" s="751" t="s">
        <v>119</v>
      </c>
      <c r="C5" s="752">
        <v>49.826488810020535</v>
      </c>
      <c r="D5" s="752">
        <v>51.350110167864457</v>
      </c>
      <c r="E5" s="752">
        <v>52.417162397860636</v>
      </c>
      <c r="F5" s="752">
        <v>53.388174708297377</v>
      </c>
      <c r="G5" s="752">
        <v>56.801457919668785</v>
      </c>
      <c r="H5" s="752">
        <v>56.619862710869782</v>
      </c>
      <c r="I5" s="752">
        <v>55.055992996689696</v>
      </c>
      <c r="J5" s="574">
        <v>55.551118611316411</v>
      </c>
      <c r="K5" s="752">
        <v>55.264956446661216</v>
      </c>
      <c r="L5" s="752">
        <v>54.543118555201843</v>
      </c>
      <c r="M5" s="752">
        <v>51.344038605727583</v>
      </c>
      <c r="N5" s="752">
        <v>49.102858714696865</v>
      </c>
      <c r="O5" s="752">
        <v>47.485267946863601</v>
      </c>
      <c r="P5" s="752">
        <v>45.50549092934876</v>
      </c>
      <c r="Q5" s="752">
        <v>44.525498068949148</v>
      </c>
    </row>
    <row r="6" spans="1:17">
      <c r="A6" s="1391"/>
      <c r="B6" s="164" t="s">
        <v>203</v>
      </c>
      <c r="C6" s="171">
        <v>97.468934233661841</v>
      </c>
      <c r="D6" s="171">
        <v>96.788250484183351</v>
      </c>
      <c r="E6" s="171">
        <v>98.451721916746791</v>
      </c>
      <c r="F6" s="171">
        <v>97.319491518039953</v>
      </c>
      <c r="G6" s="171">
        <v>96.178953041237321</v>
      </c>
      <c r="H6" s="171">
        <v>98.282578476061161</v>
      </c>
      <c r="I6" s="171">
        <v>97.952075235705294</v>
      </c>
      <c r="J6" s="172">
        <v>98.019748263888886</v>
      </c>
      <c r="K6" s="171">
        <v>97.958459145392993</v>
      </c>
      <c r="L6" s="171">
        <v>98.524098976402783</v>
      </c>
      <c r="M6" s="171">
        <v>95.312728820774794</v>
      </c>
      <c r="N6" s="171">
        <v>95.50720590639132</v>
      </c>
      <c r="O6" s="171">
        <v>94.932480794006779</v>
      </c>
      <c r="P6" s="171">
        <v>93.598777298080861</v>
      </c>
      <c r="Q6" s="171">
        <v>94.146672567019465</v>
      </c>
    </row>
    <row r="7" spans="1:17" ht="27.6">
      <c r="A7" s="1391"/>
      <c r="B7" s="331" t="s">
        <v>204</v>
      </c>
      <c r="C7" s="534">
        <v>50.9735257038801</v>
      </c>
      <c r="D7" s="534">
        <v>59.20228210483419</v>
      </c>
      <c r="E7" s="534">
        <v>71.561103555469202</v>
      </c>
      <c r="F7" s="534">
        <v>61.228248444049285</v>
      </c>
      <c r="G7" s="534">
        <v>55.9406912804399</v>
      </c>
      <c r="H7" s="534">
        <v>46.837999082147775</v>
      </c>
      <c r="I7" s="534">
        <v>54.185589371653222</v>
      </c>
      <c r="J7" s="173">
        <v>55.356593913310789</v>
      </c>
      <c r="K7" s="534">
        <v>59.165881244109329</v>
      </c>
      <c r="L7" s="534">
        <v>60.303988889746165</v>
      </c>
      <c r="M7" s="534">
        <v>57.240905971173639</v>
      </c>
      <c r="N7" s="534">
        <v>46.719828452723981</v>
      </c>
      <c r="O7" s="534">
        <v>37.228400342172797</v>
      </c>
      <c r="P7" s="534">
        <v>76.905796016174932</v>
      </c>
      <c r="Q7" s="534">
        <v>53.597167783537749</v>
      </c>
    </row>
    <row r="8" spans="1:17" ht="27.6">
      <c r="A8" s="1391"/>
      <c r="B8" s="331" t="s">
        <v>205</v>
      </c>
      <c r="C8" s="534">
        <v>87.627024008933546</v>
      </c>
      <c r="D8" s="534">
        <v>88.177821201758661</v>
      </c>
      <c r="E8" s="534">
        <v>67.80798925814031</v>
      </c>
      <c r="F8" s="534">
        <v>64.565806359617852</v>
      </c>
      <c r="G8" s="534">
        <v>90.379163713678253</v>
      </c>
      <c r="H8" s="534">
        <v>81.043478260869563</v>
      </c>
      <c r="I8" s="534">
        <v>83.772351470870987</v>
      </c>
      <c r="J8" s="173">
        <v>71.606018194541647</v>
      </c>
      <c r="K8" s="534">
        <v>86.019040902679833</v>
      </c>
      <c r="L8" s="534">
        <v>83.960506706408339</v>
      </c>
      <c r="M8" s="534">
        <v>84.223194748358864</v>
      </c>
      <c r="N8" s="534">
        <v>76.417796448348298</v>
      </c>
      <c r="O8" s="534">
        <v>94.301382927992378</v>
      </c>
      <c r="P8" s="534">
        <v>90.031607099440805</v>
      </c>
      <c r="Q8" s="534">
        <v>100</v>
      </c>
    </row>
    <row r="9" spans="1:17" ht="27.6">
      <c r="A9" s="1391"/>
      <c r="B9" s="331" t="s">
        <v>206</v>
      </c>
      <c r="C9" s="534">
        <v>68.089315566877431</v>
      </c>
      <c r="D9" s="534">
        <v>69.640487238608131</v>
      </c>
      <c r="E9" s="534">
        <v>72.616541060670457</v>
      </c>
      <c r="F9" s="534">
        <v>73.307338212514026</v>
      </c>
      <c r="G9" s="534">
        <v>75.850073369427719</v>
      </c>
      <c r="H9" s="534">
        <v>75.622071954075338</v>
      </c>
      <c r="I9" s="534">
        <v>73.564093295113764</v>
      </c>
      <c r="J9" s="173">
        <v>74.695140925481155</v>
      </c>
      <c r="K9" s="534">
        <v>74.825825380679518</v>
      </c>
      <c r="L9" s="534">
        <v>74.970097018562001</v>
      </c>
      <c r="M9" s="534">
        <v>73.609095400329778</v>
      </c>
      <c r="N9" s="534">
        <v>72.758645905631113</v>
      </c>
      <c r="O9" s="534">
        <v>73.702889978029404</v>
      </c>
      <c r="P9" s="534">
        <v>72.424533668085445</v>
      </c>
      <c r="Q9" s="534">
        <v>66.735664663565359</v>
      </c>
    </row>
    <row r="10" spans="1:17" ht="27.6">
      <c r="A10" s="1391"/>
      <c r="B10" s="331" t="s">
        <v>112</v>
      </c>
      <c r="C10" s="534">
        <v>20.771184784732625</v>
      </c>
      <c r="D10" s="534">
        <v>20.945588671507242</v>
      </c>
      <c r="E10" s="534">
        <v>20.911028236547683</v>
      </c>
      <c r="F10" s="534">
        <v>20.851626784520107</v>
      </c>
      <c r="G10" s="534">
        <v>31.839348893146319</v>
      </c>
      <c r="H10" s="534">
        <v>29.272299543955103</v>
      </c>
      <c r="I10" s="534">
        <v>29.576114404548093</v>
      </c>
      <c r="J10" s="173">
        <v>27.50817459905538</v>
      </c>
      <c r="K10" s="534">
        <v>27.33206091587363</v>
      </c>
      <c r="L10" s="534">
        <v>26.756604834176507</v>
      </c>
      <c r="M10" s="534">
        <v>24.232335500464387</v>
      </c>
      <c r="N10" s="534">
        <v>19.803864555523248</v>
      </c>
      <c r="O10" s="534">
        <v>22.587303735787764</v>
      </c>
      <c r="P10" s="534">
        <v>20.751565175889272</v>
      </c>
      <c r="Q10" s="534">
        <v>26.976891946021354</v>
      </c>
    </row>
    <row r="11" spans="1:17">
      <c r="A11" s="1391"/>
      <c r="B11" s="331" t="s">
        <v>113</v>
      </c>
      <c r="C11" s="534">
        <v>9.7737044327833011</v>
      </c>
      <c r="D11" s="534">
        <v>10.664589484673986</v>
      </c>
      <c r="E11" s="534">
        <v>10.987882837561411</v>
      </c>
      <c r="F11" s="534">
        <v>10.745121045827643</v>
      </c>
      <c r="G11" s="534">
        <v>11.375581512357863</v>
      </c>
      <c r="H11" s="534">
        <v>11.586871088130751</v>
      </c>
      <c r="I11" s="534">
        <v>10.500262992931615</v>
      </c>
      <c r="J11" s="173">
        <v>11.513418533329604</v>
      </c>
      <c r="K11" s="534">
        <v>11.007140774325661</v>
      </c>
      <c r="L11" s="534">
        <v>11.433269558922385</v>
      </c>
      <c r="M11" s="534">
        <v>4.6021396212656844</v>
      </c>
      <c r="N11" s="534">
        <v>4.0968791202422521</v>
      </c>
      <c r="O11" s="534">
        <v>3.8075339955376366</v>
      </c>
      <c r="P11" s="534">
        <v>6.7312953254479071</v>
      </c>
      <c r="Q11" s="534">
        <v>3.2621957073065158</v>
      </c>
    </row>
    <row r="12" spans="1:17">
      <c r="A12" s="1391"/>
      <c r="B12" s="331" t="s">
        <v>114</v>
      </c>
      <c r="C12" s="534">
        <v>30.78310645052672</v>
      </c>
      <c r="D12" s="534">
        <v>37.286345938098066</v>
      </c>
      <c r="E12" s="534">
        <v>35.987694228325566</v>
      </c>
      <c r="F12" s="534">
        <v>31.325867669687124</v>
      </c>
      <c r="G12" s="534">
        <v>37.489349011588274</v>
      </c>
      <c r="H12" s="534">
        <v>39.855713906346821</v>
      </c>
      <c r="I12" s="534">
        <v>38.421078503662194</v>
      </c>
      <c r="J12" s="173">
        <v>35.99018106287896</v>
      </c>
      <c r="K12" s="534">
        <v>37.557794233733041</v>
      </c>
      <c r="L12" s="534">
        <v>41.805841411491144</v>
      </c>
      <c r="M12" s="534">
        <v>25.274935653357726</v>
      </c>
      <c r="N12" s="534">
        <v>34.108987296687644</v>
      </c>
      <c r="O12" s="534">
        <v>26.097613339535545</v>
      </c>
      <c r="P12" s="534">
        <v>29.0795623093499</v>
      </c>
      <c r="Q12" s="534">
        <v>28.753227933936497</v>
      </c>
    </row>
    <row r="13" spans="1:17" ht="27.6">
      <c r="A13" s="1391"/>
      <c r="B13" s="331" t="s">
        <v>115</v>
      </c>
      <c r="C13" s="534">
        <v>0</v>
      </c>
      <c r="D13" s="534">
        <v>0</v>
      </c>
      <c r="E13" s="534">
        <v>7.7170418006430879</v>
      </c>
      <c r="F13" s="534">
        <v>7.716049382716049</v>
      </c>
      <c r="G13" s="534">
        <v>19.689119170984455</v>
      </c>
      <c r="H13" s="534">
        <v>15.546218487394958</v>
      </c>
      <c r="I13" s="534">
        <v>0</v>
      </c>
      <c r="J13" s="173">
        <v>0</v>
      </c>
      <c r="K13" s="534">
        <v>0</v>
      </c>
      <c r="L13" s="534">
        <v>2.4937655860349128</v>
      </c>
      <c r="M13" s="534">
        <v>0</v>
      </c>
      <c r="N13" s="534">
        <v>37.789661319073083</v>
      </c>
      <c r="O13" s="534">
        <v>13.422818791946309</v>
      </c>
      <c r="P13" s="534">
        <v>22.397476340694006</v>
      </c>
      <c r="Q13" s="534">
        <v>0</v>
      </c>
    </row>
    <row r="14" spans="1:17">
      <c r="A14" s="1391"/>
      <c r="B14" s="167" t="s">
        <v>116</v>
      </c>
      <c r="C14" s="174">
        <v>1.3524083106983888</v>
      </c>
      <c r="D14" s="174">
        <v>1.8412533240837092</v>
      </c>
      <c r="E14" s="174">
        <v>2.5141908171460461</v>
      </c>
      <c r="F14" s="174">
        <v>2.439896187856466</v>
      </c>
      <c r="G14" s="174">
        <v>2.3398290124952408</v>
      </c>
      <c r="H14" s="174">
        <v>3.3155987354460641</v>
      </c>
      <c r="I14" s="174">
        <v>2.0673460989130699</v>
      </c>
      <c r="J14" s="175">
        <v>2.2079725853139318</v>
      </c>
      <c r="K14" s="174">
        <v>2.573085446607482</v>
      </c>
      <c r="L14" s="174">
        <v>2.5945298278762183</v>
      </c>
      <c r="M14" s="174">
        <v>1.4738464502456412</v>
      </c>
      <c r="N14" s="174">
        <v>1.1888390066488608</v>
      </c>
      <c r="O14" s="174">
        <v>0.97197472865705492</v>
      </c>
      <c r="P14" s="174">
        <v>1.8820140430894798</v>
      </c>
      <c r="Q14" s="174">
        <v>1.1526107677500899</v>
      </c>
    </row>
    <row r="15" spans="1:17" s="162" customFormat="1" ht="22.5" customHeight="1">
      <c r="A15" s="1391"/>
      <c r="B15" s="529" t="s">
        <v>207</v>
      </c>
      <c r="C15" s="532">
        <v>48.876313643139056</v>
      </c>
      <c r="D15" s="532">
        <v>50.965067358904356</v>
      </c>
      <c r="E15" s="532">
        <v>52.222581112237286</v>
      </c>
      <c r="F15" s="532">
        <v>52.181021782160784</v>
      </c>
      <c r="G15" s="532">
        <v>54.688085287272145</v>
      </c>
      <c r="H15" s="532">
        <v>55.185519994312003</v>
      </c>
      <c r="I15" s="532">
        <v>54.023338835889781</v>
      </c>
      <c r="J15" s="533">
        <v>53.820217770915527</v>
      </c>
      <c r="K15" s="532">
        <v>53.587766936449242</v>
      </c>
      <c r="L15" s="532">
        <v>53.425705300630668</v>
      </c>
      <c r="M15" s="532">
        <v>49.671901878111335</v>
      </c>
      <c r="N15" s="532">
        <v>48.39248967697565</v>
      </c>
      <c r="O15" s="532">
        <v>46.337539914259743</v>
      </c>
      <c r="P15" s="532">
        <v>42.83678936693024</v>
      </c>
      <c r="Q15" s="532">
        <v>41.669160848246293</v>
      </c>
    </row>
    <row r="16" spans="1:17">
      <c r="A16" s="1391"/>
      <c r="B16" s="164" t="s">
        <v>203</v>
      </c>
      <c r="C16" s="171">
        <v>97.161446953143965</v>
      </c>
      <c r="D16" s="171">
        <v>97.371945735989129</v>
      </c>
      <c r="E16" s="171">
        <v>98.689442893740676</v>
      </c>
      <c r="F16" s="171">
        <v>97.888679108271006</v>
      </c>
      <c r="G16" s="171">
        <v>96.249384826585853</v>
      </c>
      <c r="H16" s="171">
        <v>97.933642267739316</v>
      </c>
      <c r="I16" s="171">
        <v>98.537460293513703</v>
      </c>
      <c r="J16" s="171">
        <v>98.360060200321769</v>
      </c>
      <c r="K16" s="171">
        <v>98.275664484189136</v>
      </c>
      <c r="L16" s="171">
        <v>98.676308094740563</v>
      </c>
      <c r="M16" s="171">
        <v>96.38890707163273</v>
      </c>
      <c r="N16" s="171">
        <v>96.912120780515593</v>
      </c>
      <c r="O16" s="171">
        <v>94.637528088294715</v>
      </c>
      <c r="P16" s="171">
        <v>94.985713036125603</v>
      </c>
      <c r="Q16" s="171">
        <v>94.032505454781131</v>
      </c>
    </row>
    <row r="17" spans="1:17" ht="27.6">
      <c r="A17" s="1391"/>
      <c r="B17" s="331" t="s">
        <v>204</v>
      </c>
      <c r="C17" s="534">
        <v>57.134878525551528</v>
      </c>
      <c r="D17" s="534">
        <v>63.488799913429283</v>
      </c>
      <c r="E17" s="534">
        <v>68.450479233226829</v>
      </c>
      <c r="F17" s="534">
        <v>54.283917623015256</v>
      </c>
      <c r="G17" s="534">
        <v>54.258412962193603</v>
      </c>
      <c r="H17" s="534">
        <v>44.930827999174063</v>
      </c>
      <c r="I17" s="534">
        <v>51.020408163265309</v>
      </c>
      <c r="J17" s="534">
        <v>59.014179608372721</v>
      </c>
      <c r="K17" s="534">
        <v>67.033658383139354</v>
      </c>
      <c r="L17" s="534">
        <v>59.025304592314896</v>
      </c>
      <c r="M17" s="534">
        <v>44.156414762741655</v>
      </c>
      <c r="N17" s="534">
        <v>42.540042880565018</v>
      </c>
      <c r="O17" s="534">
        <v>31.360519667989895</v>
      </c>
      <c r="P17" s="534">
        <v>76.652119700748131</v>
      </c>
      <c r="Q17" s="534">
        <v>62.905317769130995</v>
      </c>
    </row>
    <row r="18" spans="1:17" ht="27.6">
      <c r="A18" s="1391"/>
      <c r="B18" s="331" t="s">
        <v>205</v>
      </c>
      <c r="C18" s="534">
        <v>90.466594326461021</v>
      </c>
      <c r="D18" s="534">
        <v>85.498703136052825</v>
      </c>
      <c r="E18" s="534">
        <v>65.842395352301509</v>
      </c>
      <c r="F18" s="534">
        <v>60.936658891082004</v>
      </c>
      <c r="G18" s="534">
        <v>84.659090909090907</v>
      </c>
      <c r="H18" s="534">
        <v>81.562629185613886</v>
      </c>
      <c r="I18" s="534">
        <v>81.11319574734209</v>
      </c>
      <c r="J18" s="534">
        <v>73.277222514466061</v>
      </c>
      <c r="K18" s="534">
        <v>89.14269599548787</v>
      </c>
      <c r="L18" s="534">
        <v>86.856516976998904</v>
      </c>
      <c r="M18" s="534">
        <v>92.572658772874064</v>
      </c>
      <c r="N18" s="534">
        <v>75.716498838109985</v>
      </c>
      <c r="O18" s="534">
        <v>98.19004524886877</v>
      </c>
      <c r="P18" s="534">
        <v>88.135593220338976</v>
      </c>
      <c r="Q18" s="534">
        <v>100</v>
      </c>
    </row>
    <row r="19" spans="1:17" ht="27.6">
      <c r="A19" s="1391"/>
      <c r="B19" s="331" t="s">
        <v>206</v>
      </c>
      <c r="C19" s="534">
        <v>64.386844931167587</v>
      </c>
      <c r="D19" s="534">
        <v>66.260106156637036</v>
      </c>
      <c r="E19" s="534">
        <v>69.731829522633348</v>
      </c>
      <c r="F19" s="534">
        <v>69.98874012522414</v>
      </c>
      <c r="G19" s="534">
        <v>73.103638263912401</v>
      </c>
      <c r="H19" s="534">
        <v>71.997515104833937</v>
      </c>
      <c r="I19" s="534">
        <v>70.37083069691765</v>
      </c>
      <c r="J19" s="534">
        <v>70.501166408203005</v>
      </c>
      <c r="K19" s="534">
        <v>70.441093010420303</v>
      </c>
      <c r="L19" s="534">
        <v>70.77715575211829</v>
      </c>
      <c r="M19" s="534">
        <v>70.076400926850056</v>
      </c>
      <c r="N19" s="534">
        <v>68.840341019182333</v>
      </c>
      <c r="O19" s="534">
        <v>69.510310354910118</v>
      </c>
      <c r="P19" s="534">
        <v>66.220765644214183</v>
      </c>
      <c r="Q19" s="534">
        <v>62.07109701732616</v>
      </c>
    </row>
    <row r="20" spans="1:17" ht="27.6">
      <c r="A20" s="1391"/>
      <c r="B20" s="331" t="s">
        <v>112</v>
      </c>
      <c r="C20" s="534">
        <v>41.413427561837459</v>
      </c>
      <c r="D20" s="534">
        <v>41.519785222364888</v>
      </c>
      <c r="E20" s="534">
        <v>38.579839000360451</v>
      </c>
      <c r="F20" s="534">
        <v>40.232363157264345</v>
      </c>
      <c r="G20" s="534">
        <v>54.239141238445484</v>
      </c>
      <c r="H20" s="534">
        <v>37.960613748942855</v>
      </c>
      <c r="I20" s="534">
        <v>55.600268276324613</v>
      </c>
      <c r="J20" s="534">
        <v>50.953499295443869</v>
      </c>
      <c r="K20" s="534">
        <v>41.370775821037604</v>
      </c>
      <c r="L20" s="534">
        <v>35.373119256790872</v>
      </c>
      <c r="M20" s="534">
        <v>42.358266867859449</v>
      </c>
      <c r="N20" s="534">
        <v>37.515388919977617</v>
      </c>
      <c r="O20" s="534">
        <v>37.291513689289836</v>
      </c>
      <c r="P20" s="534">
        <v>41.364755539922612</v>
      </c>
      <c r="Q20" s="534">
        <v>30.427764326069411</v>
      </c>
    </row>
    <row r="21" spans="1:17">
      <c r="A21" s="1391"/>
      <c r="B21" s="331" t="s">
        <v>113</v>
      </c>
      <c r="C21" s="534">
        <v>11.18748810052675</v>
      </c>
      <c r="D21" s="534">
        <v>12.227595252769481</v>
      </c>
      <c r="E21" s="534">
        <v>12.0436812703944</v>
      </c>
      <c r="F21" s="534">
        <v>11.803183316675865</v>
      </c>
      <c r="G21" s="534">
        <v>12.689665503884266</v>
      </c>
      <c r="H21" s="534">
        <v>13.313127640867931</v>
      </c>
      <c r="I21" s="534">
        <v>11.456895113631926</v>
      </c>
      <c r="J21" s="534">
        <v>13.052092648116004</v>
      </c>
      <c r="K21" s="534">
        <v>12.21868411584515</v>
      </c>
      <c r="L21" s="534">
        <v>13.40281423248787</v>
      </c>
      <c r="M21" s="534">
        <v>5.4107745149611661</v>
      </c>
      <c r="N21" s="534">
        <v>4.9988727606957672</v>
      </c>
      <c r="O21" s="534">
        <v>4.5986475036370322</v>
      </c>
      <c r="P21" s="534">
        <v>7.939464256635727</v>
      </c>
      <c r="Q21" s="534">
        <v>4.0808129493513281</v>
      </c>
    </row>
    <row r="22" spans="1:17">
      <c r="A22" s="1391"/>
      <c r="B22" s="331" t="s">
        <v>114</v>
      </c>
      <c r="C22" s="534">
        <v>33.188502673796791</v>
      </c>
      <c r="D22" s="534">
        <v>38.494026439873878</v>
      </c>
      <c r="E22" s="534">
        <v>36.999683024522376</v>
      </c>
      <c r="F22" s="534">
        <v>31.028658452166692</v>
      </c>
      <c r="G22" s="534">
        <v>39.104338451676817</v>
      </c>
      <c r="H22" s="534">
        <v>40.011256591030275</v>
      </c>
      <c r="I22" s="534">
        <v>39.946753796817333</v>
      </c>
      <c r="J22" s="534">
        <v>35.74830384461886</v>
      </c>
      <c r="K22" s="534">
        <v>39.287476561729008</v>
      </c>
      <c r="L22" s="534">
        <v>41.819475843590389</v>
      </c>
      <c r="M22" s="534">
        <v>24.053464416889895</v>
      </c>
      <c r="N22" s="534">
        <v>37.028855132205237</v>
      </c>
      <c r="O22" s="534">
        <v>27.017738919492594</v>
      </c>
      <c r="P22" s="534">
        <v>28.418053577012614</v>
      </c>
      <c r="Q22" s="534">
        <v>28.271792625421938</v>
      </c>
    </row>
    <row r="23" spans="1:17" ht="27.6">
      <c r="A23" s="1391"/>
      <c r="B23" s="331" t="s">
        <v>115</v>
      </c>
      <c r="C23" s="534">
        <v>0</v>
      </c>
      <c r="D23" s="534">
        <v>0</v>
      </c>
      <c r="E23" s="534">
        <v>0</v>
      </c>
      <c r="F23" s="534">
        <v>0</v>
      </c>
      <c r="G23" s="534">
        <v>34.234234234234236</v>
      </c>
      <c r="H23" s="534">
        <v>29.521276595744684</v>
      </c>
      <c r="I23" s="534">
        <v>0</v>
      </c>
      <c r="J23" s="534">
        <v>0</v>
      </c>
      <c r="K23" s="534">
        <v>0</v>
      </c>
      <c r="L23" s="534">
        <v>14.492753623188406</v>
      </c>
      <c r="M23" s="534">
        <v>0</v>
      </c>
      <c r="N23" s="534">
        <v>0</v>
      </c>
      <c r="O23" s="534">
        <v>40.609137055837564</v>
      </c>
      <c r="P23" s="534">
        <v>31.004366812227076</v>
      </c>
      <c r="Q23" s="534">
        <v>0</v>
      </c>
    </row>
    <row r="24" spans="1:17">
      <c r="A24" s="1391"/>
      <c r="B24" s="167" t="s">
        <v>116</v>
      </c>
      <c r="C24" s="174">
        <v>0.87270538669876629</v>
      </c>
      <c r="D24" s="174">
        <v>1.6426294215879762</v>
      </c>
      <c r="E24" s="174">
        <v>3.1403810731648401</v>
      </c>
      <c r="F24" s="174">
        <v>2.5569331518340017</v>
      </c>
      <c r="G24" s="174">
        <v>3.2670508759207664</v>
      </c>
      <c r="H24" s="174">
        <v>2.4510407685675575</v>
      </c>
      <c r="I24" s="174">
        <v>3.2638059935917569</v>
      </c>
      <c r="J24" s="174">
        <v>2.435707594209906</v>
      </c>
      <c r="K24" s="174">
        <v>2.4228273394384137</v>
      </c>
      <c r="L24" s="174">
        <v>3.6606275361490539</v>
      </c>
      <c r="M24" s="174">
        <v>1.9667893568598802</v>
      </c>
      <c r="N24" s="174">
        <v>1.213940392073527</v>
      </c>
      <c r="O24" s="174">
        <v>1.0874343490432892</v>
      </c>
      <c r="P24" s="174">
        <v>3.6904797623691081</v>
      </c>
      <c r="Q24" s="174">
        <v>0.29012801262311355</v>
      </c>
    </row>
    <row r="25" spans="1:17" s="162" customFormat="1" ht="22.5" customHeight="1">
      <c r="A25" s="1391"/>
      <c r="B25" s="529" t="s">
        <v>208</v>
      </c>
      <c r="C25" s="532">
        <v>51.436496889526055</v>
      </c>
      <c r="D25" s="532">
        <v>52.001605449440646</v>
      </c>
      <c r="E25" s="532">
        <v>52.738912391269508</v>
      </c>
      <c r="F25" s="532">
        <v>55.394903142141715</v>
      </c>
      <c r="G25" s="532">
        <v>60.219093609939868</v>
      </c>
      <c r="H25" s="532">
        <v>58.852018759454417</v>
      </c>
      <c r="I25" s="532">
        <v>56.658918975839725</v>
      </c>
      <c r="J25" s="533">
        <v>58.15744977711563</v>
      </c>
      <c r="K25" s="532">
        <v>57.749062705703899</v>
      </c>
      <c r="L25" s="532">
        <v>56.19056801778575</v>
      </c>
      <c r="M25" s="532">
        <v>53.804456130639352</v>
      </c>
      <c r="N25" s="532">
        <v>50.127646891964851</v>
      </c>
      <c r="O25" s="532">
        <v>49.087230457002221</v>
      </c>
      <c r="P25" s="532">
        <v>49.280925813564593</v>
      </c>
      <c r="Q25" s="532">
        <v>48.733592135000322</v>
      </c>
    </row>
    <row r="26" spans="1:17">
      <c r="A26" s="1391"/>
      <c r="B26" s="164" t="s">
        <v>203</v>
      </c>
      <c r="C26" s="171">
        <v>97.78537306869741</v>
      </c>
      <c r="D26" s="171">
        <v>96.213420264184364</v>
      </c>
      <c r="E26" s="171">
        <v>98.224873661357705</v>
      </c>
      <c r="F26" s="171">
        <v>96.794216689842344</v>
      </c>
      <c r="G26" s="171">
        <v>96.116667939222722</v>
      </c>
      <c r="H26" s="171">
        <v>98.590959609031259</v>
      </c>
      <c r="I26" s="171">
        <v>97.428243570608927</v>
      </c>
      <c r="J26" s="171">
        <v>97.743516295266573</v>
      </c>
      <c r="K26" s="171">
        <v>97.66675565922408</v>
      </c>
      <c r="L26" s="171">
        <v>98.385384199097132</v>
      </c>
      <c r="M26" s="171">
        <v>94.365024466477081</v>
      </c>
      <c r="N26" s="171">
        <v>94.219724854465241</v>
      </c>
      <c r="O26" s="171">
        <v>95.205645823075656</v>
      </c>
      <c r="P26" s="171">
        <v>92.54254976629548</v>
      </c>
      <c r="Q26" s="171">
        <v>94.244733358898543</v>
      </c>
    </row>
    <row r="27" spans="1:17" ht="27.6">
      <c r="A27" s="1391"/>
      <c r="B27" s="331" t="s">
        <v>204</v>
      </c>
      <c r="C27" s="534">
        <v>44.772344013490724</v>
      </c>
      <c r="D27" s="534">
        <v>55.389797882579408</v>
      </c>
      <c r="E27" s="534">
        <v>73.866711772665766</v>
      </c>
      <c r="F27" s="534">
        <v>65.935002663825244</v>
      </c>
      <c r="G27" s="534">
        <v>57.448789571694604</v>
      </c>
      <c r="H27" s="534">
        <v>48.364177131526773</v>
      </c>
      <c r="I27" s="534">
        <v>56.656608328304159</v>
      </c>
      <c r="J27" s="534">
        <v>52.299661399548533</v>
      </c>
      <c r="K27" s="534">
        <v>51.31785378098526</v>
      </c>
      <c r="L27" s="534">
        <v>61.198531340152108</v>
      </c>
      <c r="M27" s="534">
        <v>65.625</v>
      </c>
      <c r="N27" s="534">
        <v>51.458392908207038</v>
      </c>
      <c r="O27" s="534">
        <v>42.517891997397527</v>
      </c>
      <c r="P27" s="534">
        <v>77.140386278466423</v>
      </c>
      <c r="Q27" s="534">
        <v>44.745929945732613</v>
      </c>
    </row>
    <row r="28" spans="1:17" ht="27.6">
      <c r="A28" s="1391"/>
      <c r="B28" s="331" t="s">
        <v>205</v>
      </c>
      <c r="C28" s="534">
        <v>80.311501597444092</v>
      </c>
      <c r="D28" s="534">
        <v>94.15789473684211</v>
      </c>
      <c r="E28" s="534">
        <v>73.741007194244602</v>
      </c>
      <c r="F28" s="534">
        <v>78.611111111111114</v>
      </c>
      <c r="G28" s="534">
        <v>97.697899838449104</v>
      </c>
      <c r="H28" s="534">
        <v>80.587808417997095</v>
      </c>
      <c r="I28" s="534">
        <v>88.017973040439344</v>
      </c>
      <c r="J28" s="534">
        <v>68.286311389759675</v>
      </c>
      <c r="K28" s="534">
        <v>80.809031044214493</v>
      </c>
      <c r="L28" s="534">
        <v>77.7972027972028</v>
      </c>
      <c r="M28" s="534">
        <v>71.172181716208641</v>
      </c>
      <c r="N28" s="534">
        <v>77.099811676082865</v>
      </c>
      <c r="O28" s="534">
        <v>91.467436108821104</v>
      </c>
      <c r="P28" s="534">
        <v>91.230158730158735</v>
      </c>
      <c r="Q28" s="534">
        <v>100</v>
      </c>
    </row>
    <row r="29" spans="1:17" ht="27.6">
      <c r="A29" s="1391"/>
      <c r="B29" s="331" t="s">
        <v>206</v>
      </c>
      <c r="C29" s="534">
        <v>76.741478412732505</v>
      </c>
      <c r="D29" s="534">
        <v>78.077834671198261</v>
      </c>
      <c r="E29" s="534">
        <v>79.790718063293639</v>
      </c>
      <c r="F29" s="534">
        <v>81.06524048499945</v>
      </c>
      <c r="G29" s="534">
        <v>81.385442847515677</v>
      </c>
      <c r="H29" s="534">
        <v>83.330795161283689</v>
      </c>
      <c r="I29" s="534">
        <v>80.224027147188664</v>
      </c>
      <c r="J29" s="534">
        <v>83.17696737044146</v>
      </c>
      <c r="K29" s="534">
        <v>83.158944251090631</v>
      </c>
      <c r="L29" s="534">
        <v>83.171123427167302</v>
      </c>
      <c r="M29" s="534">
        <v>80.453531150111573</v>
      </c>
      <c r="N29" s="534">
        <v>80.43687090172493</v>
      </c>
      <c r="O29" s="534">
        <v>81.613207086912638</v>
      </c>
      <c r="P29" s="534">
        <v>85.673429975460209</v>
      </c>
      <c r="Q29" s="534">
        <v>76.25921894645974</v>
      </c>
    </row>
    <row r="30" spans="1:17" ht="27.6">
      <c r="A30" s="1391"/>
      <c r="B30" s="331" t="s">
        <v>112</v>
      </c>
      <c r="C30" s="534">
        <v>18.204320761625777</v>
      </c>
      <c r="D30" s="534">
        <v>18.390071333294671</v>
      </c>
      <c r="E30" s="534">
        <v>18.576893163817594</v>
      </c>
      <c r="F30" s="534">
        <v>18.174297202045107</v>
      </c>
      <c r="G30" s="534">
        <v>28.171787527665671</v>
      </c>
      <c r="H30" s="534">
        <v>28.21182091665192</v>
      </c>
      <c r="I30" s="534">
        <v>25.306526659959761</v>
      </c>
      <c r="J30" s="534">
        <v>23.750809207653976</v>
      </c>
      <c r="K30" s="534">
        <v>25.042689931385638</v>
      </c>
      <c r="L30" s="534">
        <v>25.363631911455016</v>
      </c>
      <c r="M30" s="534">
        <v>21.462104864348426</v>
      </c>
      <c r="N30" s="534">
        <v>17.432223837427127</v>
      </c>
      <c r="O30" s="534">
        <v>20.815692023811028</v>
      </c>
      <c r="P30" s="534">
        <v>16.835933585006515</v>
      </c>
      <c r="Q30" s="534">
        <v>26.507234095973388</v>
      </c>
    </row>
    <row r="31" spans="1:17">
      <c r="A31" s="1391"/>
      <c r="B31" s="331" t="s">
        <v>113</v>
      </c>
      <c r="C31" s="534">
        <v>6.427994818555578</v>
      </c>
      <c r="D31" s="534">
        <v>7.2151015781672339</v>
      </c>
      <c r="E31" s="534">
        <v>8.844044099961982</v>
      </c>
      <c r="F31" s="534">
        <v>8.321802558977776</v>
      </c>
      <c r="G31" s="534">
        <v>7.9389953826780459</v>
      </c>
      <c r="H31" s="534">
        <v>7.8520290227301919</v>
      </c>
      <c r="I31" s="534">
        <v>8.4981206079424751</v>
      </c>
      <c r="J31" s="534">
        <v>8.4651563466094224</v>
      </c>
      <c r="K31" s="534">
        <v>8.7369893394490798</v>
      </c>
      <c r="L31" s="534">
        <v>7.8362942307804735</v>
      </c>
      <c r="M31" s="534">
        <v>3.0939615520017543</v>
      </c>
      <c r="N31" s="534">
        <v>2.5832549206010458</v>
      </c>
      <c r="O31" s="534">
        <v>2.4377528753396662</v>
      </c>
      <c r="P31" s="534">
        <v>4.471382202042701</v>
      </c>
      <c r="Q31" s="534">
        <v>1.7295660543835727</v>
      </c>
    </row>
    <row r="32" spans="1:17">
      <c r="A32" s="1391"/>
      <c r="B32" s="331" t="s">
        <v>114</v>
      </c>
      <c r="C32" s="534">
        <v>21.647819063004846</v>
      </c>
      <c r="D32" s="534">
        <v>33.452708907254362</v>
      </c>
      <c r="E32" s="534">
        <v>32.529052590112272</v>
      </c>
      <c r="F32" s="534">
        <v>32.331179170178885</v>
      </c>
      <c r="G32" s="534">
        <v>33.098312603976865</v>
      </c>
      <c r="H32" s="534">
        <v>39.39632545931758</v>
      </c>
      <c r="I32" s="534">
        <v>31.813417190775684</v>
      </c>
      <c r="J32" s="534">
        <v>36.892240523913479</v>
      </c>
      <c r="K32" s="534">
        <v>32.026195360580715</v>
      </c>
      <c r="L32" s="534">
        <v>41.764817030925236</v>
      </c>
      <c r="M32" s="534">
        <v>29.37037037037037</v>
      </c>
      <c r="N32" s="534">
        <v>25.591283550358757</v>
      </c>
      <c r="O32" s="534">
        <v>23.866421568627452</v>
      </c>
      <c r="P32" s="534">
        <v>31.818181818181817</v>
      </c>
      <c r="Q32" s="534">
        <v>29.997336529497936</v>
      </c>
    </row>
    <row r="33" spans="1:17" ht="27.6">
      <c r="A33" s="1391"/>
      <c r="B33" s="331" t="s">
        <v>115</v>
      </c>
      <c r="C33" s="534" t="s">
        <v>200</v>
      </c>
      <c r="D33" s="534">
        <v>0</v>
      </c>
      <c r="E33" s="534">
        <v>21.818181818181817</v>
      </c>
      <c r="F33" s="534">
        <v>33.333333333333329</v>
      </c>
      <c r="G33" s="534">
        <v>0</v>
      </c>
      <c r="H33" s="534">
        <v>0</v>
      </c>
      <c r="I33" s="534">
        <v>0</v>
      </c>
      <c r="J33" s="534">
        <v>0</v>
      </c>
      <c r="K33" s="534" t="s">
        <v>200</v>
      </c>
      <c r="L33" s="534">
        <v>0</v>
      </c>
      <c r="M33" s="534">
        <v>0</v>
      </c>
      <c r="N33" s="534">
        <v>46.187363834422655</v>
      </c>
      <c r="O33" s="534">
        <v>0</v>
      </c>
      <c r="P33" s="534">
        <v>0</v>
      </c>
      <c r="Q33" s="534">
        <v>1.8744940996038</v>
      </c>
    </row>
    <row r="34" spans="1:17">
      <c r="A34" s="1386"/>
      <c r="B34" s="167" t="s">
        <v>116</v>
      </c>
      <c r="C34" s="174">
        <v>1.7821995739976813</v>
      </c>
      <c r="D34" s="174">
        <v>2.0216785724136028</v>
      </c>
      <c r="E34" s="174">
        <v>2.0001982848361672</v>
      </c>
      <c r="F34" s="174">
        <v>2.3543023193241135</v>
      </c>
      <c r="G34" s="174">
        <v>1.5705645799689687</v>
      </c>
      <c r="H34" s="174">
        <v>3.9348890555384006</v>
      </c>
      <c r="I34" s="174">
        <v>1.31734404536862</v>
      </c>
      <c r="J34" s="174">
        <v>2.0364976790752705</v>
      </c>
      <c r="K34" s="174">
        <v>2.6900115623303993</v>
      </c>
      <c r="L34" s="174">
        <v>1.8743726353177361</v>
      </c>
      <c r="M34" s="174">
        <v>1.1041574477948459</v>
      </c>
      <c r="N34" s="174">
        <v>1.1700669461054054</v>
      </c>
      <c r="O34" s="174">
        <v>0.89112119248217747</v>
      </c>
      <c r="P34" s="174">
        <v>0.67618933301324369</v>
      </c>
      <c r="Q34" s="174"/>
    </row>
    <row r="35" spans="1:17">
      <c r="A35" s="11" t="s">
        <v>198</v>
      </c>
    </row>
  </sheetData>
  <mergeCells count="5">
    <mergeCell ref="A2:B3"/>
    <mergeCell ref="A4:A34"/>
    <mergeCell ref="C2:Q2"/>
    <mergeCell ref="B4:Q4"/>
    <mergeCell ref="A1:Q1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1:Q35"/>
  <sheetViews>
    <sheetView showGridLines="0" workbookViewId="0">
      <selection activeCell="A2" sqref="A2:Q3"/>
    </sheetView>
  </sheetViews>
  <sheetFormatPr baseColWidth="10" defaultColWidth="11.44140625" defaultRowHeight="13.8"/>
  <cols>
    <col min="1" max="1" width="6.88671875" style="11" customWidth="1"/>
    <col min="2" max="2" width="27.5546875" style="11" customWidth="1"/>
    <col min="3" max="11" width="9" style="11" customWidth="1"/>
    <col min="12" max="13" width="7.6640625" style="161" customWidth="1"/>
    <col min="14" max="17" width="7.88671875" style="161" customWidth="1"/>
    <col min="18" max="16384" width="11.44140625" style="161"/>
  </cols>
  <sheetData>
    <row r="1" spans="1:17" ht="33" customHeight="1">
      <c r="A1" s="1367" t="s">
        <v>332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19.5" customHeight="1">
      <c r="A2" s="1380" t="s">
        <v>201</v>
      </c>
      <c r="B2" s="1381"/>
      <c r="C2" s="1387" t="s">
        <v>209</v>
      </c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</row>
    <row r="3" spans="1:17" ht="20.25" customHeight="1">
      <c r="A3" s="1382"/>
      <c r="B3" s="1389"/>
      <c r="C3" s="1177">
        <v>2007</v>
      </c>
      <c r="D3" s="1177">
        <v>2008</v>
      </c>
      <c r="E3" s="1177">
        <v>2009</v>
      </c>
      <c r="F3" s="1177">
        <v>2010</v>
      </c>
      <c r="G3" s="1177">
        <v>2011</v>
      </c>
      <c r="H3" s="1177">
        <v>2012</v>
      </c>
      <c r="I3" s="1177">
        <v>2013</v>
      </c>
      <c r="J3" s="1177">
        <v>2014</v>
      </c>
      <c r="K3" s="1177">
        <v>2015</v>
      </c>
      <c r="L3" s="1177">
        <v>2016</v>
      </c>
      <c r="M3" s="1177">
        <v>2017</v>
      </c>
      <c r="N3" s="1177">
        <v>2018</v>
      </c>
      <c r="O3" s="1177">
        <v>2019</v>
      </c>
      <c r="P3" s="1177">
        <v>2020</v>
      </c>
      <c r="Q3" s="1177">
        <v>2021</v>
      </c>
    </row>
    <row r="4" spans="1:17" s="162" customFormat="1" ht="22.5" customHeight="1">
      <c r="A4" s="1390" t="s">
        <v>105</v>
      </c>
      <c r="B4" s="1393" t="s">
        <v>199</v>
      </c>
      <c r="C4" s="1394"/>
      <c r="D4" s="1394"/>
      <c r="E4" s="1394"/>
      <c r="F4" s="1394"/>
      <c r="G4" s="1394"/>
      <c r="H4" s="1394"/>
      <c r="I4" s="1394"/>
      <c r="J4" s="1394"/>
      <c r="K4" s="1394"/>
      <c r="L4" s="1394"/>
      <c r="M4" s="1394"/>
      <c r="N4" s="1394"/>
      <c r="O4" s="1394"/>
      <c r="P4" s="1394"/>
      <c r="Q4" s="1395"/>
    </row>
    <row r="5" spans="1:17" s="162" customFormat="1" ht="22.5" customHeight="1">
      <c r="A5" s="1391"/>
      <c r="B5" s="572" t="s">
        <v>119</v>
      </c>
      <c r="C5" s="573">
        <v>62.219685461732979</v>
      </c>
      <c r="D5" s="573">
        <v>63.069543604580538</v>
      </c>
      <c r="E5" s="573">
        <v>64.82668622039273</v>
      </c>
      <c r="F5" s="573">
        <v>65.263770984418571</v>
      </c>
      <c r="G5" s="573">
        <v>68.598946198455096</v>
      </c>
      <c r="H5" s="573">
        <v>68.551607929336981</v>
      </c>
      <c r="I5" s="573">
        <v>66.903364513528274</v>
      </c>
      <c r="J5" s="574">
        <v>66.827442855560932</v>
      </c>
      <c r="K5" s="573">
        <v>66.230745131446625</v>
      </c>
      <c r="L5" s="573">
        <v>65.391990722435779</v>
      </c>
      <c r="M5" s="573">
        <v>61.286071956628888</v>
      </c>
      <c r="N5" s="573">
        <v>58.663160294577679</v>
      </c>
      <c r="O5" s="573">
        <v>56.874536526336371</v>
      </c>
      <c r="P5" s="822" t="s">
        <v>319</v>
      </c>
      <c r="Q5" s="573">
        <v>53.58776694115128</v>
      </c>
    </row>
    <row r="6" spans="1:17">
      <c r="A6" s="1391"/>
      <c r="B6" s="164" t="s">
        <v>203</v>
      </c>
      <c r="C6" s="535">
        <v>98.256553907986472</v>
      </c>
      <c r="D6" s="535">
        <v>97.275782460036822</v>
      </c>
      <c r="E6" s="535">
        <v>98.67285092337022</v>
      </c>
      <c r="F6" s="535">
        <v>97.996766560669812</v>
      </c>
      <c r="G6" s="535">
        <v>97.0952039327655</v>
      </c>
      <c r="H6" s="535">
        <v>98.613438603862633</v>
      </c>
      <c r="I6" s="535">
        <v>98.389774395685592</v>
      </c>
      <c r="J6" s="536">
        <v>98.626702030295675</v>
      </c>
      <c r="K6" s="535">
        <v>98.863004387320032</v>
      </c>
      <c r="L6" s="535">
        <v>98.99738934785222</v>
      </c>
      <c r="M6" s="535">
        <v>95.39922193025248</v>
      </c>
      <c r="N6" s="621">
        <v>95.891090131592534</v>
      </c>
      <c r="O6" s="621">
        <v>94.892585264705758</v>
      </c>
      <c r="P6" s="823" t="s">
        <v>319</v>
      </c>
      <c r="Q6" s="621">
        <v>94.153673493927613</v>
      </c>
    </row>
    <row r="7" spans="1:17" ht="27.6">
      <c r="A7" s="1391"/>
      <c r="B7" s="331" t="s">
        <v>204</v>
      </c>
      <c r="C7" s="535">
        <v>57.448463632827696</v>
      </c>
      <c r="D7" s="535">
        <v>63.530297327813322</v>
      </c>
      <c r="E7" s="535">
        <v>78.267803471753666</v>
      </c>
      <c r="F7" s="535">
        <v>64.393596133514578</v>
      </c>
      <c r="G7" s="535">
        <v>66.666666666666657</v>
      </c>
      <c r="H7" s="535">
        <v>54.17240085074441</v>
      </c>
      <c r="I7" s="535">
        <v>63.508860334257157</v>
      </c>
      <c r="J7" s="536">
        <v>68.317757009345797</v>
      </c>
      <c r="K7" s="535">
        <v>66.506477225240275</v>
      </c>
      <c r="L7" s="535">
        <v>65.619868637110017</v>
      </c>
      <c r="M7" s="535">
        <v>68.713749573524396</v>
      </c>
      <c r="N7" s="621">
        <v>53.545810238017609</v>
      </c>
      <c r="O7" s="621">
        <v>43.726875210225366</v>
      </c>
      <c r="P7" s="823" t="s">
        <v>319</v>
      </c>
      <c r="Q7" s="621">
        <v>58.428618098660564</v>
      </c>
    </row>
    <row r="8" spans="1:17" ht="27.6">
      <c r="A8" s="1391"/>
      <c r="B8" s="331" t="s">
        <v>205</v>
      </c>
      <c r="C8" s="535">
        <v>88.973121984838045</v>
      </c>
      <c r="D8" s="535">
        <v>95.022831050228305</v>
      </c>
      <c r="E8" s="535">
        <v>80.624187256176853</v>
      </c>
      <c r="F8" s="535">
        <v>81.006864988558348</v>
      </c>
      <c r="G8" s="535">
        <v>89.359637774902978</v>
      </c>
      <c r="H8" s="535">
        <v>73.868378812199026</v>
      </c>
      <c r="I8" s="535">
        <v>91.40669313669882</v>
      </c>
      <c r="J8" s="536">
        <v>77.116935483870961</v>
      </c>
      <c r="K8" s="535">
        <v>85.782272456870913</v>
      </c>
      <c r="L8" s="535">
        <v>92.669971671388112</v>
      </c>
      <c r="M8" s="535">
        <v>89.103554868624428</v>
      </c>
      <c r="N8" s="621">
        <v>82.616541353383454</v>
      </c>
      <c r="O8" s="621">
        <v>97.145405887600361</v>
      </c>
      <c r="P8" s="823" t="s">
        <v>319</v>
      </c>
      <c r="Q8" s="621">
        <v>100</v>
      </c>
    </row>
    <row r="9" spans="1:17" ht="27.6">
      <c r="A9" s="1391"/>
      <c r="B9" s="331" t="s">
        <v>206</v>
      </c>
      <c r="C9" s="535">
        <v>76.534775595407538</v>
      </c>
      <c r="D9" s="535">
        <v>77.107185983289796</v>
      </c>
      <c r="E9" s="535">
        <v>79.894764625978794</v>
      </c>
      <c r="F9" s="535">
        <v>80.271229755463153</v>
      </c>
      <c r="G9" s="535">
        <v>81.938562775689448</v>
      </c>
      <c r="H9" s="535">
        <v>82.341840722548781</v>
      </c>
      <c r="I9" s="535">
        <v>80.383047620597353</v>
      </c>
      <c r="J9" s="536">
        <v>80.647483283074337</v>
      </c>
      <c r="K9" s="535">
        <v>80.753384248595793</v>
      </c>
      <c r="L9" s="535">
        <v>80.899618697275798</v>
      </c>
      <c r="M9" s="535">
        <v>79.200654367224971</v>
      </c>
      <c r="N9" s="621">
        <v>77.8456079054003</v>
      </c>
      <c r="O9" s="621">
        <v>79.365526088436269</v>
      </c>
      <c r="P9" s="823" t="s">
        <v>319</v>
      </c>
      <c r="Q9" s="621">
        <v>73.278150713103514</v>
      </c>
    </row>
    <row r="10" spans="1:17" ht="27.6">
      <c r="A10" s="1391"/>
      <c r="B10" s="331" t="s">
        <v>112</v>
      </c>
      <c r="C10" s="535">
        <v>21.724978241949522</v>
      </c>
      <c r="D10" s="535">
        <v>21.851141828944272</v>
      </c>
      <c r="E10" s="535">
        <v>23.124797776974173</v>
      </c>
      <c r="F10" s="535">
        <v>21.598198306891074</v>
      </c>
      <c r="G10" s="535">
        <v>34.677555301653904</v>
      </c>
      <c r="H10" s="535">
        <v>34.033735765048377</v>
      </c>
      <c r="I10" s="535">
        <v>31.315854826693158</v>
      </c>
      <c r="J10" s="536">
        <v>29.546035261051017</v>
      </c>
      <c r="K10" s="535">
        <v>29.318849515795581</v>
      </c>
      <c r="L10" s="535">
        <v>28.901765406693379</v>
      </c>
      <c r="M10" s="535">
        <v>27.231183774533008</v>
      </c>
      <c r="N10" s="621">
        <v>21.224352505886309</v>
      </c>
      <c r="O10" s="621">
        <v>24.282937397059044</v>
      </c>
      <c r="P10" s="823" t="s">
        <v>319</v>
      </c>
      <c r="Q10" s="621">
        <v>29.806735093199681</v>
      </c>
    </row>
    <row r="11" spans="1:17">
      <c r="A11" s="1391"/>
      <c r="B11" s="331" t="s">
        <v>113</v>
      </c>
      <c r="C11" s="535">
        <v>12.876748122649762</v>
      </c>
      <c r="D11" s="535">
        <v>14.715886354541816</v>
      </c>
      <c r="E11" s="535">
        <v>14.99372324662496</v>
      </c>
      <c r="F11" s="535">
        <v>14.462314727215389</v>
      </c>
      <c r="G11" s="535">
        <v>15.186659382398085</v>
      </c>
      <c r="H11" s="535">
        <v>15.440250796080077</v>
      </c>
      <c r="I11" s="535">
        <v>13.841651867846922</v>
      </c>
      <c r="J11" s="536">
        <v>15.178285949551713</v>
      </c>
      <c r="K11" s="535">
        <v>15.072899994425997</v>
      </c>
      <c r="L11" s="535">
        <v>15.210426302919601</v>
      </c>
      <c r="M11" s="535">
        <v>6.2318570125238448</v>
      </c>
      <c r="N11" s="621">
        <v>5.5095520636369564</v>
      </c>
      <c r="O11" s="621">
        <v>4.9677689598074855</v>
      </c>
      <c r="P11" s="823" t="s">
        <v>319</v>
      </c>
      <c r="Q11" s="621">
        <v>4.410942966934404</v>
      </c>
    </row>
    <row r="12" spans="1:17">
      <c r="A12" s="1391"/>
      <c r="B12" s="331" t="s">
        <v>114</v>
      </c>
      <c r="C12" s="535">
        <v>35.199585277345776</v>
      </c>
      <c r="D12" s="535">
        <v>41.649780479567717</v>
      </c>
      <c r="E12" s="535">
        <v>39.839245647419695</v>
      </c>
      <c r="F12" s="535">
        <v>34.685526198736767</v>
      </c>
      <c r="G12" s="535">
        <v>40.294297650408453</v>
      </c>
      <c r="H12" s="535">
        <v>41.960088941428133</v>
      </c>
      <c r="I12" s="535">
        <v>42.320466931088966</v>
      </c>
      <c r="J12" s="536">
        <v>39.114114114114109</v>
      </c>
      <c r="K12" s="535">
        <v>40.55855063745112</v>
      </c>
      <c r="L12" s="535">
        <v>45.560639852341765</v>
      </c>
      <c r="M12" s="535">
        <v>27.812508531025632</v>
      </c>
      <c r="N12" s="621">
        <v>38.448954234831227</v>
      </c>
      <c r="O12" s="621">
        <v>29.238267299693288</v>
      </c>
      <c r="P12" s="823" t="s">
        <v>319</v>
      </c>
      <c r="Q12" s="621">
        <v>32.436747455484841</v>
      </c>
    </row>
    <row r="13" spans="1:17" ht="27.6">
      <c r="A13" s="1391"/>
      <c r="B13" s="331" t="s">
        <v>115</v>
      </c>
      <c r="C13" s="537">
        <v>0</v>
      </c>
      <c r="D13" s="537" t="s">
        <v>200</v>
      </c>
      <c r="E13" s="537">
        <v>70.588235294117652</v>
      </c>
      <c r="F13" s="537">
        <v>15.432098765432098</v>
      </c>
      <c r="G13" s="537">
        <v>100</v>
      </c>
      <c r="H13" s="537">
        <v>0</v>
      </c>
      <c r="I13" s="537">
        <v>0</v>
      </c>
      <c r="J13" s="538" t="s">
        <v>200</v>
      </c>
      <c r="K13" s="537" t="s">
        <v>200</v>
      </c>
      <c r="L13" s="537">
        <v>0</v>
      </c>
      <c r="M13" s="537">
        <v>0</v>
      </c>
      <c r="N13" s="622">
        <v>0</v>
      </c>
      <c r="O13" s="622">
        <v>25.559105431309902</v>
      </c>
      <c r="P13" s="823" t="s">
        <v>319</v>
      </c>
      <c r="Q13" s="622">
        <v>0</v>
      </c>
    </row>
    <row r="14" spans="1:17">
      <c r="A14" s="1391"/>
      <c r="B14" s="167" t="s">
        <v>116</v>
      </c>
      <c r="C14" s="535">
        <v>5.7295550584141184</v>
      </c>
      <c r="D14" s="535">
        <v>7.3198694770261934</v>
      </c>
      <c r="E14" s="535">
        <v>11.617853669080299</v>
      </c>
      <c r="F14" s="535">
        <v>8.791441584577905</v>
      </c>
      <c r="G14" s="535">
        <v>4.1120284927958561</v>
      </c>
      <c r="H14" s="535">
        <v>16.033417257953765</v>
      </c>
      <c r="I14" s="535">
        <v>9.5704057279236281</v>
      </c>
      <c r="J14" s="536">
        <v>10.360029390154299</v>
      </c>
      <c r="K14" s="535">
        <v>12.525228540899915</v>
      </c>
      <c r="L14" s="535">
        <v>10.386767209924592</v>
      </c>
      <c r="M14" s="535">
        <v>9.8115299334811521</v>
      </c>
      <c r="N14" s="621">
        <v>6.1783439490445859</v>
      </c>
      <c r="O14" s="621">
        <v>4.363403026576119</v>
      </c>
      <c r="P14" s="823" t="s">
        <v>319</v>
      </c>
      <c r="Q14" s="621">
        <v>4.2089791555318019</v>
      </c>
    </row>
    <row r="15" spans="1:17" s="162" customFormat="1" ht="22.5" customHeight="1">
      <c r="A15" s="1391"/>
      <c r="B15" s="529" t="s">
        <v>207</v>
      </c>
      <c r="C15" s="532">
        <v>62.480741229445293</v>
      </c>
      <c r="D15" s="532">
        <v>64.409141683807931</v>
      </c>
      <c r="E15" s="532">
        <v>65.751379294274543</v>
      </c>
      <c r="F15" s="532">
        <v>64.779136081409206</v>
      </c>
      <c r="G15" s="532">
        <v>67.672097638196377</v>
      </c>
      <c r="H15" s="532">
        <v>67.731678008590364</v>
      </c>
      <c r="I15" s="532">
        <v>66.195642879965433</v>
      </c>
      <c r="J15" s="533">
        <v>65.431382528069122</v>
      </c>
      <c r="K15" s="532">
        <v>64.571791529153714</v>
      </c>
      <c r="L15" s="532">
        <v>64.476406762553623</v>
      </c>
      <c r="M15" s="532">
        <v>59.668005479707787</v>
      </c>
      <c r="N15" s="623">
        <v>58.480062540536146</v>
      </c>
      <c r="O15" s="623">
        <v>55.918763664648509</v>
      </c>
      <c r="P15" s="822" t="s">
        <v>319</v>
      </c>
      <c r="Q15" s="623">
        <v>51.029125936088725</v>
      </c>
    </row>
    <row r="16" spans="1:17">
      <c r="A16" s="1391"/>
      <c r="B16" s="164" t="s">
        <v>203</v>
      </c>
      <c r="C16" s="535">
        <v>97.72510819901386</v>
      </c>
      <c r="D16" s="535">
        <v>97.603496076312197</v>
      </c>
      <c r="E16" s="535">
        <v>98.964117013342161</v>
      </c>
      <c r="F16" s="535">
        <v>98.611584908234974</v>
      </c>
      <c r="G16" s="535">
        <v>96.722010250865495</v>
      </c>
      <c r="H16" s="535">
        <v>98.391224862888478</v>
      </c>
      <c r="I16" s="535">
        <v>99.113350968726792</v>
      </c>
      <c r="J16" s="536">
        <v>98.974573723317434</v>
      </c>
      <c r="K16" s="535">
        <v>99.35299892478146</v>
      </c>
      <c r="L16" s="535">
        <v>99.166287430599795</v>
      </c>
      <c r="M16" s="535">
        <v>96.493666570506946</v>
      </c>
      <c r="N16" s="621">
        <v>97.276991264684369</v>
      </c>
      <c r="O16" s="621">
        <v>94.78814179560699</v>
      </c>
      <c r="P16" s="823" t="s">
        <v>319</v>
      </c>
      <c r="Q16" s="621">
        <v>94.08428522133056</v>
      </c>
    </row>
    <row r="17" spans="1:17" ht="27.6">
      <c r="A17" s="1391"/>
      <c r="B17" s="331" t="s">
        <v>204</v>
      </c>
      <c r="C17" s="535">
        <v>55.68702290076336</v>
      </c>
      <c r="D17" s="535">
        <v>65.558228385453518</v>
      </c>
      <c r="E17" s="535">
        <v>72.681704260651628</v>
      </c>
      <c r="F17" s="535">
        <v>56.933085501858741</v>
      </c>
      <c r="G17" s="535">
        <v>60.965630114566281</v>
      </c>
      <c r="H17" s="535">
        <v>53.831204886174348</v>
      </c>
      <c r="I17" s="535">
        <v>58.067000385059686</v>
      </c>
      <c r="J17" s="536">
        <v>67.91421362489487</v>
      </c>
      <c r="K17" s="535">
        <v>70.315091210613602</v>
      </c>
      <c r="L17" s="535">
        <v>60.130246020260493</v>
      </c>
      <c r="M17" s="535">
        <v>53.818400481058326</v>
      </c>
      <c r="N17" s="621">
        <v>46.941247728649302</v>
      </c>
      <c r="O17" s="621">
        <v>32.788334069818823</v>
      </c>
      <c r="P17" s="823" t="s">
        <v>319</v>
      </c>
      <c r="Q17" s="621">
        <v>67.670753064798589</v>
      </c>
    </row>
    <row r="18" spans="1:17" ht="27.6">
      <c r="A18" s="1391"/>
      <c r="B18" s="331" t="s">
        <v>205</v>
      </c>
      <c r="C18" s="535">
        <v>87.950937950937941</v>
      </c>
      <c r="D18" s="535">
        <v>96.328293736501081</v>
      </c>
      <c r="E18" s="535">
        <v>82.858306188925084</v>
      </c>
      <c r="F18" s="535">
        <v>80.431244914564687</v>
      </c>
      <c r="G18" s="535">
        <v>81.695827725437425</v>
      </c>
      <c r="H18" s="535">
        <v>74.86486486486487</v>
      </c>
      <c r="I18" s="535">
        <v>90.758676351896696</v>
      </c>
      <c r="J18" s="536">
        <v>75.581887431231493</v>
      </c>
      <c r="K18" s="535">
        <v>93.031841255191509</v>
      </c>
      <c r="L18" s="535">
        <v>100</v>
      </c>
      <c r="M18" s="535">
        <v>98.160762942779286</v>
      </c>
      <c r="N18" s="621">
        <v>82.982917214191858</v>
      </c>
      <c r="O18" s="621">
        <v>97.342192691029908</v>
      </c>
      <c r="P18" s="823" t="s">
        <v>319</v>
      </c>
      <c r="Q18" s="621">
        <v>100</v>
      </c>
    </row>
    <row r="19" spans="1:17" ht="27.6">
      <c r="A19" s="1391"/>
      <c r="B19" s="331" t="s">
        <v>206</v>
      </c>
      <c r="C19" s="535">
        <v>74.851407286221345</v>
      </c>
      <c r="D19" s="535">
        <v>75.402140034060608</v>
      </c>
      <c r="E19" s="535">
        <v>78.474478388658923</v>
      </c>
      <c r="F19" s="535">
        <v>78.002881553005409</v>
      </c>
      <c r="G19" s="535">
        <v>81.280185349759648</v>
      </c>
      <c r="H19" s="535">
        <v>80.285119333653682</v>
      </c>
      <c r="I19" s="535">
        <v>78.941409201930242</v>
      </c>
      <c r="J19" s="536">
        <v>77.848274101958779</v>
      </c>
      <c r="K19" s="535">
        <v>77.579128592239442</v>
      </c>
      <c r="L19" s="535">
        <v>78.350738225675968</v>
      </c>
      <c r="M19" s="535">
        <v>77.040711801728676</v>
      </c>
      <c r="N19" s="621">
        <v>75.167760947112654</v>
      </c>
      <c r="O19" s="621">
        <v>76.51608315332463</v>
      </c>
      <c r="P19" s="823" t="s">
        <v>319</v>
      </c>
      <c r="Q19" s="621">
        <v>70.314771347123198</v>
      </c>
    </row>
    <row r="20" spans="1:17" ht="27.6">
      <c r="A20" s="1391"/>
      <c r="B20" s="331" t="s">
        <v>112</v>
      </c>
      <c r="C20" s="535">
        <v>40.415166278330858</v>
      </c>
      <c r="D20" s="535">
        <v>42.619462178371059</v>
      </c>
      <c r="E20" s="535">
        <v>41.133004926108377</v>
      </c>
      <c r="F20" s="535">
        <v>34.93402552455116</v>
      </c>
      <c r="G20" s="535">
        <v>61.016042780748656</v>
      </c>
      <c r="H20" s="535">
        <v>41.474043198181135</v>
      </c>
      <c r="I20" s="535">
        <v>52.563704164077066</v>
      </c>
      <c r="J20" s="536">
        <v>53.663535439795055</v>
      </c>
      <c r="K20" s="535">
        <v>38.839759462327557</v>
      </c>
      <c r="L20" s="535">
        <v>35.730645900137425</v>
      </c>
      <c r="M20" s="535">
        <v>46.572580645161288</v>
      </c>
      <c r="N20" s="621">
        <v>39.79252299862987</v>
      </c>
      <c r="O20" s="621">
        <v>41.561671087533156</v>
      </c>
      <c r="P20" s="823" t="s">
        <v>319</v>
      </c>
      <c r="Q20" s="621">
        <v>32.685810810810814</v>
      </c>
    </row>
    <row r="21" spans="1:17">
      <c r="A21" s="1391"/>
      <c r="B21" s="331" t="s">
        <v>113</v>
      </c>
      <c r="C21" s="535">
        <v>14.427360993072188</v>
      </c>
      <c r="D21" s="535">
        <v>16.936142268919493</v>
      </c>
      <c r="E21" s="535">
        <v>16.199861978421502</v>
      </c>
      <c r="F21" s="535">
        <v>15.74400808429837</v>
      </c>
      <c r="G21" s="535">
        <v>16.833209312214308</v>
      </c>
      <c r="H21" s="535">
        <v>17.611008502129348</v>
      </c>
      <c r="I21" s="535">
        <v>14.447797819679298</v>
      </c>
      <c r="J21" s="536">
        <v>16.642976501667555</v>
      </c>
      <c r="K21" s="535">
        <v>16.076629426872557</v>
      </c>
      <c r="L21" s="535">
        <v>17.255952872844038</v>
      </c>
      <c r="M21" s="535">
        <v>7.2330107480837587</v>
      </c>
      <c r="N21" s="621">
        <v>7.000767673228812</v>
      </c>
      <c r="O21" s="621">
        <v>6.2166873768201043</v>
      </c>
      <c r="P21" s="823" t="s">
        <v>319</v>
      </c>
      <c r="Q21" s="621">
        <v>5.5518848631131368</v>
      </c>
    </row>
    <row r="22" spans="1:17">
      <c r="A22" s="1391"/>
      <c r="B22" s="331" t="s">
        <v>114</v>
      </c>
      <c r="C22" s="535">
        <v>37.908795872513942</v>
      </c>
      <c r="D22" s="535">
        <v>43.130258413461533</v>
      </c>
      <c r="E22" s="535">
        <v>41.345184299958923</v>
      </c>
      <c r="F22" s="535">
        <v>34.091700522344745</v>
      </c>
      <c r="G22" s="535">
        <v>42.254829123328378</v>
      </c>
      <c r="H22" s="535">
        <v>42.949552170251856</v>
      </c>
      <c r="I22" s="535">
        <v>43.85683331995827</v>
      </c>
      <c r="J22" s="536">
        <v>39.066833056017749</v>
      </c>
      <c r="K22" s="535">
        <v>41.744548286604363</v>
      </c>
      <c r="L22" s="535">
        <v>45.503211991434689</v>
      </c>
      <c r="M22" s="535">
        <v>26.136028326940103</v>
      </c>
      <c r="N22" s="621">
        <v>42.094583168930725</v>
      </c>
      <c r="O22" s="621">
        <v>30.646635787420774</v>
      </c>
      <c r="P22" s="823" t="s">
        <v>319</v>
      </c>
      <c r="Q22" s="621">
        <v>31.927692067944523</v>
      </c>
    </row>
    <row r="23" spans="1:17" ht="27.6">
      <c r="A23" s="1391"/>
      <c r="B23" s="331" t="s">
        <v>115</v>
      </c>
      <c r="C23" s="535">
        <v>0</v>
      </c>
      <c r="D23" s="537" t="s">
        <v>200</v>
      </c>
      <c r="E23" s="535">
        <v>0</v>
      </c>
      <c r="F23" s="535">
        <v>0</v>
      </c>
      <c r="G23" s="535">
        <v>100</v>
      </c>
      <c r="H23" s="535">
        <v>0</v>
      </c>
      <c r="I23" s="537" t="s">
        <v>200</v>
      </c>
      <c r="J23" s="538" t="s">
        <v>200</v>
      </c>
      <c r="K23" s="537" t="s">
        <v>200</v>
      </c>
      <c r="L23" s="537">
        <v>0</v>
      </c>
      <c r="M23" s="537">
        <v>0</v>
      </c>
      <c r="N23" s="622">
        <v>0</v>
      </c>
      <c r="O23" s="622">
        <v>40.609137055837564</v>
      </c>
      <c r="P23" s="823" t="s">
        <v>319</v>
      </c>
      <c r="Q23" s="622">
        <v>0</v>
      </c>
    </row>
    <row r="24" spans="1:17">
      <c r="A24" s="1391"/>
      <c r="B24" s="167" t="s">
        <v>116</v>
      </c>
      <c r="C24" s="535">
        <v>2.2431259044862517</v>
      </c>
      <c r="D24" s="535">
        <v>6.8048670572329879</v>
      </c>
      <c r="E24" s="535">
        <v>16.10878661087866</v>
      </c>
      <c r="F24" s="535">
        <v>9.0351366424986068</v>
      </c>
      <c r="G24" s="535">
        <v>1.3850415512465373</v>
      </c>
      <c r="H24" s="535">
        <v>10.819165378670787</v>
      </c>
      <c r="I24" s="535">
        <v>14.350515463917526</v>
      </c>
      <c r="J24" s="536">
        <v>11.659344373099021</v>
      </c>
      <c r="K24" s="535">
        <v>12.204822271936367</v>
      </c>
      <c r="L24" s="535">
        <v>13.242249080399368</v>
      </c>
      <c r="M24" s="535">
        <v>16.291251964379256</v>
      </c>
      <c r="N24" s="621">
        <v>7.3083067092651763</v>
      </c>
      <c r="O24" s="621">
        <v>5.2033026951238508</v>
      </c>
      <c r="P24" s="823" t="s">
        <v>319</v>
      </c>
      <c r="Q24" s="621">
        <v>2.3447141094199915</v>
      </c>
    </row>
    <row r="25" spans="1:17" s="162" customFormat="1" ht="22.5" customHeight="1">
      <c r="A25" s="1391"/>
      <c r="B25" s="529" t="s">
        <v>208</v>
      </c>
      <c r="C25" s="532">
        <v>61.850379452684749</v>
      </c>
      <c r="D25" s="532">
        <v>61.185904360092003</v>
      </c>
      <c r="E25" s="532">
        <v>63.521904410221133</v>
      </c>
      <c r="F25" s="532">
        <v>65.951842271340581</v>
      </c>
      <c r="G25" s="532">
        <v>69.863067911983535</v>
      </c>
      <c r="H25" s="532">
        <v>69.655441864394248</v>
      </c>
      <c r="I25" s="532">
        <v>67.872378444658509</v>
      </c>
      <c r="J25" s="533">
        <v>68.675768588547299</v>
      </c>
      <c r="K25" s="532">
        <v>68.414816733781109</v>
      </c>
      <c r="L25" s="532">
        <v>66.616123657314645</v>
      </c>
      <c r="M25" s="532">
        <v>63.470522720660313</v>
      </c>
      <c r="N25" s="623">
        <v>58.904617221939269</v>
      </c>
      <c r="O25" s="623">
        <v>58.098817335866848</v>
      </c>
      <c r="P25" s="822" t="s">
        <v>319</v>
      </c>
      <c r="Q25" s="623">
        <v>56.94588247651631</v>
      </c>
    </row>
    <row r="26" spans="1:17">
      <c r="A26" s="1391"/>
      <c r="B26" s="164" t="s">
        <v>203</v>
      </c>
      <c r="C26" s="535">
        <v>98.799005734255402</v>
      </c>
      <c r="D26" s="535">
        <v>96.951297530562627</v>
      </c>
      <c r="E26" s="535">
        <v>98.403217675295352</v>
      </c>
      <c r="F26" s="535">
        <v>97.449826009549241</v>
      </c>
      <c r="G26" s="535">
        <v>97.41713301764959</v>
      </c>
      <c r="H26" s="535">
        <v>98.798449265370806</v>
      </c>
      <c r="I26" s="535">
        <v>97.776142298518323</v>
      </c>
      <c r="J26" s="536">
        <v>98.359003172924375</v>
      </c>
      <c r="K26" s="535">
        <v>98.424841355439057</v>
      </c>
      <c r="L26" s="535">
        <v>98.846547771943222</v>
      </c>
      <c r="M26" s="535">
        <v>94.43277959612179</v>
      </c>
      <c r="N26" s="621">
        <v>94.611411315956772</v>
      </c>
      <c r="O26" s="621">
        <v>94.98888536043188</v>
      </c>
      <c r="P26" s="823" t="s">
        <v>319</v>
      </c>
      <c r="Q26" s="621">
        <v>94.211139526192767</v>
      </c>
    </row>
    <row r="27" spans="1:17" ht="27.6">
      <c r="A27" s="1391"/>
      <c r="B27" s="331" t="s">
        <v>204</v>
      </c>
      <c r="C27" s="535">
        <v>59.27835051546392</v>
      </c>
      <c r="D27" s="535">
        <v>61.91549295774648</v>
      </c>
      <c r="E27" s="535">
        <v>82.247899159663859</v>
      </c>
      <c r="F27" s="535">
        <v>69.498855253116261</v>
      </c>
      <c r="G27" s="535">
        <v>72.046332046332054</v>
      </c>
      <c r="H27" s="535">
        <v>54.452288772489176</v>
      </c>
      <c r="I27" s="535">
        <v>67.719350513928205</v>
      </c>
      <c r="J27" s="536">
        <v>68.711530570373412</v>
      </c>
      <c r="K27" s="535">
        <v>62.636899747262007</v>
      </c>
      <c r="L27" s="535">
        <v>69.685602000714539</v>
      </c>
      <c r="M27" s="535">
        <v>77.775745381379181</v>
      </c>
      <c r="N27" s="621">
        <v>61.246468926553675</v>
      </c>
      <c r="O27" s="621">
        <v>54.996585476895063</v>
      </c>
      <c r="P27" s="823" t="s">
        <v>319</v>
      </c>
      <c r="Q27" s="621">
        <v>50.352004897459445</v>
      </c>
    </row>
    <row r="28" spans="1:17" ht="27.6">
      <c r="A28" s="1391"/>
      <c r="B28" s="331" t="s">
        <v>205</v>
      </c>
      <c r="C28" s="535">
        <v>89.907651715039577</v>
      </c>
      <c r="D28" s="535">
        <v>94.066455696202539</v>
      </c>
      <c r="E28" s="535">
        <v>76.673866090712735</v>
      </c>
      <c r="F28" s="535">
        <v>83.361064891846922</v>
      </c>
      <c r="G28" s="535">
        <v>96.450809464508097</v>
      </c>
      <c r="H28" s="535">
        <v>73.316708229426425</v>
      </c>
      <c r="I28" s="535">
        <v>92.938931297709928</v>
      </c>
      <c r="J28" s="536">
        <v>83.034257748776511</v>
      </c>
      <c r="K28" s="535">
        <v>72.63598326359832</v>
      </c>
      <c r="L28" s="535">
        <v>82.337883959044362</v>
      </c>
      <c r="M28" s="535">
        <v>77.232142857142861</v>
      </c>
      <c r="N28" s="621">
        <v>82.307265668330558</v>
      </c>
      <c r="O28" s="621">
        <v>97.035664659564617</v>
      </c>
      <c r="P28" s="823" t="s">
        <v>319</v>
      </c>
      <c r="Q28" s="621">
        <v>100</v>
      </c>
    </row>
    <row r="29" spans="1:17" ht="27.6">
      <c r="A29" s="1391"/>
      <c r="B29" s="331" t="s">
        <v>206</v>
      </c>
      <c r="C29" s="535">
        <v>79.573381326877865</v>
      </c>
      <c r="D29" s="535">
        <v>80.423627647672802</v>
      </c>
      <c r="E29" s="535">
        <v>82.715796219160524</v>
      </c>
      <c r="F29" s="535">
        <v>84.566235724156911</v>
      </c>
      <c r="G29" s="535">
        <v>83.015861216677038</v>
      </c>
      <c r="H29" s="535">
        <v>85.921448185818292</v>
      </c>
      <c r="I29" s="535">
        <v>82.847342850340794</v>
      </c>
      <c r="J29" s="536">
        <v>85.376211499327425</v>
      </c>
      <c r="K29" s="535">
        <v>85.723587350959036</v>
      </c>
      <c r="L29" s="535">
        <v>85.095630370939119</v>
      </c>
      <c r="M29" s="535">
        <v>82.738219116991232</v>
      </c>
      <c r="N29" s="621">
        <v>82.257837821722305</v>
      </c>
      <c r="O29" s="621">
        <v>83.86096770928232</v>
      </c>
      <c r="P29" s="823" t="s">
        <v>319</v>
      </c>
      <c r="Q29" s="621">
        <v>78.22692091449349</v>
      </c>
    </row>
    <row r="30" spans="1:17" ht="27.6">
      <c r="A30" s="1391"/>
      <c r="B30" s="331" t="s">
        <v>112</v>
      </c>
      <c r="C30" s="535">
        <v>20.051584517058924</v>
      </c>
      <c r="D30" s="535">
        <v>19.874026189292227</v>
      </c>
      <c r="E30" s="535">
        <v>21.113767640649133</v>
      </c>
      <c r="F30" s="535">
        <v>20.231444533120509</v>
      </c>
      <c r="G30" s="535">
        <v>31.585005964963685</v>
      </c>
      <c r="H30" s="535">
        <v>33.294425513489088</v>
      </c>
      <c r="I30" s="535">
        <v>28.577436020665626</v>
      </c>
      <c r="J30" s="536">
        <v>26.87417218543046</v>
      </c>
      <c r="K30" s="535">
        <v>28.231086323957321</v>
      </c>
      <c r="L30" s="535">
        <v>27.986243321255301</v>
      </c>
      <c r="M30" s="535">
        <v>24.880548862661819</v>
      </c>
      <c r="N30" s="621">
        <v>19.377943867024797</v>
      </c>
      <c r="O30" s="621">
        <v>22.584377699190039</v>
      </c>
      <c r="P30" s="823" t="s">
        <v>319</v>
      </c>
      <c r="Q30" s="621">
        <v>29.481105039929695</v>
      </c>
    </row>
    <row r="31" spans="1:17">
      <c r="A31" s="1391"/>
      <c r="B31" s="331" t="s">
        <v>113</v>
      </c>
      <c r="C31" s="535">
        <v>9.8440202152487437</v>
      </c>
      <c r="D31" s="535">
        <v>10.994943486020226</v>
      </c>
      <c r="E31" s="535">
        <v>13.096656341831467</v>
      </c>
      <c r="F31" s="535">
        <v>12.134176128373278</v>
      </c>
      <c r="G31" s="535">
        <v>11.602228209663288</v>
      </c>
      <c r="H31" s="535">
        <v>11.463881782214207</v>
      </c>
      <c r="I31" s="535">
        <v>12.728685181588659</v>
      </c>
      <c r="J31" s="536">
        <v>12.666190985848496</v>
      </c>
      <c r="K31" s="535">
        <v>13.401941541562781</v>
      </c>
      <c r="L31" s="535">
        <v>11.817291687065506</v>
      </c>
      <c r="M31" s="535">
        <v>4.4078639413325007</v>
      </c>
      <c r="N31" s="621">
        <v>3.2480622577822227</v>
      </c>
      <c r="O31" s="621">
        <v>2.9504315732204036</v>
      </c>
      <c r="P31" s="823" t="s">
        <v>319</v>
      </c>
      <c r="Q31" s="621">
        <v>2.4041426199699583</v>
      </c>
    </row>
    <row r="32" spans="1:17">
      <c r="A32" s="1391"/>
      <c r="B32" s="331" t="s">
        <v>114</v>
      </c>
      <c r="C32" s="535">
        <v>25.666178623718888</v>
      </c>
      <c r="D32" s="535">
        <v>37.224966322406829</v>
      </c>
      <c r="E32" s="535">
        <v>35.056925996204939</v>
      </c>
      <c r="F32" s="535">
        <v>36.633663366336634</v>
      </c>
      <c r="G32" s="535">
        <v>35.34377638120251</v>
      </c>
      <c r="H32" s="535">
        <v>39.210890141444224</v>
      </c>
      <c r="I32" s="535">
        <v>36.032189193627858</v>
      </c>
      <c r="J32" s="536">
        <v>39.27556818181818</v>
      </c>
      <c r="K32" s="535">
        <v>36.697518708152813</v>
      </c>
      <c r="L32" s="535">
        <v>45.720950575885702</v>
      </c>
      <c r="M32" s="535">
        <v>32.587456665616138</v>
      </c>
      <c r="N32" s="621">
        <v>28.349469081823859</v>
      </c>
      <c r="O32" s="621">
        <v>26.112538888137426</v>
      </c>
      <c r="P32" s="823" t="s">
        <v>319</v>
      </c>
      <c r="Q32" s="621">
        <v>33.691976636950507</v>
      </c>
    </row>
    <row r="33" spans="1:17" ht="27.6">
      <c r="A33" s="1391"/>
      <c r="B33" s="331" t="s">
        <v>115</v>
      </c>
      <c r="C33" s="537" t="s">
        <v>200</v>
      </c>
      <c r="D33" s="537" t="s">
        <v>200</v>
      </c>
      <c r="E33" s="535">
        <v>100</v>
      </c>
      <c r="F33" s="535">
        <v>100</v>
      </c>
      <c r="G33" s="537" t="s">
        <v>200</v>
      </c>
      <c r="H33" s="537" t="s">
        <v>200</v>
      </c>
      <c r="I33" s="535">
        <v>0</v>
      </c>
      <c r="J33" s="538" t="s">
        <v>200</v>
      </c>
      <c r="K33" s="537" t="s">
        <v>200</v>
      </c>
      <c r="L33" s="537">
        <v>0</v>
      </c>
      <c r="M33" s="537">
        <v>0</v>
      </c>
      <c r="N33" s="622">
        <v>0</v>
      </c>
      <c r="O33" s="622">
        <v>0</v>
      </c>
      <c r="P33" s="823" t="s">
        <v>319</v>
      </c>
      <c r="Q33" s="622">
        <v>0</v>
      </c>
    </row>
    <row r="34" spans="1:17">
      <c r="A34" s="1386"/>
      <c r="B34" s="167" t="s">
        <v>116</v>
      </c>
      <c r="C34" s="535">
        <v>7.5539568345323742</v>
      </c>
      <c r="D34" s="535">
        <v>7.6510650630343431</v>
      </c>
      <c r="E34" s="535">
        <v>9.0739800237006936</v>
      </c>
      <c r="F34" s="535">
        <v>8.6421861656703669</v>
      </c>
      <c r="G34" s="535">
        <v>6</v>
      </c>
      <c r="H34" s="535">
        <v>18.227642276422763</v>
      </c>
      <c r="I34" s="535">
        <v>7.6238455079764904</v>
      </c>
      <c r="J34" s="536">
        <v>9.6216631457653161</v>
      </c>
      <c r="K34" s="535">
        <v>12.818181818181817</v>
      </c>
      <c r="L34" s="535">
        <v>9.1122317344904413</v>
      </c>
      <c r="M34" s="535">
        <v>6.2803311447330854</v>
      </c>
      <c r="N34" s="621">
        <v>5.5579916684937514</v>
      </c>
      <c r="O34" s="621">
        <v>3.9244422732453996</v>
      </c>
      <c r="P34" s="823" t="s">
        <v>319</v>
      </c>
      <c r="Q34" s="621">
        <v>5.1058776964179691</v>
      </c>
    </row>
    <row r="35" spans="1:17" s="11" customFormat="1">
      <c r="A35" s="11" t="s">
        <v>198</v>
      </c>
    </row>
  </sheetData>
  <mergeCells count="5">
    <mergeCell ref="A2:B3"/>
    <mergeCell ref="A4:A34"/>
    <mergeCell ref="C2:Q2"/>
    <mergeCell ref="B4:Q4"/>
    <mergeCell ref="A1:Q1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Q35"/>
  <sheetViews>
    <sheetView showGridLines="0" workbookViewId="0">
      <selection activeCell="A2" sqref="A2:B3"/>
    </sheetView>
  </sheetViews>
  <sheetFormatPr baseColWidth="10" defaultColWidth="11.44140625" defaultRowHeight="13.8"/>
  <cols>
    <col min="1" max="1" width="6.88671875" style="11" customWidth="1"/>
    <col min="2" max="2" width="27.5546875" style="11" customWidth="1"/>
    <col min="3" max="11" width="9" style="11" customWidth="1"/>
    <col min="12" max="12" width="9.44140625" style="161" customWidth="1"/>
    <col min="13" max="17" width="8.44140625" style="161" customWidth="1"/>
    <col min="18" max="16384" width="11.44140625" style="161"/>
  </cols>
  <sheetData>
    <row r="1" spans="1:17" ht="33" customHeight="1">
      <c r="A1" s="1367" t="s">
        <v>332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19.5" customHeight="1">
      <c r="A2" s="1380" t="s">
        <v>201</v>
      </c>
      <c r="B2" s="1381"/>
      <c r="C2" s="1387" t="s">
        <v>209</v>
      </c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</row>
    <row r="3" spans="1:17" ht="20.25" customHeight="1">
      <c r="A3" s="1382"/>
      <c r="B3" s="1383"/>
      <c r="C3" s="1176">
        <v>2007</v>
      </c>
      <c r="D3" s="1176">
        <v>2008</v>
      </c>
      <c r="E3" s="1176">
        <v>2009</v>
      </c>
      <c r="F3" s="1176">
        <v>2010</v>
      </c>
      <c r="G3" s="1176">
        <v>2011</v>
      </c>
      <c r="H3" s="1176">
        <v>2012</v>
      </c>
      <c r="I3" s="1176">
        <v>2013</v>
      </c>
      <c r="J3" s="1176">
        <v>2014</v>
      </c>
      <c r="K3" s="1176">
        <v>2015</v>
      </c>
      <c r="L3" s="1176">
        <v>2016</v>
      </c>
      <c r="M3" s="1176">
        <v>2017</v>
      </c>
      <c r="N3" s="1176">
        <v>2018</v>
      </c>
      <c r="O3" s="1176">
        <v>2019</v>
      </c>
      <c r="P3" s="1176">
        <v>2020</v>
      </c>
      <c r="Q3" s="1176">
        <v>2021</v>
      </c>
    </row>
    <row r="4" spans="1:17" s="162" customFormat="1" ht="22.5" customHeight="1">
      <c r="A4" s="1390" t="s">
        <v>106</v>
      </c>
      <c r="B4" s="1392" t="s">
        <v>199</v>
      </c>
      <c r="C4" s="1392"/>
      <c r="D4" s="1392"/>
      <c r="E4" s="1392"/>
      <c r="F4" s="1392"/>
      <c r="G4" s="1392"/>
      <c r="H4" s="1392"/>
      <c r="I4" s="1392"/>
      <c r="J4" s="1392"/>
      <c r="K4" s="1392"/>
      <c r="L4" s="1392"/>
      <c r="M4" s="1392"/>
      <c r="N4" s="1392"/>
      <c r="O4" s="1392"/>
      <c r="P4" s="1392"/>
      <c r="Q4" s="1392"/>
    </row>
    <row r="5" spans="1:17" s="162" customFormat="1" ht="22.5" customHeight="1">
      <c r="A5" s="1391"/>
      <c r="B5" s="572" t="s">
        <v>119</v>
      </c>
      <c r="C5" s="573">
        <v>26.406105920860689</v>
      </c>
      <c r="D5" s="573">
        <v>28.003451033205671</v>
      </c>
      <c r="E5" s="573">
        <v>28.152729062826904</v>
      </c>
      <c r="F5" s="573">
        <v>29.661172293198934</v>
      </c>
      <c r="G5" s="573">
        <v>29.401611917213728</v>
      </c>
      <c r="H5" s="573">
        <v>30.433537202098744</v>
      </c>
      <c r="I5" s="573">
        <v>28.716449323686209</v>
      </c>
      <c r="J5" s="574">
        <v>29.514199277837417</v>
      </c>
      <c r="K5" s="573">
        <v>29.506885828520659</v>
      </c>
      <c r="L5" s="573">
        <v>28.719513126345852</v>
      </c>
      <c r="M5" s="573">
        <v>26.991794855946409</v>
      </c>
      <c r="N5" s="573">
        <v>26.08404654784723</v>
      </c>
      <c r="O5" s="573">
        <v>24.97881981722254</v>
      </c>
      <c r="P5" s="822" t="s">
        <v>319</v>
      </c>
      <c r="Q5" s="573">
        <v>22.68425569515826</v>
      </c>
    </row>
    <row r="6" spans="1:17">
      <c r="A6" s="1391"/>
      <c r="B6" s="164" t="s">
        <v>203</v>
      </c>
      <c r="C6" s="535">
        <v>94.137344804492301</v>
      </c>
      <c r="D6" s="535">
        <v>94.680178927948646</v>
      </c>
      <c r="E6" s="535">
        <v>97.443085948654044</v>
      </c>
      <c r="F6" s="535">
        <v>94.359970057078684</v>
      </c>
      <c r="G6" s="535">
        <v>91.312020460358056</v>
      </c>
      <c r="H6" s="535">
        <v>96.699777959565267</v>
      </c>
      <c r="I6" s="535">
        <v>95.889481776250335</v>
      </c>
      <c r="J6" s="536">
        <v>95.058324979495126</v>
      </c>
      <c r="K6" s="535">
        <v>93.56663737865118</v>
      </c>
      <c r="L6" s="535">
        <v>96.134333535686409</v>
      </c>
      <c r="M6" s="535">
        <v>94.888101754950895</v>
      </c>
      <c r="N6" s="621">
        <v>93.707011799352884</v>
      </c>
      <c r="O6" s="621">
        <v>95.120762587964677</v>
      </c>
      <c r="P6" s="823" t="s">
        <v>319</v>
      </c>
      <c r="Q6" s="621">
        <v>94.112462541864971</v>
      </c>
    </row>
    <row r="7" spans="1:17" ht="27.6">
      <c r="A7" s="1391"/>
      <c r="B7" s="331" t="s">
        <v>204</v>
      </c>
      <c r="C7" s="535">
        <v>34.301452178267397</v>
      </c>
      <c r="D7" s="535">
        <v>40.498780157224182</v>
      </c>
      <c r="E7" s="535">
        <v>46.044340723453907</v>
      </c>
      <c r="F7" s="535">
        <v>44.488817891373799</v>
      </c>
      <c r="G7" s="535">
        <v>25.180402582605392</v>
      </c>
      <c r="H7" s="535">
        <v>26.636802205375602</v>
      </c>
      <c r="I7" s="535">
        <v>15.179198875614899</v>
      </c>
      <c r="J7" s="536">
        <v>18.450620934358366</v>
      </c>
      <c r="K7" s="535">
        <v>36.930379746835449</v>
      </c>
      <c r="L7" s="535">
        <v>44.202673298103825</v>
      </c>
      <c r="M7" s="535">
        <v>22.004889975550121</v>
      </c>
      <c r="N7" s="621">
        <v>15.178907721280602</v>
      </c>
      <c r="O7" s="621">
        <v>16.311800793937206</v>
      </c>
      <c r="P7" s="823" t="s">
        <v>319</v>
      </c>
      <c r="Q7" s="621">
        <v>37.045327364297705</v>
      </c>
    </row>
    <row r="8" spans="1:17" ht="27.6">
      <c r="A8" s="1391"/>
      <c r="B8" s="331" t="s">
        <v>205</v>
      </c>
      <c r="C8" s="535">
        <v>86.981661985792172</v>
      </c>
      <c r="D8" s="535">
        <v>84.383700329030617</v>
      </c>
      <c r="E8" s="535">
        <v>58.13040062843676</v>
      </c>
      <c r="F8" s="535">
        <v>51.846231664137591</v>
      </c>
      <c r="G8" s="535">
        <v>91.614420062695928</v>
      </c>
      <c r="H8" s="535">
        <v>91.893203883495147</v>
      </c>
      <c r="I8" s="535">
        <v>67.701492537313442</v>
      </c>
      <c r="J8" s="536">
        <v>65.620437956204384</v>
      </c>
      <c r="K8" s="535">
        <v>86.36363636363636</v>
      </c>
      <c r="L8" s="535">
        <v>74.29245283018868</v>
      </c>
      <c r="M8" s="535">
        <v>77.850655903128157</v>
      </c>
      <c r="N8" s="621">
        <v>65.638075313807533</v>
      </c>
      <c r="O8" s="621">
        <v>82.79181708784597</v>
      </c>
      <c r="P8" s="823" t="s">
        <v>319</v>
      </c>
      <c r="Q8" s="621">
        <v>100</v>
      </c>
    </row>
    <row r="9" spans="1:17" ht="27.6">
      <c r="A9" s="1391"/>
      <c r="B9" s="331" t="s">
        <v>206</v>
      </c>
      <c r="C9" s="535">
        <v>42.790143676021735</v>
      </c>
      <c r="D9" s="535">
        <v>46.822488699227591</v>
      </c>
      <c r="E9" s="535">
        <v>50.07675693636817</v>
      </c>
      <c r="F9" s="535">
        <v>51.459818503791446</v>
      </c>
      <c r="G9" s="535">
        <v>51.862498003846504</v>
      </c>
      <c r="H9" s="535">
        <v>52.291644592001319</v>
      </c>
      <c r="I9" s="535">
        <v>49.070962236470649</v>
      </c>
      <c r="J9" s="536">
        <v>51.994962155023785</v>
      </c>
      <c r="K9" s="535">
        <v>52.447322011557731</v>
      </c>
      <c r="L9" s="535">
        <v>51.999771382122084</v>
      </c>
      <c r="M9" s="535">
        <v>51.663011811396828</v>
      </c>
      <c r="N9" s="621">
        <v>52.721420334300674</v>
      </c>
      <c r="O9" s="621">
        <v>51.807564311834895</v>
      </c>
      <c r="P9" s="823" t="s">
        <v>319</v>
      </c>
      <c r="Q9" s="621">
        <v>43.023031876573683</v>
      </c>
    </row>
    <row r="10" spans="1:17" ht="27.6">
      <c r="A10" s="1391"/>
      <c r="B10" s="331" t="s">
        <v>112</v>
      </c>
      <c r="C10" s="535">
        <v>17.93424799378721</v>
      </c>
      <c r="D10" s="535">
        <v>17.966026669617662</v>
      </c>
      <c r="E10" s="535">
        <v>14.719190843758318</v>
      </c>
      <c r="F10" s="535">
        <v>18.903175019679875</v>
      </c>
      <c r="G10" s="535">
        <v>23.476821192052981</v>
      </c>
      <c r="H10" s="535">
        <v>13.55826833955013</v>
      </c>
      <c r="I10" s="535">
        <v>24.028508399796369</v>
      </c>
      <c r="J10" s="536">
        <v>20.993301748080377</v>
      </c>
      <c r="K10" s="535">
        <v>21.793640361963501</v>
      </c>
      <c r="L10" s="535">
        <v>19.217104428372032</v>
      </c>
      <c r="M10" s="535">
        <v>13.294375456537619</v>
      </c>
      <c r="N10" s="621">
        <v>15.619295958279009</v>
      </c>
      <c r="O10" s="621">
        <v>17.21299910642901</v>
      </c>
      <c r="P10" s="823" t="s">
        <v>319</v>
      </c>
      <c r="Q10" s="621">
        <v>15.314423144938813</v>
      </c>
    </row>
    <row r="11" spans="1:17">
      <c r="A11" s="1391"/>
      <c r="B11" s="331" t="s">
        <v>113</v>
      </c>
      <c r="C11" s="535">
        <v>6.7820372398685658</v>
      </c>
      <c r="D11" s="535">
        <v>6.7847220004470996</v>
      </c>
      <c r="E11" s="535">
        <v>7.0201544067062454</v>
      </c>
      <c r="F11" s="535">
        <v>7.1176512827877678</v>
      </c>
      <c r="G11" s="535">
        <v>7.6264766701472055</v>
      </c>
      <c r="H11" s="535">
        <v>7.5131264418208961</v>
      </c>
      <c r="I11" s="535">
        <v>6.7907679208563083</v>
      </c>
      <c r="J11" s="536">
        <v>7.3462984636071624</v>
      </c>
      <c r="K11" s="535">
        <v>6.0244843788882001</v>
      </c>
      <c r="L11" s="535">
        <v>6.593655482208832</v>
      </c>
      <c r="M11" s="535">
        <v>2.3247615598213209</v>
      </c>
      <c r="N11" s="621">
        <v>2.1193089210040208</v>
      </c>
      <c r="O11" s="621">
        <v>2.0613496932515338</v>
      </c>
      <c r="P11" s="823" t="s">
        <v>319</v>
      </c>
      <c r="Q11" s="621">
        <v>1.4721773221286514</v>
      </c>
    </row>
    <row r="12" spans="1:17">
      <c r="A12" s="1391"/>
      <c r="B12" s="331" t="s">
        <v>114</v>
      </c>
      <c r="C12" s="535">
        <v>18.060481612843009</v>
      </c>
      <c r="D12" s="535">
        <v>21.668177697189485</v>
      </c>
      <c r="E12" s="535">
        <v>21.932006633499171</v>
      </c>
      <c r="F12" s="535">
        <v>22.656668452062132</v>
      </c>
      <c r="G12" s="535">
        <v>26.230908896721139</v>
      </c>
      <c r="H12" s="535">
        <v>32.115125789419196</v>
      </c>
      <c r="I12" s="535">
        <v>25.922480620155035</v>
      </c>
      <c r="J12" s="536">
        <v>24.751615703675121</v>
      </c>
      <c r="K12" s="535">
        <v>24.571943526584562</v>
      </c>
      <c r="L12" s="535">
        <v>25.023631520151241</v>
      </c>
      <c r="M12" s="535">
        <v>16.319845857418112</v>
      </c>
      <c r="N12" s="621">
        <v>14.469121919220317</v>
      </c>
      <c r="O12" s="621">
        <v>8.0680173661360346</v>
      </c>
      <c r="P12" s="823" t="s">
        <v>319</v>
      </c>
      <c r="Q12" s="621">
        <v>9.7250859106529219</v>
      </c>
    </row>
    <row r="13" spans="1:17" ht="27.6">
      <c r="A13" s="1391"/>
      <c r="B13" s="331" t="s">
        <v>115</v>
      </c>
      <c r="C13" s="535">
        <v>0</v>
      </c>
      <c r="D13" s="535">
        <v>0</v>
      </c>
      <c r="E13" s="535">
        <v>0</v>
      </c>
      <c r="F13" s="535">
        <v>0</v>
      </c>
      <c r="G13" s="535">
        <v>0</v>
      </c>
      <c r="H13" s="535">
        <v>19.964028776978417</v>
      </c>
      <c r="I13" s="535">
        <v>0</v>
      </c>
      <c r="J13" s="536">
        <v>0</v>
      </c>
      <c r="K13" s="535">
        <v>0</v>
      </c>
      <c r="L13" s="535">
        <v>2.9239766081871341</v>
      </c>
      <c r="M13" s="535">
        <v>0</v>
      </c>
      <c r="N13" s="621">
        <v>37.789661319073083</v>
      </c>
      <c r="O13" s="621">
        <v>0</v>
      </c>
      <c r="P13" s="823" t="s">
        <v>319</v>
      </c>
      <c r="Q13" s="621">
        <v>0</v>
      </c>
    </row>
    <row r="14" spans="1:17">
      <c r="A14" s="1391"/>
      <c r="B14" s="167" t="s">
        <v>116</v>
      </c>
      <c r="C14" s="535">
        <v>0.7868578677757615</v>
      </c>
      <c r="D14" s="535">
        <v>0.76746236150242864</v>
      </c>
      <c r="E14" s="535">
        <v>1.2023049369257126</v>
      </c>
      <c r="F14" s="535">
        <v>1.3477579863767166</v>
      </c>
      <c r="G14" s="535">
        <v>2.1277008041856411</v>
      </c>
      <c r="H14" s="535">
        <v>1.7068156812785915</v>
      </c>
      <c r="I14" s="535">
        <v>1.2203992564454862</v>
      </c>
      <c r="J14" s="536">
        <v>1.2414153587037009</v>
      </c>
      <c r="K14" s="535">
        <v>1.3207039770520215</v>
      </c>
      <c r="L14" s="535">
        <v>1.3039683072584434</v>
      </c>
      <c r="M14" s="535">
        <v>0.22430217102348249</v>
      </c>
      <c r="N14" s="621">
        <v>0.2342427730011509</v>
      </c>
      <c r="O14" s="621">
        <v>0.23654916512059368</v>
      </c>
      <c r="P14" s="823" t="s">
        <v>319</v>
      </c>
      <c r="Q14" s="621">
        <v>0.51072666301861902</v>
      </c>
    </row>
    <row r="15" spans="1:17" s="162" customFormat="1" ht="22.5" customHeight="1">
      <c r="A15" s="1391"/>
      <c r="B15" s="529" t="s">
        <v>207</v>
      </c>
      <c r="C15" s="532">
        <v>27.665770004708222</v>
      </c>
      <c r="D15" s="532">
        <v>29.119404124837729</v>
      </c>
      <c r="E15" s="532">
        <v>30.019474253977219</v>
      </c>
      <c r="F15" s="532">
        <v>31.071951108219576</v>
      </c>
      <c r="G15" s="532">
        <v>30.285071972416887</v>
      </c>
      <c r="H15" s="532">
        <v>32.142322054213537</v>
      </c>
      <c r="I15" s="532">
        <v>30.870259936656492</v>
      </c>
      <c r="J15" s="533">
        <v>31.125585819683543</v>
      </c>
      <c r="K15" s="532">
        <v>31.511788859033864</v>
      </c>
      <c r="L15" s="532">
        <v>30.358867215618801</v>
      </c>
      <c r="M15" s="532">
        <v>27.917238000495903</v>
      </c>
      <c r="N15" s="623">
        <v>26.918475425823864</v>
      </c>
      <c r="O15" s="623">
        <v>25.961164994285685</v>
      </c>
      <c r="P15" s="822" t="s">
        <v>319</v>
      </c>
      <c r="Q15" s="623">
        <v>22.370309254048003</v>
      </c>
    </row>
    <row r="16" spans="1:17">
      <c r="A16" s="1391"/>
      <c r="B16" s="164" t="s">
        <v>203</v>
      </c>
      <c r="C16" s="535">
        <v>94.826725257165691</v>
      </c>
      <c r="D16" s="535">
        <v>96.356045768477472</v>
      </c>
      <c r="E16" s="535">
        <v>97.537606116268677</v>
      </c>
      <c r="F16" s="535">
        <v>95.028345181319168</v>
      </c>
      <c r="G16" s="535">
        <v>93.933992054599173</v>
      </c>
      <c r="H16" s="535">
        <v>96.09226241994115</v>
      </c>
      <c r="I16" s="535">
        <v>96.210713078742813</v>
      </c>
      <c r="J16" s="536">
        <v>95.814429321234769</v>
      </c>
      <c r="K16" s="535">
        <v>93.461731283422452</v>
      </c>
      <c r="L16" s="535">
        <v>96.352570466611979</v>
      </c>
      <c r="M16" s="535">
        <v>95.870129870129873</v>
      </c>
      <c r="N16" s="621">
        <v>95.162022703818366</v>
      </c>
      <c r="O16" s="621">
        <v>93.935991016282983</v>
      </c>
      <c r="P16" s="823" t="s">
        <v>319</v>
      </c>
      <c r="Q16" s="621">
        <v>93.806097183534504</v>
      </c>
    </row>
    <row r="17" spans="1:17" ht="27.6">
      <c r="A17" s="1391"/>
      <c r="B17" s="331" t="s">
        <v>204</v>
      </c>
      <c r="C17" s="535">
        <v>61.082206035379812</v>
      </c>
      <c r="D17" s="535">
        <v>56.761729530818769</v>
      </c>
      <c r="E17" s="535">
        <v>53.962645128722862</v>
      </c>
      <c r="F17" s="535">
        <v>39.755351681957187</v>
      </c>
      <c r="G17" s="535">
        <v>32.839721254355403</v>
      </c>
      <c r="H17" s="535">
        <v>19.097502014504432</v>
      </c>
      <c r="I17" s="535">
        <v>22.291993720565149</v>
      </c>
      <c r="J17" s="536">
        <v>22.773972602739725</v>
      </c>
      <c r="K17" s="535">
        <v>56.714471968709255</v>
      </c>
      <c r="L17" s="535">
        <v>55.172413793103445</v>
      </c>
      <c r="M17" s="535">
        <v>17.944535073409462</v>
      </c>
      <c r="N17" s="621">
        <v>20.60377358490566</v>
      </c>
      <c r="O17" s="621">
        <v>25</v>
      </c>
      <c r="P17" s="823" t="s">
        <v>319</v>
      </c>
      <c r="Q17" s="621">
        <v>49.3</v>
      </c>
    </row>
    <row r="18" spans="1:17" ht="27.6">
      <c r="A18" s="1391"/>
      <c r="B18" s="331" t="s">
        <v>205</v>
      </c>
      <c r="C18" s="535">
        <v>91.154985192497534</v>
      </c>
      <c r="D18" s="535">
        <v>82.473604826545994</v>
      </c>
      <c r="E18" s="535">
        <v>56.02536997885835</v>
      </c>
      <c r="F18" s="535">
        <v>45.553772070626003</v>
      </c>
      <c r="G18" s="535">
        <v>87.277051129607614</v>
      </c>
      <c r="H18" s="535">
        <v>87.242169595110781</v>
      </c>
      <c r="I18" s="535">
        <v>47.916666666666671</v>
      </c>
      <c r="J18" s="536">
        <v>69.492703266157051</v>
      </c>
      <c r="K18" s="535">
        <v>83.03118201595359</v>
      </c>
      <c r="L18" s="535">
        <v>76</v>
      </c>
      <c r="M18" s="535">
        <v>86.353297952994694</v>
      </c>
      <c r="N18" s="621">
        <v>65.283018867924525</v>
      </c>
      <c r="O18" s="621">
        <v>100</v>
      </c>
      <c r="P18" s="823" t="s">
        <v>319</v>
      </c>
      <c r="Q18" s="621">
        <v>100</v>
      </c>
    </row>
    <row r="19" spans="1:17" ht="27.6">
      <c r="A19" s="1391"/>
      <c r="B19" s="331" t="s">
        <v>206</v>
      </c>
      <c r="C19" s="535">
        <v>41.213878674326942</v>
      </c>
      <c r="D19" s="535">
        <v>45.23207686622321</v>
      </c>
      <c r="E19" s="535">
        <v>48.843752408849149</v>
      </c>
      <c r="F19" s="535">
        <v>50.511046435729476</v>
      </c>
      <c r="G19" s="535">
        <v>49.753506851536528</v>
      </c>
      <c r="H19" s="535">
        <v>50.157588889983252</v>
      </c>
      <c r="I19" s="535">
        <v>47.181806128359192</v>
      </c>
      <c r="J19" s="536">
        <v>49.177814319363584</v>
      </c>
      <c r="K19" s="535">
        <v>50.507770027884824</v>
      </c>
      <c r="L19" s="535">
        <v>48.384080780378348</v>
      </c>
      <c r="M19" s="535">
        <v>49.158786783605692</v>
      </c>
      <c r="N19" s="621">
        <v>49.900185701021357</v>
      </c>
      <c r="O19" s="621">
        <v>49.147182009619947</v>
      </c>
      <c r="P19" s="823" t="s">
        <v>319</v>
      </c>
      <c r="Q19" s="621">
        <v>39.747107240844564</v>
      </c>
    </row>
    <row r="20" spans="1:17" ht="27.6">
      <c r="A20" s="1391"/>
      <c r="B20" s="331" t="s">
        <v>112</v>
      </c>
      <c r="C20" s="535">
        <v>42.66383656142213</v>
      </c>
      <c r="D20" s="535">
        <v>39.846968805179515</v>
      </c>
      <c r="E20" s="535">
        <v>34.154351395730707</v>
      </c>
      <c r="F20" s="535">
        <v>46.806226516371446</v>
      </c>
      <c r="G20" s="535">
        <v>45.697596045832398</v>
      </c>
      <c r="H20" s="535">
        <v>31.777259086362118</v>
      </c>
      <c r="I20" s="535">
        <v>60.484878780304932</v>
      </c>
      <c r="J20" s="536">
        <v>47.640918580375782</v>
      </c>
      <c r="K20" s="535">
        <v>44.320758606472893</v>
      </c>
      <c r="L20" s="535">
        <v>34.67501490757305</v>
      </c>
      <c r="M20" s="535">
        <v>34.816596512327116</v>
      </c>
      <c r="N20" s="621">
        <v>34.474647151071615</v>
      </c>
      <c r="O20" s="621">
        <v>29.934304484433017</v>
      </c>
      <c r="P20" s="823" t="s">
        <v>319</v>
      </c>
      <c r="Q20" s="621">
        <v>25.572103160188885</v>
      </c>
    </row>
    <row r="21" spans="1:17">
      <c r="A21" s="1391"/>
      <c r="B21" s="331" t="s">
        <v>113</v>
      </c>
      <c r="C21" s="535">
        <v>8.4047926267281117</v>
      </c>
      <c r="D21" s="535">
        <v>8.4491696812601482</v>
      </c>
      <c r="E21" s="535">
        <v>8.5876046244716289</v>
      </c>
      <c r="F21" s="535">
        <v>8.4783520465343329</v>
      </c>
      <c r="G21" s="535">
        <v>9.0189958564279173</v>
      </c>
      <c r="H21" s="535">
        <v>9.2482044248745794</v>
      </c>
      <c r="I21" s="535">
        <v>8.4257016058143765</v>
      </c>
      <c r="J21" s="536">
        <v>9.3776163244455155</v>
      </c>
      <c r="K21" s="535">
        <v>7.9096849508136042</v>
      </c>
      <c r="L21" s="535">
        <v>8.8378858445572668</v>
      </c>
      <c r="M21" s="535">
        <v>2.9139101990524106</v>
      </c>
      <c r="N21" s="621">
        <v>2.4406623432201995</v>
      </c>
      <c r="O21" s="621">
        <v>2.3141632445841127</v>
      </c>
      <c r="P21" s="823" t="s">
        <v>319</v>
      </c>
      <c r="Q21" s="621">
        <v>1.9129374983440639</v>
      </c>
    </row>
    <row r="22" spans="1:17">
      <c r="A22" s="1391"/>
      <c r="B22" s="331" t="s">
        <v>114</v>
      </c>
      <c r="C22" s="535">
        <v>20.410002252759629</v>
      </c>
      <c r="D22" s="535">
        <v>22.957835116425425</v>
      </c>
      <c r="E22" s="535">
        <v>22.318950290184205</v>
      </c>
      <c r="F22" s="535">
        <v>23.32035053554041</v>
      </c>
      <c r="G22" s="535">
        <v>27.644912849614915</v>
      </c>
      <c r="H22" s="535">
        <v>29.952830188679247</v>
      </c>
      <c r="I22" s="535">
        <v>27.9636005902607</v>
      </c>
      <c r="J22" s="536">
        <v>24.791118232803022</v>
      </c>
      <c r="K22" s="535">
        <v>28.410764493238723</v>
      </c>
      <c r="L22" s="535">
        <v>26.936062460434691</v>
      </c>
      <c r="M22" s="535">
        <v>17.848115177492033</v>
      </c>
      <c r="N22" s="621">
        <v>15.699537201851193</v>
      </c>
      <c r="O22" s="621">
        <v>9.396271086120155</v>
      </c>
      <c r="P22" s="823" t="s">
        <v>319</v>
      </c>
      <c r="Q22" s="621">
        <v>10.826888756692444</v>
      </c>
    </row>
    <row r="23" spans="1:17" ht="27.6">
      <c r="A23" s="1391"/>
      <c r="B23" s="331" t="s">
        <v>115</v>
      </c>
      <c r="C23" s="535">
        <v>0</v>
      </c>
      <c r="D23" s="535">
        <v>0</v>
      </c>
      <c r="E23" s="535">
        <v>0</v>
      </c>
      <c r="F23" s="535">
        <v>0</v>
      </c>
      <c r="G23" s="535">
        <v>0</v>
      </c>
      <c r="H23" s="535">
        <v>50.917431192660544</v>
      </c>
      <c r="I23" s="535">
        <v>0</v>
      </c>
      <c r="J23" s="536">
        <v>0</v>
      </c>
      <c r="K23" s="535">
        <v>0</v>
      </c>
      <c r="L23" s="535">
        <v>100</v>
      </c>
      <c r="M23" s="535">
        <v>0</v>
      </c>
      <c r="N23" s="621">
        <v>0</v>
      </c>
      <c r="O23" s="621" t="e">
        <v>#DIV/0!</v>
      </c>
      <c r="P23" s="823" t="s">
        <v>319</v>
      </c>
      <c r="Q23" s="621">
        <v>0</v>
      </c>
    </row>
    <row r="24" spans="1:17">
      <c r="A24" s="1391"/>
      <c r="B24" s="167" t="s">
        <v>116</v>
      </c>
      <c r="C24" s="535">
        <v>0.74837523797019634</v>
      </c>
      <c r="D24" s="535">
        <v>0.83868477383584239</v>
      </c>
      <c r="E24" s="535">
        <v>1.6828457223472506</v>
      </c>
      <c r="F24" s="535">
        <v>1.5723670269124814</v>
      </c>
      <c r="G24" s="535">
        <v>3.4679395117005996</v>
      </c>
      <c r="H24" s="535">
        <v>1.7264453961456101</v>
      </c>
      <c r="I24" s="535">
        <v>2.34962086436125</v>
      </c>
      <c r="J24" s="536">
        <v>1.5299349528740209</v>
      </c>
      <c r="K24" s="535">
        <v>1.0637195648419961</v>
      </c>
      <c r="L24" s="535">
        <v>2.4913428241631399</v>
      </c>
      <c r="M24" s="535">
        <v>0.24549145500896991</v>
      </c>
      <c r="N24" s="621">
        <v>0.27881610392793676</v>
      </c>
      <c r="O24" s="621">
        <v>0.36954513341666212</v>
      </c>
      <c r="P24" s="823" t="s">
        <v>319</v>
      </c>
      <c r="Q24" s="621">
        <v>0</v>
      </c>
    </row>
    <row r="25" spans="1:17" s="162" customFormat="1" ht="22.5" customHeight="1">
      <c r="A25" s="1391"/>
      <c r="B25" s="529" t="s">
        <v>208</v>
      </c>
      <c r="C25" s="532">
        <v>23.320207467050647</v>
      </c>
      <c r="D25" s="532">
        <v>25.183678921823283</v>
      </c>
      <c r="E25" s="532">
        <v>23.853273168285973</v>
      </c>
      <c r="F25" s="532">
        <v>26.375155995008161</v>
      </c>
      <c r="G25" s="532">
        <v>27.207044479566495</v>
      </c>
      <c r="H25" s="532">
        <v>26.706716267846371</v>
      </c>
      <c r="I25" s="532">
        <v>24.233245432732282</v>
      </c>
      <c r="J25" s="533">
        <v>26.197667339166976</v>
      </c>
      <c r="K25" s="532">
        <v>25.540996053978809</v>
      </c>
      <c r="L25" s="532">
        <v>25.642813993080342</v>
      </c>
      <c r="M25" s="532">
        <v>25.298801514911386</v>
      </c>
      <c r="N25" s="623">
        <v>24.579394819309751</v>
      </c>
      <c r="O25" s="623">
        <v>23.284694044739151</v>
      </c>
      <c r="P25" s="822" t="s">
        <v>319</v>
      </c>
      <c r="Q25" s="623">
        <v>23.303091202676487</v>
      </c>
    </row>
    <row r="26" spans="1:17">
      <c r="A26" s="1391"/>
      <c r="B26" s="164" t="s">
        <v>203</v>
      </c>
      <c r="C26" s="535">
        <v>93.402851670568211</v>
      </c>
      <c r="D26" s="535">
        <v>93.067883175484695</v>
      </c>
      <c r="E26" s="535">
        <v>97.339499455930351</v>
      </c>
      <c r="F26" s="535">
        <v>93.636097846213815</v>
      </c>
      <c r="G26" s="535">
        <v>88.667420117127293</v>
      </c>
      <c r="H26" s="535">
        <v>97.413223560502104</v>
      </c>
      <c r="I26" s="535">
        <v>95.519556333917095</v>
      </c>
      <c r="J26" s="536">
        <v>94.264362447454459</v>
      </c>
      <c r="K26" s="535">
        <v>93.677124125489513</v>
      </c>
      <c r="L26" s="535">
        <v>95.914100274426104</v>
      </c>
      <c r="M26" s="535">
        <v>94.034902963743036</v>
      </c>
      <c r="N26" s="621">
        <v>92.42003797283482</v>
      </c>
      <c r="O26" s="621">
        <v>96.241228901953349</v>
      </c>
      <c r="P26" s="823" t="s">
        <v>319</v>
      </c>
      <c r="Q26" s="621">
        <v>94.426593676861444</v>
      </c>
    </row>
    <row r="27" spans="1:17" ht="27.6">
      <c r="A27" s="1391"/>
      <c r="B27" s="331" t="s">
        <v>204</v>
      </c>
      <c r="C27" s="535">
        <v>9.4594594594594597</v>
      </c>
      <c r="D27" s="535">
        <v>17.161716171617162</v>
      </c>
      <c r="E27" s="535">
        <v>39.236111111111107</v>
      </c>
      <c r="F27" s="535">
        <v>47.537754432042021</v>
      </c>
      <c r="G27" s="535">
        <v>19.25925925925926</v>
      </c>
      <c r="H27" s="535">
        <v>32.269717037928956</v>
      </c>
      <c r="I27" s="535">
        <v>9.4147582697201013</v>
      </c>
      <c r="J27" s="536">
        <v>16.169828364950316</v>
      </c>
      <c r="K27" s="535">
        <v>18.265682656826566</v>
      </c>
      <c r="L27" s="535">
        <v>37.77120315581854</v>
      </c>
      <c r="M27" s="535">
        <v>25.045815516188146</v>
      </c>
      <c r="N27" s="621">
        <v>9.7744360902255636</v>
      </c>
      <c r="O27" s="621">
        <v>11.282051282051283</v>
      </c>
      <c r="P27" s="823" t="s">
        <v>319</v>
      </c>
      <c r="Q27" s="621">
        <v>21.473951715374842</v>
      </c>
    </row>
    <row r="28" spans="1:17" ht="27.6">
      <c r="A28" s="1391"/>
      <c r="B28" s="331" t="s">
        <v>205</v>
      </c>
      <c r="C28" s="535">
        <v>65.587044534412954</v>
      </c>
      <c r="D28" s="535">
        <v>94.339622641509436</v>
      </c>
      <c r="E28" s="535">
        <v>68.862275449101801</v>
      </c>
      <c r="F28" s="535">
        <v>75.208581644815254</v>
      </c>
      <c r="G28" s="535">
        <v>100</v>
      </c>
      <c r="H28" s="535">
        <v>100</v>
      </c>
      <c r="I28" s="535">
        <v>82.617801047120423</v>
      </c>
      <c r="J28" s="536">
        <v>61.337432744043042</v>
      </c>
      <c r="K28" s="535">
        <v>91.299677765843185</v>
      </c>
      <c r="L28" s="535">
        <v>68.014705882352942</v>
      </c>
      <c r="M28" s="535">
        <v>60.935143288084461</v>
      </c>
      <c r="N28" s="621">
        <v>66.079812206572768</v>
      </c>
      <c r="O28" s="621">
        <v>46.441947565543074</v>
      </c>
      <c r="P28" s="823" t="s">
        <v>319</v>
      </c>
      <c r="Q28" s="621">
        <v>100</v>
      </c>
    </row>
    <row r="29" spans="1:17" ht="27.6">
      <c r="A29" s="1391"/>
      <c r="B29" s="331" t="s">
        <v>206</v>
      </c>
      <c r="C29" s="535">
        <v>53.386641580432737</v>
      </c>
      <c r="D29" s="535">
        <v>58.212036203885035</v>
      </c>
      <c r="E29" s="535">
        <v>57.787418655097611</v>
      </c>
      <c r="F29" s="535">
        <v>56.620718462823724</v>
      </c>
      <c r="G29" s="535">
        <v>64.429627482243802</v>
      </c>
      <c r="H29" s="535">
        <v>63.228295356215746</v>
      </c>
      <c r="I29" s="535">
        <v>58.812522490104357</v>
      </c>
      <c r="J29" s="536">
        <v>65.313769435495175</v>
      </c>
      <c r="K29" s="535">
        <v>61.592383343795774</v>
      </c>
      <c r="L29" s="535">
        <v>67.936126373626365</v>
      </c>
      <c r="M29" s="535">
        <v>62.433419315935815</v>
      </c>
      <c r="N29" s="621">
        <v>65.478273038975573</v>
      </c>
      <c r="O29" s="621">
        <v>63.465794939898522</v>
      </c>
      <c r="P29" s="823" t="s">
        <v>319</v>
      </c>
      <c r="Q29" s="621">
        <v>59.859864243485873</v>
      </c>
    </row>
    <row r="30" spans="1:17" ht="27.6">
      <c r="A30" s="1391"/>
      <c r="B30" s="331" t="s">
        <v>112</v>
      </c>
      <c r="C30" s="535">
        <v>11.938762382606457</v>
      </c>
      <c r="D30" s="535">
        <v>12.899488926746166</v>
      </c>
      <c r="E30" s="535">
        <v>10.959339263024143</v>
      </c>
      <c r="F30" s="535">
        <v>12.120816752560506</v>
      </c>
      <c r="G30" s="535">
        <v>16.241129563245298</v>
      </c>
      <c r="H30" s="535">
        <v>9.8400816604287176</v>
      </c>
      <c r="I30" s="535">
        <v>13.364526977628307</v>
      </c>
      <c r="J30" s="536">
        <v>11.589184410226185</v>
      </c>
      <c r="K30" s="535">
        <v>14.474212993971868</v>
      </c>
      <c r="L30" s="535">
        <v>15.038684719535784</v>
      </c>
      <c r="M30" s="535">
        <v>7.1933861757436297</v>
      </c>
      <c r="N30" s="621">
        <v>10.91927812886833</v>
      </c>
      <c r="O30" s="621">
        <v>14.705551176669292</v>
      </c>
      <c r="P30" s="823" t="s">
        <v>319</v>
      </c>
      <c r="Q30" s="621">
        <v>12.833801827125789</v>
      </c>
    </row>
    <row r="31" spans="1:17">
      <c r="A31" s="1391"/>
      <c r="B31" s="331" t="s">
        <v>113</v>
      </c>
      <c r="C31" s="535">
        <v>2.0968600319318789</v>
      </c>
      <c r="D31" s="535">
        <v>1.8587987355110642</v>
      </c>
      <c r="E31" s="535">
        <v>2.8213636278424539</v>
      </c>
      <c r="F31" s="535">
        <v>3.1216557294295808</v>
      </c>
      <c r="G31" s="535">
        <v>3.1943136079472465</v>
      </c>
      <c r="H31" s="535">
        <v>2.9832463298343477</v>
      </c>
      <c r="I31" s="535">
        <v>2.803966331491905</v>
      </c>
      <c r="J31" s="536">
        <v>2.5629458840826693</v>
      </c>
      <c r="K31" s="535">
        <v>1.9158871255487815</v>
      </c>
      <c r="L31" s="535">
        <v>1.9381138206664441</v>
      </c>
      <c r="M31" s="535">
        <v>1.1890455117420013</v>
      </c>
      <c r="N31" s="621">
        <v>1.4950760966875558</v>
      </c>
      <c r="O31" s="621">
        <v>1.574130265162305</v>
      </c>
      <c r="P31" s="823" t="s">
        <v>319</v>
      </c>
      <c r="Q31" s="621">
        <v>0.56041215642213149</v>
      </c>
    </row>
    <row r="32" spans="1:17">
      <c r="A32" s="1391"/>
      <c r="B32" s="331" t="s">
        <v>114</v>
      </c>
      <c r="C32" s="535">
        <v>6.6993464052287583</v>
      </c>
      <c r="D32" s="535">
        <v>16.498486377396567</v>
      </c>
      <c r="E32" s="535">
        <v>20.150987224157959</v>
      </c>
      <c r="F32" s="535">
        <v>20.221507681314755</v>
      </c>
      <c r="G32" s="535">
        <v>20.897043832823652</v>
      </c>
      <c r="H32" s="535">
        <v>40.256536753823383</v>
      </c>
      <c r="I32" s="535">
        <v>15.165262475696695</v>
      </c>
      <c r="J32" s="536">
        <v>24.539877300613497</v>
      </c>
      <c r="K32" s="535">
        <v>13.18506751389992</v>
      </c>
      <c r="L32" s="535">
        <v>16.628068550254749</v>
      </c>
      <c r="M32" s="535">
        <v>5.4644808743169397</v>
      </c>
      <c r="N32" s="621">
        <v>9.8484848484848477</v>
      </c>
      <c r="O32" s="621">
        <v>2.216427640156454</v>
      </c>
      <c r="P32" s="823" t="s">
        <v>319</v>
      </c>
      <c r="Q32" s="621">
        <v>6.031904287138584</v>
      </c>
    </row>
    <row r="33" spans="1:17" ht="27.6">
      <c r="A33" s="1391"/>
      <c r="B33" s="331" t="s">
        <v>115</v>
      </c>
      <c r="C33" s="537" t="s">
        <v>200</v>
      </c>
      <c r="D33" s="535">
        <v>0</v>
      </c>
      <c r="E33" s="535">
        <v>0</v>
      </c>
      <c r="F33" s="535">
        <v>0</v>
      </c>
      <c r="G33" s="535">
        <v>0</v>
      </c>
      <c r="H33" s="535">
        <v>0</v>
      </c>
      <c r="I33" s="535">
        <v>0</v>
      </c>
      <c r="J33" s="536">
        <v>0</v>
      </c>
      <c r="K33" s="537" t="s">
        <v>200</v>
      </c>
      <c r="L33" s="537">
        <v>0</v>
      </c>
      <c r="M33" s="537">
        <v>0</v>
      </c>
      <c r="N33" s="622">
        <v>46.187363834422655</v>
      </c>
      <c r="O33" s="622">
        <v>0</v>
      </c>
      <c r="P33" s="823" t="s">
        <v>319</v>
      </c>
      <c r="Q33" s="622">
        <v>0</v>
      </c>
    </row>
    <row r="34" spans="1:17">
      <c r="A34" s="1386"/>
      <c r="B34" s="167" t="s">
        <v>116</v>
      </c>
      <c r="C34" s="535">
        <v>0.82371804948596217</v>
      </c>
      <c r="D34" s="535">
        <v>0.6983240223463687</v>
      </c>
      <c r="E34" s="535">
        <v>0.78689857429077492</v>
      </c>
      <c r="F34" s="535">
        <v>1.1784995688416213</v>
      </c>
      <c r="G34" s="535">
        <v>0.99172961941928328</v>
      </c>
      <c r="H34" s="535">
        <v>1.6918444421761762</v>
      </c>
      <c r="I34" s="535">
        <v>0.47960025876106988</v>
      </c>
      <c r="J34" s="536">
        <v>1.0170104024160451</v>
      </c>
      <c r="K34" s="535">
        <v>1.5166276099949973</v>
      </c>
      <c r="L34" s="535">
        <v>0.44827506527716804</v>
      </c>
      <c r="M34" s="535">
        <v>0.20765864873550718</v>
      </c>
      <c r="N34" s="621">
        <v>0.19894703641701239</v>
      </c>
      <c r="O34" s="621">
        <v>0.13754601723370688</v>
      </c>
      <c r="P34" s="823" t="s">
        <v>319</v>
      </c>
      <c r="Q34" s="621">
        <v>0.98805646036916395</v>
      </c>
    </row>
    <row r="35" spans="1:17" s="11" customFormat="1">
      <c r="A35" s="11" t="s">
        <v>198</v>
      </c>
    </row>
  </sheetData>
  <mergeCells count="5">
    <mergeCell ref="A2:B3"/>
    <mergeCell ref="A4:A34"/>
    <mergeCell ref="C2:Q2"/>
    <mergeCell ref="B4:Q4"/>
    <mergeCell ref="A1:Q1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Q22"/>
  <sheetViews>
    <sheetView showGridLines="0" workbookViewId="0">
      <selection activeCell="A2" sqref="A2:B3"/>
    </sheetView>
  </sheetViews>
  <sheetFormatPr baseColWidth="10" defaultColWidth="11.44140625" defaultRowHeight="13.8"/>
  <cols>
    <col min="1" max="1" width="6.44140625" style="11" customWidth="1"/>
    <col min="2" max="2" width="22.109375" style="11" customWidth="1"/>
    <col min="3" max="11" width="9.33203125" style="11" customWidth="1"/>
    <col min="12" max="13" width="8.33203125" style="161" customWidth="1"/>
    <col min="14" max="14" width="8.109375" style="161" customWidth="1"/>
    <col min="15" max="17" width="8.33203125" style="161" customWidth="1"/>
    <col min="18" max="16384" width="11.44140625" style="161"/>
  </cols>
  <sheetData>
    <row r="1" spans="1:17" ht="30" customHeight="1">
      <c r="A1" s="1377" t="s">
        <v>333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7" ht="27" customHeight="1">
      <c r="A2" s="1396" t="s">
        <v>210</v>
      </c>
      <c r="B2" s="1397"/>
      <c r="C2" s="1401" t="s">
        <v>211</v>
      </c>
      <c r="D2" s="1401"/>
      <c r="E2" s="1401"/>
      <c r="F2" s="1401"/>
      <c r="G2" s="1401"/>
      <c r="H2" s="1401"/>
      <c r="I2" s="1401"/>
      <c r="J2" s="1401"/>
      <c r="K2" s="1401"/>
      <c r="L2" s="1401"/>
      <c r="M2" s="1401"/>
      <c r="N2" s="1401"/>
      <c r="O2" s="1401"/>
      <c r="P2" s="1401"/>
      <c r="Q2" s="1401"/>
    </row>
    <row r="3" spans="1:17" ht="16.5" customHeight="1">
      <c r="A3" s="1398"/>
      <c r="B3" s="1399"/>
      <c r="C3" s="1173">
        <v>2007</v>
      </c>
      <c r="D3" s="1173">
        <v>2008</v>
      </c>
      <c r="E3" s="1173">
        <v>2009</v>
      </c>
      <c r="F3" s="1173">
        <v>2010</v>
      </c>
      <c r="G3" s="1173">
        <v>2011</v>
      </c>
      <c r="H3" s="1173">
        <v>2012</v>
      </c>
      <c r="I3" s="1173">
        <v>2013</v>
      </c>
      <c r="J3" s="1173">
        <v>2014</v>
      </c>
      <c r="K3" s="1173">
        <v>2015</v>
      </c>
      <c r="L3" s="1173">
        <v>2016</v>
      </c>
      <c r="M3" s="1173">
        <v>2017</v>
      </c>
      <c r="N3" s="1173">
        <v>2018</v>
      </c>
      <c r="O3" s="1173">
        <v>2019</v>
      </c>
      <c r="P3" s="1173">
        <v>2020</v>
      </c>
      <c r="Q3" s="1173">
        <v>2021</v>
      </c>
    </row>
    <row r="4" spans="1:17" s="162" customFormat="1" ht="22.5" customHeight="1">
      <c r="A4" s="1400" t="s">
        <v>94</v>
      </c>
      <c r="B4" s="1402" t="s">
        <v>194</v>
      </c>
      <c r="C4" s="1402"/>
      <c r="D4" s="1402"/>
      <c r="E4" s="1402"/>
      <c r="F4" s="1402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</row>
    <row r="5" spans="1:17" s="162" customFormat="1" ht="22.5" customHeight="1">
      <c r="A5" s="1400"/>
      <c r="B5" s="575" t="s">
        <v>109</v>
      </c>
      <c r="C5" s="575">
        <v>421969</v>
      </c>
      <c r="D5" s="575">
        <v>458643</v>
      </c>
      <c r="E5" s="575">
        <v>473020</v>
      </c>
      <c r="F5" s="575">
        <v>485697</v>
      </c>
      <c r="G5" s="575">
        <v>562071</v>
      </c>
      <c r="H5" s="575">
        <v>595304</v>
      </c>
      <c r="I5" s="575">
        <v>609580</v>
      </c>
      <c r="J5" s="575">
        <v>604975</v>
      </c>
      <c r="K5" s="575">
        <v>605774</v>
      </c>
      <c r="L5" s="575">
        <v>594978</v>
      </c>
      <c r="M5" s="575">
        <v>601112</v>
      </c>
      <c r="N5" s="575">
        <v>593092</v>
      </c>
      <c r="O5" s="575">
        <v>595262</v>
      </c>
      <c r="P5" s="575">
        <f>SUM(P6:P10)</f>
        <v>392863</v>
      </c>
      <c r="Q5" s="575">
        <f>SUM(Q6:Q10)</f>
        <v>439050</v>
      </c>
    </row>
    <row r="6" spans="1:17">
      <c r="A6" s="1400"/>
      <c r="B6" s="540" t="s">
        <v>189</v>
      </c>
      <c r="C6" s="541">
        <v>37224</v>
      </c>
      <c r="D6" s="541">
        <v>35847</v>
      </c>
      <c r="E6" s="541">
        <v>37663</v>
      </c>
      <c r="F6" s="541">
        <v>43634</v>
      </c>
      <c r="G6" s="541">
        <v>47534</v>
      </c>
      <c r="H6" s="541">
        <v>51115</v>
      </c>
      <c r="I6" s="541">
        <v>49736</v>
      </c>
      <c r="J6" s="541">
        <v>51514</v>
      </c>
      <c r="K6" s="541">
        <v>48803</v>
      </c>
      <c r="L6" s="541">
        <v>43652</v>
      </c>
      <c r="M6" s="541">
        <v>45037</v>
      </c>
      <c r="N6" s="625">
        <v>46919</v>
      </c>
      <c r="O6" s="625">
        <v>46072</v>
      </c>
      <c r="P6" s="625">
        <f>+P12+P18</f>
        <v>43701</v>
      </c>
      <c r="Q6" s="625">
        <f>+Q12+Q18</f>
        <v>18981</v>
      </c>
    </row>
    <row r="7" spans="1:17">
      <c r="A7" s="1400"/>
      <c r="B7" s="540" t="s">
        <v>190</v>
      </c>
      <c r="C7" s="541">
        <v>38629</v>
      </c>
      <c r="D7" s="541">
        <v>34514</v>
      </c>
      <c r="E7" s="541">
        <v>40581</v>
      </c>
      <c r="F7" s="541">
        <v>41158</v>
      </c>
      <c r="G7" s="541">
        <v>45299</v>
      </c>
      <c r="H7" s="541">
        <v>46213</v>
      </c>
      <c r="I7" s="541">
        <v>38855</v>
      </c>
      <c r="J7" s="541">
        <v>40591</v>
      </c>
      <c r="K7" s="541">
        <v>46220</v>
      </c>
      <c r="L7" s="541">
        <v>45757</v>
      </c>
      <c r="M7" s="541">
        <v>36943</v>
      </c>
      <c r="N7" s="625">
        <v>39275</v>
      </c>
      <c r="O7" s="625">
        <v>38537</v>
      </c>
      <c r="P7" s="625">
        <f t="shared" ref="P7:Q10" si="0">+P13+P19</f>
        <v>30276</v>
      </c>
      <c r="Q7" s="625">
        <f t="shared" si="0"/>
        <v>31955</v>
      </c>
    </row>
    <row r="8" spans="1:17">
      <c r="A8" s="1400"/>
      <c r="B8" s="540" t="s">
        <v>191</v>
      </c>
      <c r="C8" s="541">
        <v>33426</v>
      </c>
      <c r="D8" s="541">
        <v>39067</v>
      </c>
      <c r="E8" s="541">
        <v>38011</v>
      </c>
      <c r="F8" s="541">
        <v>35531</v>
      </c>
      <c r="G8" s="541">
        <v>44764</v>
      </c>
      <c r="H8" s="541">
        <v>42818</v>
      </c>
      <c r="I8" s="541">
        <v>37527</v>
      </c>
      <c r="J8" s="541">
        <v>42749</v>
      </c>
      <c r="K8" s="541">
        <v>47044</v>
      </c>
      <c r="L8" s="541">
        <v>50394</v>
      </c>
      <c r="M8" s="541">
        <v>44612</v>
      </c>
      <c r="N8" s="625">
        <v>44461</v>
      </c>
      <c r="O8" s="625">
        <v>47052</v>
      </c>
      <c r="P8" s="625">
        <f t="shared" si="0"/>
        <v>25288</v>
      </c>
      <c r="Q8" s="625">
        <f t="shared" si="0"/>
        <v>37379</v>
      </c>
    </row>
    <row r="9" spans="1:17">
      <c r="A9" s="1400"/>
      <c r="B9" s="540" t="s">
        <v>192</v>
      </c>
      <c r="C9" s="541">
        <v>50135</v>
      </c>
      <c r="D9" s="541">
        <v>50094</v>
      </c>
      <c r="E9" s="541">
        <v>54175</v>
      </c>
      <c r="F9" s="541">
        <v>58312</v>
      </c>
      <c r="G9" s="541">
        <v>66852</v>
      </c>
      <c r="H9" s="541">
        <v>64114</v>
      </c>
      <c r="I9" s="541">
        <v>64260</v>
      </c>
      <c r="J9" s="541">
        <v>66718</v>
      </c>
      <c r="K9" s="541">
        <v>58156</v>
      </c>
      <c r="L9" s="541">
        <v>66626</v>
      </c>
      <c r="M9" s="541">
        <v>66204</v>
      </c>
      <c r="N9" s="625">
        <v>60338</v>
      </c>
      <c r="O9" s="625">
        <v>59797</v>
      </c>
      <c r="P9" s="625">
        <f t="shared" si="0"/>
        <v>38985</v>
      </c>
      <c r="Q9" s="625">
        <f t="shared" si="0"/>
        <v>54799</v>
      </c>
    </row>
    <row r="10" spans="1:17">
      <c r="A10" s="1400"/>
      <c r="B10" s="540" t="s">
        <v>193</v>
      </c>
      <c r="C10" s="541">
        <v>262555</v>
      </c>
      <c r="D10" s="541">
        <v>299121</v>
      </c>
      <c r="E10" s="541">
        <v>302590</v>
      </c>
      <c r="F10" s="541">
        <v>307062</v>
      </c>
      <c r="G10" s="541">
        <v>357622</v>
      </c>
      <c r="H10" s="541">
        <v>391044</v>
      </c>
      <c r="I10" s="541">
        <v>419202</v>
      </c>
      <c r="J10" s="541">
        <v>403403</v>
      </c>
      <c r="K10" s="541">
        <v>405551</v>
      </c>
      <c r="L10" s="541">
        <v>388549</v>
      </c>
      <c r="M10" s="541">
        <v>408316</v>
      </c>
      <c r="N10" s="625">
        <v>402099</v>
      </c>
      <c r="O10" s="625">
        <v>403804</v>
      </c>
      <c r="P10" s="625">
        <f t="shared" si="0"/>
        <v>254613</v>
      </c>
      <c r="Q10" s="625">
        <f t="shared" si="0"/>
        <v>295936</v>
      </c>
    </row>
    <row r="11" spans="1:17" s="162" customFormat="1" ht="22.5" customHeight="1">
      <c r="A11" s="1400"/>
      <c r="B11" s="539" t="s">
        <v>117</v>
      </c>
      <c r="C11" s="539">
        <v>273921</v>
      </c>
      <c r="D11" s="539">
        <v>302208</v>
      </c>
      <c r="E11" s="539">
        <v>313327</v>
      </c>
      <c r="F11" s="539">
        <v>316171</v>
      </c>
      <c r="G11" s="539">
        <v>351196</v>
      </c>
      <c r="H11" s="539">
        <v>372488</v>
      </c>
      <c r="I11" s="539">
        <v>382236</v>
      </c>
      <c r="J11" s="539">
        <v>373082</v>
      </c>
      <c r="K11" s="539">
        <v>365094</v>
      </c>
      <c r="L11" s="539">
        <v>360965</v>
      </c>
      <c r="M11" s="539">
        <v>368712</v>
      </c>
      <c r="N11" s="624">
        <v>363965</v>
      </c>
      <c r="O11" s="624">
        <v>356490</v>
      </c>
      <c r="P11" s="575">
        <f>SUM(P12:P16)</f>
        <v>238510</v>
      </c>
      <c r="Q11" s="575">
        <f>SUM(Q12:Q16)</f>
        <v>273431</v>
      </c>
    </row>
    <row r="12" spans="1:17">
      <c r="A12" s="1400"/>
      <c r="B12" s="540" t="s">
        <v>189</v>
      </c>
      <c r="C12" s="541">
        <v>17925</v>
      </c>
      <c r="D12" s="541">
        <v>17556</v>
      </c>
      <c r="E12" s="541">
        <v>18817</v>
      </c>
      <c r="F12" s="541">
        <v>22971</v>
      </c>
      <c r="G12" s="541">
        <v>20480</v>
      </c>
      <c r="H12" s="541">
        <v>21416</v>
      </c>
      <c r="I12" s="541">
        <v>25056</v>
      </c>
      <c r="J12" s="541">
        <v>25469</v>
      </c>
      <c r="K12" s="541">
        <v>21406</v>
      </c>
      <c r="L12" s="541">
        <v>19773</v>
      </c>
      <c r="M12" s="541">
        <v>20682</v>
      </c>
      <c r="N12" s="625">
        <v>22152</v>
      </c>
      <c r="O12" s="625">
        <v>20990</v>
      </c>
      <c r="P12" s="625">
        <v>22862</v>
      </c>
      <c r="Q12" s="625">
        <f>+'C9A2'!Q12+'C9A3'!Q12</f>
        <v>12757</v>
      </c>
    </row>
    <row r="13" spans="1:17">
      <c r="A13" s="1400"/>
      <c r="B13" s="540" t="s">
        <v>190</v>
      </c>
      <c r="C13" s="541">
        <v>21565</v>
      </c>
      <c r="D13" s="541">
        <v>20155</v>
      </c>
      <c r="E13" s="541">
        <v>24962</v>
      </c>
      <c r="F13" s="541">
        <v>26136</v>
      </c>
      <c r="G13" s="541">
        <v>26287</v>
      </c>
      <c r="H13" s="541">
        <v>26887</v>
      </c>
      <c r="I13" s="541">
        <v>22221</v>
      </c>
      <c r="J13" s="541">
        <v>22143</v>
      </c>
      <c r="K13" s="541">
        <v>26772</v>
      </c>
      <c r="L13" s="541">
        <v>24928</v>
      </c>
      <c r="M13" s="541">
        <v>21035</v>
      </c>
      <c r="N13" s="625">
        <v>22594</v>
      </c>
      <c r="O13" s="625">
        <v>22574</v>
      </c>
      <c r="P13" s="625">
        <v>18399</v>
      </c>
      <c r="Q13" s="625">
        <f>+'C9A2'!Q13+'C9A3'!Q13</f>
        <v>16520</v>
      </c>
    </row>
    <row r="14" spans="1:17">
      <c r="A14" s="1400"/>
      <c r="B14" s="540" t="s">
        <v>191</v>
      </c>
      <c r="C14" s="541">
        <v>20191</v>
      </c>
      <c r="D14" s="541">
        <v>25517</v>
      </c>
      <c r="E14" s="541">
        <v>26735</v>
      </c>
      <c r="F14" s="541">
        <v>23855</v>
      </c>
      <c r="G14" s="541">
        <v>27884</v>
      </c>
      <c r="H14" s="541">
        <v>27411</v>
      </c>
      <c r="I14" s="541">
        <v>22816</v>
      </c>
      <c r="J14" s="541">
        <v>26584</v>
      </c>
      <c r="K14" s="541">
        <v>28315</v>
      </c>
      <c r="L14" s="541">
        <v>30183</v>
      </c>
      <c r="M14" s="541">
        <v>29016</v>
      </c>
      <c r="N14" s="625">
        <v>29215</v>
      </c>
      <c r="O14" s="625">
        <v>28007</v>
      </c>
      <c r="P14" s="625">
        <v>14885</v>
      </c>
      <c r="Q14" s="625">
        <f>+'C9A2'!Q14+'C9A3'!Q14</f>
        <v>22072</v>
      </c>
    </row>
    <row r="15" spans="1:17">
      <c r="A15" s="1400"/>
      <c r="B15" s="540" t="s">
        <v>192</v>
      </c>
      <c r="C15" s="541">
        <v>34354</v>
      </c>
      <c r="D15" s="541">
        <v>32518</v>
      </c>
      <c r="E15" s="541">
        <v>34786</v>
      </c>
      <c r="F15" s="541">
        <v>38458</v>
      </c>
      <c r="G15" s="541">
        <v>39189</v>
      </c>
      <c r="H15" s="541">
        <v>39324</v>
      </c>
      <c r="I15" s="541">
        <v>38373</v>
      </c>
      <c r="J15" s="541">
        <v>41291</v>
      </c>
      <c r="K15" s="541">
        <v>36666</v>
      </c>
      <c r="L15" s="541">
        <v>42384</v>
      </c>
      <c r="M15" s="541">
        <v>40614</v>
      </c>
      <c r="N15" s="625">
        <v>37933</v>
      </c>
      <c r="O15" s="625">
        <v>33502</v>
      </c>
      <c r="P15" s="625">
        <v>23072</v>
      </c>
      <c r="Q15" s="625">
        <f>+'C9A2'!Q15+'C9A3'!Q15</f>
        <v>36875</v>
      </c>
    </row>
    <row r="16" spans="1:17">
      <c r="A16" s="1400"/>
      <c r="B16" s="540" t="s">
        <v>193</v>
      </c>
      <c r="C16" s="541">
        <v>179886</v>
      </c>
      <c r="D16" s="541">
        <v>206462</v>
      </c>
      <c r="E16" s="541">
        <v>208027</v>
      </c>
      <c r="F16" s="541">
        <v>204751</v>
      </c>
      <c r="G16" s="541">
        <v>237356</v>
      </c>
      <c r="H16" s="541">
        <v>257450</v>
      </c>
      <c r="I16" s="541">
        <v>273770</v>
      </c>
      <c r="J16" s="541">
        <v>257595</v>
      </c>
      <c r="K16" s="541">
        <v>251935</v>
      </c>
      <c r="L16" s="541">
        <v>243697</v>
      </c>
      <c r="M16" s="541">
        <v>257365</v>
      </c>
      <c r="N16" s="625">
        <v>252071</v>
      </c>
      <c r="O16" s="625">
        <v>251417</v>
      </c>
      <c r="P16" s="625">
        <v>159292</v>
      </c>
      <c r="Q16" s="625">
        <f>+'C9A2'!Q16+'C9A3'!Q16</f>
        <v>185207</v>
      </c>
    </row>
    <row r="17" spans="1:17" s="162" customFormat="1" ht="22.5" customHeight="1">
      <c r="A17" s="1400"/>
      <c r="B17" s="539" t="s">
        <v>118</v>
      </c>
      <c r="C17" s="539">
        <v>148048</v>
      </c>
      <c r="D17" s="539">
        <v>156435</v>
      </c>
      <c r="E17" s="539">
        <v>159693</v>
      </c>
      <c r="F17" s="539">
        <v>169526</v>
      </c>
      <c r="G17" s="539">
        <v>210875</v>
      </c>
      <c r="H17" s="539">
        <v>222816</v>
      </c>
      <c r="I17" s="539">
        <v>227344</v>
      </c>
      <c r="J17" s="539">
        <v>231893</v>
      </c>
      <c r="K17" s="539">
        <v>240680</v>
      </c>
      <c r="L17" s="539">
        <v>234013</v>
      </c>
      <c r="M17" s="539">
        <v>232400</v>
      </c>
      <c r="N17" s="624">
        <v>229127</v>
      </c>
      <c r="O17" s="624">
        <v>238772</v>
      </c>
      <c r="P17" s="575">
        <f>SUM(P18:P22)</f>
        <v>154353</v>
      </c>
      <c r="Q17" s="575">
        <f>SUM(Q18:Q22)</f>
        <v>165619</v>
      </c>
    </row>
    <row r="18" spans="1:17">
      <c r="A18" s="1400"/>
      <c r="B18" s="540" t="s">
        <v>189</v>
      </c>
      <c r="C18" s="541">
        <v>19299</v>
      </c>
      <c r="D18" s="541">
        <v>18291</v>
      </c>
      <c r="E18" s="541">
        <v>18846</v>
      </c>
      <c r="F18" s="541">
        <v>20663</v>
      </c>
      <c r="G18" s="541">
        <v>27054</v>
      </c>
      <c r="H18" s="541">
        <v>29699</v>
      </c>
      <c r="I18" s="541">
        <v>24680</v>
      </c>
      <c r="J18" s="541">
        <v>26045</v>
      </c>
      <c r="K18" s="541">
        <v>27397</v>
      </c>
      <c r="L18" s="541">
        <v>23879</v>
      </c>
      <c r="M18" s="541">
        <v>24355</v>
      </c>
      <c r="N18" s="625">
        <v>24767</v>
      </c>
      <c r="O18" s="625">
        <v>25082</v>
      </c>
      <c r="P18" s="625">
        <v>20839</v>
      </c>
      <c r="Q18" s="625">
        <f>+'C9A2'!Q18+'C9A3'!Q18</f>
        <v>6224</v>
      </c>
    </row>
    <row r="19" spans="1:17">
      <c r="A19" s="1400"/>
      <c r="B19" s="540" t="s">
        <v>190</v>
      </c>
      <c r="C19" s="541">
        <v>17064</v>
      </c>
      <c r="D19" s="541">
        <v>14359</v>
      </c>
      <c r="E19" s="541">
        <v>15619</v>
      </c>
      <c r="F19" s="541">
        <v>15022</v>
      </c>
      <c r="G19" s="541">
        <v>19012</v>
      </c>
      <c r="H19" s="541">
        <v>19326</v>
      </c>
      <c r="I19" s="541">
        <v>16634</v>
      </c>
      <c r="J19" s="541">
        <v>18448</v>
      </c>
      <c r="K19" s="541">
        <v>19448</v>
      </c>
      <c r="L19" s="541">
        <v>20829</v>
      </c>
      <c r="M19" s="541">
        <v>15908</v>
      </c>
      <c r="N19" s="625">
        <v>16681</v>
      </c>
      <c r="O19" s="625">
        <v>15963</v>
      </c>
      <c r="P19" s="625">
        <v>11877</v>
      </c>
      <c r="Q19" s="625">
        <f>+'C9A2'!Q19+'C9A3'!Q19</f>
        <v>15435</v>
      </c>
    </row>
    <row r="20" spans="1:17" ht="12.75" customHeight="1">
      <c r="A20" s="1400"/>
      <c r="B20" s="540" t="s">
        <v>191</v>
      </c>
      <c r="C20" s="541">
        <v>13235</v>
      </c>
      <c r="D20" s="541">
        <v>13550</v>
      </c>
      <c r="E20" s="541">
        <v>11276</v>
      </c>
      <c r="F20" s="541">
        <v>11676</v>
      </c>
      <c r="G20" s="541">
        <v>16880</v>
      </c>
      <c r="H20" s="541">
        <v>15407</v>
      </c>
      <c r="I20" s="541">
        <v>14711</v>
      </c>
      <c r="J20" s="541">
        <v>16165</v>
      </c>
      <c r="K20" s="541">
        <v>18729</v>
      </c>
      <c r="L20" s="541">
        <v>20211</v>
      </c>
      <c r="M20" s="541">
        <v>15596</v>
      </c>
      <c r="N20" s="625">
        <v>15246</v>
      </c>
      <c r="O20" s="625">
        <v>19045</v>
      </c>
      <c r="P20" s="625">
        <v>10403</v>
      </c>
      <c r="Q20" s="625">
        <f>+'C9A2'!Q20+'C9A3'!Q20</f>
        <v>15307</v>
      </c>
    </row>
    <row r="21" spans="1:17">
      <c r="A21" s="1400"/>
      <c r="B21" s="540" t="s">
        <v>192</v>
      </c>
      <c r="C21" s="541">
        <v>15781</v>
      </c>
      <c r="D21" s="541">
        <v>17576</v>
      </c>
      <c r="E21" s="541">
        <v>19389</v>
      </c>
      <c r="F21" s="541">
        <v>19854</v>
      </c>
      <c r="G21" s="541">
        <v>27663</v>
      </c>
      <c r="H21" s="541">
        <v>24790</v>
      </c>
      <c r="I21" s="541">
        <v>25887</v>
      </c>
      <c r="J21" s="541">
        <v>25427</v>
      </c>
      <c r="K21" s="541">
        <v>21490</v>
      </c>
      <c r="L21" s="541">
        <v>24242</v>
      </c>
      <c r="M21" s="541">
        <v>25590</v>
      </c>
      <c r="N21" s="625">
        <v>22405</v>
      </c>
      <c r="O21" s="625">
        <v>26295</v>
      </c>
      <c r="P21" s="625">
        <v>15913</v>
      </c>
      <c r="Q21" s="625">
        <f>+'C9A2'!Q21+'C9A3'!Q21</f>
        <v>17924</v>
      </c>
    </row>
    <row r="22" spans="1:17" ht="12.75" customHeight="1">
      <c r="A22" s="1340"/>
      <c r="B22" s="540" t="s">
        <v>193</v>
      </c>
      <c r="C22" s="541">
        <v>82669</v>
      </c>
      <c r="D22" s="541">
        <v>92659</v>
      </c>
      <c r="E22" s="541">
        <v>94563</v>
      </c>
      <c r="F22" s="541">
        <v>102311</v>
      </c>
      <c r="G22" s="541">
        <v>120266</v>
      </c>
      <c r="H22" s="541">
        <v>133594</v>
      </c>
      <c r="I22" s="541">
        <v>145432</v>
      </c>
      <c r="J22" s="541">
        <v>145808</v>
      </c>
      <c r="K22" s="541">
        <v>153616</v>
      </c>
      <c r="L22" s="541">
        <v>144852</v>
      </c>
      <c r="M22" s="541">
        <v>150951</v>
      </c>
      <c r="N22" s="625">
        <v>150028</v>
      </c>
      <c r="O22" s="625">
        <v>152387</v>
      </c>
      <c r="P22" s="625">
        <v>95321</v>
      </c>
      <c r="Q22" s="625">
        <f>+'C9A2'!Q22+'C9A3'!Q22</f>
        <v>110729</v>
      </c>
    </row>
  </sheetData>
  <mergeCells count="5">
    <mergeCell ref="A2:B3"/>
    <mergeCell ref="A4:A22"/>
    <mergeCell ref="C2:Q2"/>
    <mergeCell ref="A1:Q1"/>
    <mergeCell ref="B4:Q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2:Q25"/>
  <sheetViews>
    <sheetView showGridLines="0" workbookViewId="0">
      <selection activeCell="R10" sqref="R10"/>
    </sheetView>
  </sheetViews>
  <sheetFormatPr baseColWidth="10" defaultColWidth="11.44140625" defaultRowHeight="13.8"/>
  <cols>
    <col min="1" max="1" width="6.6640625" style="11" customWidth="1"/>
    <col min="2" max="2" width="35.88671875" style="11" customWidth="1"/>
    <col min="3" max="12" width="9.33203125" style="11" customWidth="1"/>
    <col min="13" max="13" width="9.33203125" style="44" customWidth="1"/>
    <col min="14" max="17" width="9.33203125" style="11" customWidth="1"/>
    <col min="18" max="16384" width="11.44140625" style="11"/>
  </cols>
  <sheetData>
    <row r="2" spans="1:17" ht="18.75" customHeight="1">
      <c r="A2" s="1341" t="s">
        <v>321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</row>
    <row r="3" spans="1:17" ht="20.25" customHeight="1">
      <c r="A3" s="1338" t="s">
        <v>105</v>
      </c>
      <c r="B3" s="1197" t="s">
        <v>95</v>
      </c>
      <c r="C3" s="1197">
        <v>2007</v>
      </c>
      <c r="D3" s="1197">
        <v>2008</v>
      </c>
      <c r="E3" s="1197">
        <v>2009</v>
      </c>
      <c r="F3" s="1197">
        <v>2010</v>
      </c>
      <c r="G3" s="1197">
        <v>2011</v>
      </c>
      <c r="H3" s="1197">
        <v>2012</v>
      </c>
      <c r="I3" s="1197">
        <v>2013</v>
      </c>
      <c r="J3" s="1197">
        <v>2014</v>
      </c>
      <c r="K3" s="1197">
        <v>2015</v>
      </c>
      <c r="L3" s="1197">
        <v>2016</v>
      </c>
      <c r="M3" s="1197">
        <v>2017</v>
      </c>
      <c r="N3" s="1198">
        <v>2018</v>
      </c>
      <c r="O3" s="1198">
        <v>2019</v>
      </c>
      <c r="P3" s="1198">
        <v>2020</v>
      </c>
      <c r="Q3" s="1198">
        <v>2021</v>
      </c>
    </row>
    <row r="4" spans="1:17" ht="22.5" customHeight="1">
      <c r="A4" s="1339"/>
      <c r="B4" s="13" t="s">
        <v>96</v>
      </c>
      <c r="C4" s="14">
        <v>2110202</v>
      </c>
      <c r="D4" s="14">
        <v>2152953</v>
      </c>
      <c r="E4" s="14">
        <v>2195676</v>
      </c>
      <c r="F4" s="14">
        <v>2238515</v>
      </c>
      <c r="G4" s="14">
        <v>2412310</v>
      </c>
      <c r="H4" s="14">
        <v>2470339</v>
      </c>
      <c r="I4" s="14">
        <v>2533976</v>
      </c>
      <c r="J4" s="14">
        <v>2598658</v>
      </c>
      <c r="K4" s="14">
        <v>2666869</v>
      </c>
      <c r="L4" s="14">
        <v>2736554</v>
      </c>
      <c r="M4" s="14">
        <v>2804844</v>
      </c>
      <c r="N4" s="14">
        <f>+N5+N6</f>
        <v>2875003</v>
      </c>
      <c r="O4" s="14">
        <v>2946449</v>
      </c>
      <c r="P4" s="819" t="s">
        <v>319</v>
      </c>
      <c r="Q4" s="14">
        <f>+Q5+Q6</f>
        <v>3107985</v>
      </c>
    </row>
    <row r="5" spans="1:17">
      <c r="A5" s="1339"/>
      <c r="B5" s="16" t="s">
        <v>97</v>
      </c>
      <c r="C5" s="16">
        <v>1020069</v>
      </c>
      <c r="D5" s="16">
        <v>1036555</v>
      </c>
      <c r="E5" s="16">
        <v>1061383</v>
      </c>
      <c r="F5" s="16">
        <v>1080272</v>
      </c>
      <c r="G5" s="16">
        <v>1154861</v>
      </c>
      <c r="H5" s="16">
        <v>1180197</v>
      </c>
      <c r="I5" s="16">
        <v>1227133</v>
      </c>
      <c r="J5" s="16">
        <v>1249728</v>
      </c>
      <c r="K5" s="16">
        <v>1300327</v>
      </c>
      <c r="L5" s="16">
        <v>1327456</v>
      </c>
      <c r="M5" s="16">
        <v>1367486</v>
      </c>
      <c r="N5" s="16">
        <v>1385634</v>
      </c>
      <c r="O5" s="16">
        <v>1424370</v>
      </c>
      <c r="P5" s="819" t="s">
        <v>319</v>
      </c>
      <c r="Q5" s="16">
        <v>1501720</v>
      </c>
    </row>
    <row r="6" spans="1:17">
      <c r="A6" s="1339"/>
      <c r="B6" s="16" t="s">
        <v>98</v>
      </c>
      <c r="C6" s="16">
        <v>1090133</v>
      </c>
      <c r="D6" s="16">
        <v>1116398</v>
      </c>
      <c r="E6" s="16">
        <v>1134293</v>
      </c>
      <c r="F6" s="16">
        <v>1158243</v>
      </c>
      <c r="G6" s="16">
        <v>1257449</v>
      </c>
      <c r="H6" s="16">
        <v>1290142</v>
      </c>
      <c r="I6" s="16">
        <v>1306843</v>
      </c>
      <c r="J6" s="16">
        <v>1348930</v>
      </c>
      <c r="K6" s="16">
        <v>1366542</v>
      </c>
      <c r="L6" s="16">
        <v>1409098</v>
      </c>
      <c r="M6" s="16">
        <v>1437358</v>
      </c>
      <c r="N6" s="16">
        <v>1489369</v>
      </c>
      <c r="O6" s="16">
        <v>1522079</v>
      </c>
      <c r="P6" s="819" t="s">
        <v>319</v>
      </c>
      <c r="Q6" s="16">
        <v>1606265</v>
      </c>
    </row>
    <row r="7" spans="1:17" s="20" customFormat="1" ht="22.5" customHeight="1">
      <c r="A7" s="1339"/>
      <c r="B7" s="17" t="s">
        <v>99</v>
      </c>
      <c r="C7" s="17">
        <v>1538110</v>
      </c>
      <c r="D7" s="17">
        <v>1572603</v>
      </c>
      <c r="E7" s="17">
        <v>1607578</v>
      </c>
      <c r="F7" s="17">
        <v>1642740</v>
      </c>
      <c r="G7" s="17">
        <v>1797656</v>
      </c>
      <c r="H7" s="17">
        <v>1834244</v>
      </c>
      <c r="I7" s="17">
        <v>1888521</v>
      </c>
      <c r="J7" s="17">
        <v>1944037</v>
      </c>
      <c r="K7" s="17">
        <v>2002666</v>
      </c>
      <c r="L7" s="17">
        <v>2063106</v>
      </c>
      <c r="M7" s="17">
        <v>2120808</v>
      </c>
      <c r="N7" s="17">
        <f>+N8+N9</f>
        <v>2180289</v>
      </c>
      <c r="O7" s="17">
        <f>+O8+O9</f>
        <v>2241201</v>
      </c>
      <c r="P7" s="819" t="s">
        <v>319</v>
      </c>
      <c r="Q7" s="17">
        <f>+Q8+Q9</f>
        <v>2379672</v>
      </c>
    </row>
    <row r="8" spans="1:17" s="19" customFormat="1">
      <c r="A8" s="1339"/>
      <c r="B8" s="16" t="s">
        <v>97</v>
      </c>
      <c r="C8" s="16">
        <v>731908</v>
      </c>
      <c r="D8" s="16">
        <v>740972</v>
      </c>
      <c r="E8" s="16">
        <v>758256</v>
      </c>
      <c r="F8" s="16">
        <v>777357</v>
      </c>
      <c r="G8" s="16">
        <v>841686</v>
      </c>
      <c r="H8" s="16">
        <v>854168</v>
      </c>
      <c r="I8" s="16">
        <v>894468</v>
      </c>
      <c r="J8" s="16">
        <v>910571</v>
      </c>
      <c r="K8" s="16">
        <v>950822</v>
      </c>
      <c r="L8" s="16">
        <v>985302</v>
      </c>
      <c r="M8" s="16">
        <v>1017112</v>
      </c>
      <c r="N8" s="16">
        <f>+N11+N23</f>
        <v>1034987</v>
      </c>
      <c r="O8" s="16">
        <f>+O11+O23</f>
        <v>1069082</v>
      </c>
      <c r="P8" s="819" t="s">
        <v>319</v>
      </c>
      <c r="Q8" s="16">
        <f>+Q11+Q23</f>
        <v>1122461</v>
      </c>
    </row>
    <row r="9" spans="1:17" s="19" customFormat="1">
      <c r="A9" s="1339"/>
      <c r="B9" s="16" t="s">
        <v>98</v>
      </c>
      <c r="C9" s="16">
        <v>806202</v>
      </c>
      <c r="D9" s="16">
        <v>831631</v>
      </c>
      <c r="E9" s="16">
        <v>849322</v>
      </c>
      <c r="F9" s="16">
        <v>865383</v>
      </c>
      <c r="G9" s="16">
        <v>955970</v>
      </c>
      <c r="H9" s="16">
        <v>980076</v>
      </c>
      <c r="I9" s="16">
        <v>994053</v>
      </c>
      <c r="J9" s="16">
        <v>1033466</v>
      </c>
      <c r="K9" s="16">
        <v>1051844</v>
      </c>
      <c r="L9" s="16">
        <v>1077804</v>
      </c>
      <c r="M9" s="16">
        <v>1103696</v>
      </c>
      <c r="N9" s="16">
        <f>+N12+N24</f>
        <v>1145302</v>
      </c>
      <c r="O9" s="16">
        <f>+O12+O24</f>
        <v>1172119</v>
      </c>
      <c r="P9" s="819" t="s">
        <v>319</v>
      </c>
      <c r="Q9" s="16">
        <f>+Q12+Q24</f>
        <v>1257211</v>
      </c>
    </row>
    <row r="10" spans="1:17" s="20" customFormat="1" ht="22.5" customHeight="1">
      <c r="A10" s="1339"/>
      <c r="B10" s="17" t="s">
        <v>100</v>
      </c>
      <c r="C10" s="17">
        <v>962306</v>
      </c>
      <c r="D10" s="17">
        <v>1012296</v>
      </c>
      <c r="E10" s="17">
        <v>1034627</v>
      </c>
      <c r="F10" s="17">
        <v>1050987</v>
      </c>
      <c r="G10" s="17">
        <v>1136173</v>
      </c>
      <c r="H10" s="17">
        <v>1166718</v>
      </c>
      <c r="I10" s="17">
        <v>1210344</v>
      </c>
      <c r="J10" s="17">
        <v>1250883</v>
      </c>
      <c r="K10" s="17">
        <v>1290992</v>
      </c>
      <c r="L10" s="17">
        <v>1332703</v>
      </c>
      <c r="M10" s="17">
        <v>1362403</v>
      </c>
      <c r="N10" s="17">
        <v>1420444</v>
      </c>
      <c r="O10" s="17">
        <f>+O11+O12</f>
        <v>1477866</v>
      </c>
      <c r="P10" s="819" t="s">
        <v>319</v>
      </c>
      <c r="Q10" s="17">
        <f>+Q11+Q12</f>
        <v>1423998</v>
      </c>
    </row>
    <row r="11" spans="1:17" s="19" customFormat="1">
      <c r="A11" s="1339"/>
      <c r="B11" s="16" t="s">
        <v>97</v>
      </c>
      <c r="C11" s="16">
        <v>555976</v>
      </c>
      <c r="D11" s="16">
        <v>584871</v>
      </c>
      <c r="E11" s="16">
        <v>595635</v>
      </c>
      <c r="F11" s="16">
        <v>608836</v>
      </c>
      <c r="G11" s="16">
        <v>655174</v>
      </c>
      <c r="H11" s="16">
        <v>665514</v>
      </c>
      <c r="I11" s="16">
        <v>693938</v>
      </c>
      <c r="J11" s="16">
        <v>707096</v>
      </c>
      <c r="K11" s="16">
        <v>728172</v>
      </c>
      <c r="L11" s="16">
        <v>756153</v>
      </c>
      <c r="M11" s="16">
        <v>773203</v>
      </c>
      <c r="N11" s="16">
        <v>798629</v>
      </c>
      <c r="O11" s="16">
        <f>+O14+O20</f>
        <v>818960</v>
      </c>
      <c r="P11" s="819" t="s">
        <v>319</v>
      </c>
      <c r="Q11" s="16">
        <f>+Q14+Q20</f>
        <v>810597</v>
      </c>
    </row>
    <row r="12" spans="1:17" s="19" customFormat="1">
      <c r="A12" s="1339"/>
      <c r="B12" s="16" t="s">
        <v>98</v>
      </c>
      <c r="C12" s="16">
        <v>406330</v>
      </c>
      <c r="D12" s="16">
        <v>427425</v>
      </c>
      <c r="E12" s="16">
        <v>438992</v>
      </c>
      <c r="F12" s="16">
        <v>442151</v>
      </c>
      <c r="G12" s="16">
        <v>480999</v>
      </c>
      <c r="H12" s="16">
        <v>501204</v>
      </c>
      <c r="I12" s="16">
        <v>516406</v>
      </c>
      <c r="J12" s="16">
        <v>543787</v>
      </c>
      <c r="K12" s="16">
        <v>562820</v>
      </c>
      <c r="L12" s="16">
        <v>576550</v>
      </c>
      <c r="M12" s="16">
        <v>589200</v>
      </c>
      <c r="N12" s="16">
        <v>621815</v>
      </c>
      <c r="O12" s="16">
        <f>+O15+O21</f>
        <v>658906</v>
      </c>
      <c r="P12" s="819" t="s">
        <v>319</v>
      </c>
      <c r="Q12" s="16">
        <f>+Q15+Q21</f>
        <v>613401</v>
      </c>
    </row>
    <row r="13" spans="1:17" s="20" customFormat="1" ht="22.5" customHeight="1">
      <c r="A13" s="1339"/>
      <c r="B13" s="17" t="s">
        <v>101</v>
      </c>
      <c r="C13" s="17">
        <v>887396</v>
      </c>
      <c r="D13" s="17">
        <v>946701</v>
      </c>
      <c r="E13" s="17">
        <v>953271</v>
      </c>
      <c r="F13" s="17">
        <v>970065</v>
      </c>
      <c r="G13" s="17">
        <v>1075155</v>
      </c>
      <c r="H13" s="17">
        <v>1110963</v>
      </c>
      <c r="I13" s="17">
        <v>1153510</v>
      </c>
      <c r="J13" s="17">
        <v>1183011</v>
      </c>
      <c r="K13" s="17">
        <v>1216121</v>
      </c>
      <c r="L13" s="17">
        <v>1246879</v>
      </c>
      <c r="M13" s="17">
        <v>1268125</v>
      </c>
      <c r="N13" s="17">
        <v>1320263</v>
      </c>
      <c r="O13" s="17">
        <v>1355255</v>
      </c>
      <c r="P13" s="819" t="s">
        <v>319</v>
      </c>
      <c r="Q13" s="17">
        <f>+Q14+Q15</f>
        <v>1232856</v>
      </c>
    </row>
    <row r="14" spans="1:17" s="19" customFormat="1" ht="15" customHeight="1">
      <c r="A14" s="1339"/>
      <c r="B14" s="16" t="s">
        <v>97</v>
      </c>
      <c r="C14" s="16">
        <v>519893</v>
      </c>
      <c r="D14" s="16">
        <v>553246</v>
      </c>
      <c r="E14" s="16">
        <v>557894</v>
      </c>
      <c r="F14" s="16">
        <v>569174</v>
      </c>
      <c r="G14" s="16">
        <v>620331</v>
      </c>
      <c r="H14" s="16">
        <v>637458</v>
      </c>
      <c r="I14" s="16">
        <v>666633</v>
      </c>
      <c r="J14" s="16">
        <v>673961</v>
      </c>
      <c r="K14" s="16">
        <v>691147</v>
      </c>
      <c r="L14" s="16">
        <v>713340</v>
      </c>
      <c r="M14" s="16">
        <v>728506</v>
      </c>
      <c r="N14" s="16">
        <v>750873</v>
      </c>
      <c r="O14" s="16">
        <v>761088</v>
      </c>
      <c r="P14" s="819" t="s">
        <v>319</v>
      </c>
      <c r="Q14" s="16">
        <v>699720</v>
      </c>
    </row>
    <row r="15" spans="1:17" s="19" customFormat="1">
      <c r="A15" s="1339"/>
      <c r="B15" s="16" t="s">
        <v>98</v>
      </c>
      <c r="C15" s="16">
        <v>367503</v>
      </c>
      <c r="D15" s="16">
        <v>393455</v>
      </c>
      <c r="E15" s="16">
        <v>395377</v>
      </c>
      <c r="F15" s="16">
        <v>400891</v>
      </c>
      <c r="G15" s="16">
        <v>454824</v>
      </c>
      <c r="H15" s="16">
        <v>473505</v>
      </c>
      <c r="I15" s="16">
        <v>486877</v>
      </c>
      <c r="J15" s="16">
        <v>509050</v>
      </c>
      <c r="K15" s="16">
        <v>524974</v>
      </c>
      <c r="L15" s="16">
        <v>533539</v>
      </c>
      <c r="M15" s="16">
        <v>539619</v>
      </c>
      <c r="N15" s="16">
        <v>569390</v>
      </c>
      <c r="O15" s="16">
        <v>594167</v>
      </c>
      <c r="P15" s="819" t="s">
        <v>319</v>
      </c>
      <c r="Q15" s="16">
        <v>533136</v>
      </c>
    </row>
    <row r="16" spans="1:17" s="20" customFormat="1" ht="22.5" customHeight="1">
      <c r="A16" s="1339"/>
      <c r="B16" s="17" t="s">
        <v>102</v>
      </c>
      <c r="C16" s="17">
        <v>24463</v>
      </c>
      <c r="D16" s="17">
        <v>19800</v>
      </c>
      <c r="E16" s="17">
        <v>19786</v>
      </c>
      <c r="F16" s="17">
        <v>17679</v>
      </c>
      <c r="G16" s="17">
        <v>13982</v>
      </c>
      <c r="H16" s="17">
        <v>21658</v>
      </c>
      <c r="I16" s="17">
        <v>23591</v>
      </c>
      <c r="J16" s="17">
        <v>21419</v>
      </c>
      <c r="K16" s="17">
        <v>28391</v>
      </c>
      <c r="L16" s="17">
        <v>27635</v>
      </c>
      <c r="M16" s="17">
        <v>31718</v>
      </c>
      <c r="N16" s="17">
        <v>45270</v>
      </c>
      <c r="O16" s="17">
        <v>59129</v>
      </c>
      <c r="P16" s="819" t="s">
        <v>319</v>
      </c>
      <c r="Q16" s="17">
        <f>+Q17+Q18</f>
        <v>79715</v>
      </c>
    </row>
    <row r="17" spans="1:17" s="19" customFormat="1">
      <c r="A17" s="1339"/>
      <c r="B17" s="16" t="s">
        <v>97</v>
      </c>
      <c r="C17" s="16">
        <v>14741</v>
      </c>
      <c r="D17" s="16">
        <v>11219</v>
      </c>
      <c r="E17" s="16">
        <v>11374</v>
      </c>
      <c r="F17" s="16">
        <v>10305</v>
      </c>
      <c r="G17" s="16">
        <v>7928</v>
      </c>
      <c r="H17" s="16">
        <v>11493</v>
      </c>
      <c r="I17" s="16">
        <v>14619</v>
      </c>
      <c r="J17" s="16">
        <v>14002</v>
      </c>
      <c r="K17" s="16">
        <v>17184</v>
      </c>
      <c r="L17" s="16">
        <v>15304</v>
      </c>
      <c r="M17" s="16">
        <v>16968</v>
      </c>
      <c r="N17" s="16">
        <v>27471</v>
      </c>
      <c r="O17" s="16">
        <v>33358</v>
      </c>
      <c r="P17" s="819" t="s">
        <v>319</v>
      </c>
      <c r="Q17" s="16">
        <v>56207</v>
      </c>
    </row>
    <row r="18" spans="1:17" s="19" customFormat="1">
      <c r="A18" s="1339"/>
      <c r="B18" s="16" t="s">
        <v>98</v>
      </c>
      <c r="C18" s="16">
        <v>9722</v>
      </c>
      <c r="D18" s="16">
        <v>8581</v>
      </c>
      <c r="E18" s="16">
        <v>8412</v>
      </c>
      <c r="F18" s="16">
        <v>7374</v>
      </c>
      <c r="G18" s="16">
        <v>6054</v>
      </c>
      <c r="H18" s="16">
        <v>10165</v>
      </c>
      <c r="I18" s="16">
        <v>8972</v>
      </c>
      <c r="J18" s="16">
        <v>7417</v>
      </c>
      <c r="K18" s="16">
        <v>11207</v>
      </c>
      <c r="L18" s="16">
        <v>12331</v>
      </c>
      <c r="M18" s="16">
        <v>14750</v>
      </c>
      <c r="N18" s="16">
        <v>17799</v>
      </c>
      <c r="O18" s="16">
        <v>25771</v>
      </c>
      <c r="P18" s="819" t="s">
        <v>319</v>
      </c>
      <c r="Q18" s="16">
        <v>23508</v>
      </c>
    </row>
    <row r="19" spans="1:17" s="20" customFormat="1" ht="22.5" customHeight="1">
      <c r="A19" s="1339"/>
      <c r="B19" s="17" t="s">
        <v>103</v>
      </c>
      <c r="C19" s="17">
        <v>74910</v>
      </c>
      <c r="D19" s="17">
        <v>65595</v>
      </c>
      <c r="E19" s="17">
        <v>81356</v>
      </c>
      <c r="F19" s="17">
        <v>80922</v>
      </c>
      <c r="G19" s="17">
        <v>61018</v>
      </c>
      <c r="H19" s="17">
        <v>55755</v>
      </c>
      <c r="I19" s="17">
        <v>56834</v>
      </c>
      <c r="J19" s="17">
        <v>67872</v>
      </c>
      <c r="K19" s="17">
        <v>74871</v>
      </c>
      <c r="L19" s="17">
        <v>85824</v>
      </c>
      <c r="M19" s="17">
        <v>94278</v>
      </c>
      <c r="N19" s="17">
        <v>100181</v>
      </c>
      <c r="O19" s="17">
        <v>122611</v>
      </c>
      <c r="P19" s="819" t="s">
        <v>319</v>
      </c>
      <c r="Q19" s="17">
        <f>+Q20+Q21</f>
        <v>191142</v>
      </c>
    </row>
    <row r="20" spans="1:17" s="19" customFormat="1">
      <c r="A20" s="1339"/>
      <c r="B20" s="16" t="s">
        <v>97</v>
      </c>
      <c r="C20" s="16">
        <v>36083</v>
      </c>
      <c r="D20" s="16">
        <v>31625</v>
      </c>
      <c r="E20" s="16">
        <v>37741</v>
      </c>
      <c r="F20" s="16">
        <v>39662</v>
      </c>
      <c r="G20" s="16">
        <v>34843</v>
      </c>
      <c r="H20" s="16">
        <v>28056</v>
      </c>
      <c r="I20" s="16">
        <v>27305</v>
      </c>
      <c r="J20" s="16">
        <v>33135</v>
      </c>
      <c r="K20" s="16">
        <v>37025</v>
      </c>
      <c r="L20" s="16">
        <v>42813</v>
      </c>
      <c r="M20" s="16">
        <v>44697</v>
      </c>
      <c r="N20" s="16">
        <v>47756</v>
      </c>
      <c r="O20" s="16">
        <v>57872</v>
      </c>
      <c r="P20" s="819" t="s">
        <v>319</v>
      </c>
      <c r="Q20" s="16">
        <v>110877</v>
      </c>
    </row>
    <row r="21" spans="1:17" s="19" customFormat="1">
      <c r="A21" s="1339"/>
      <c r="B21" s="16" t="s">
        <v>98</v>
      </c>
      <c r="C21" s="16">
        <v>38827</v>
      </c>
      <c r="D21" s="16">
        <v>33970</v>
      </c>
      <c r="E21" s="16">
        <v>43615</v>
      </c>
      <c r="F21" s="16">
        <v>41260</v>
      </c>
      <c r="G21" s="16">
        <v>26175</v>
      </c>
      <c r="H21" s="16">
        <v>27699</v>
      </c>
      <c r="I21" s="16">
        <v>29529</v>
      </c>
      <c r="J21" s="16">
        <v>34737</v>
      </c>
      <c r="K21" s="16">
        <v>37846</v>
      </c>
      <c r="L21" s="16">
        <v>43011</v>
      </c>
      <c r="M21" s="16">
        <v>49581</v>
      </c>
      <c r="N21" s="16">
        <v>52425</v>
      </c>
      <c r="O21" s="16">
        <v>64739</v>
      </c>
      <c r="P21" s="819" t="s">
        <v>319</v>
      </c>
      <c r="Q21" s="16">
        <v>80265</v>
      </c>
    </row>
    <row r="22" spans="1:17" s="20" customFormat="1" ht="22.5" customHeight="1">
      <c r="A22" s="1339"/>
      <c r="B22" s="17" t="s">
        <v>104</v>
      </c>
      <c r="C22" s="17">
        <v>575804</v>
      </c>
      <c r="D22" s="17">
        <v>560307</v>
      </c>
      <c r="E22" s="17">
        <v>572951</v>
      </c>
      <c r="F22" s="17">
        <v>591753</v>
      </c>
      <c r="G22" s="17">
        <v>661483</v>
      </c>
      <c r="H22" s="17">
        <v>667526</v>
      </c>
      <c r="I22" s="17">
        <v>678177</v>
      </c>
      <c r="J22" s="21">
        <v>693154</v>
      </c>
      <c r="K22" s="17">
        <v>711674</v>
      </c>
      <c r="L22" s="17">
        <v>730403</v>
      </c>
      <c r="M22" s="17">
        <v>758405</v>
      </c>
      <c r="N22" s="17">
        <v>759845</v>
      </c>
      <c r="O22" s="17">
        <v>763335</v>
      </c>
      <c r="P22" s="819" t="s">
        <v>319</v>
      </c>
      <c r="Q22" s="17">
        <f>+Q23+Q24</f>
        <v>955674</v>
      </c>
    </row>
    <row r="23" spans="1:17" s="19" customFormat="1">
      <c r="A23" s="1339"/>
      <c r="B23" s="16" t="s">
        <v>97</v>
      </c>
      <c r="C23" s="16">
        <v>175932</v>
      </c>
      <c r="D23" s="16">
        <v>156101</v>
      </c>
      <c r="E23" s="16">
        <v>162621</v>
      </c>
      <c r="F23" s="16">
        <v>168521</v>
      </c>
      <c r="G23" s="16">
        <v>186512</v>
      </c>
      <c r="H23" s="16">
        <v>188654</v>
      </c>
      <c r="I23" s="16">
        <v>200530</v>
      </c>
      <c r="J23" s="22">
        <v>203475</v>
      </c>
      <c r="K23" s="16">
        <v>222650</v>
      </c>
      <c r="L23" s="16">
        <v>229149</v>
      </c>
      <c r="M23" s="16">
        <v>243909</v>
      </c>
      <c r="N23" s="16">
        <v>236358</v>
      </c>
      <c r="O23" s="16">
        <v>250122</v>
      </c>
      <c r="P23" s="819" t="s">
        <v>319</v>
      </c>
      <c r="Q23" s="16">
        <v>311864</v>
      </c>
    </row>
    <row r="24" spans="1:17" s="19" customFormat="1">
      <c r="A24" s="1340"/>
      <c r="B24" s="23" t="s">
        <v>98</v>
      </c>
      <c r="C24" s="23">
        <v>399872</v>
      </c>
      <c r="D24" s="23">
        <v>404206</v>
      </c>
      <c r="E24" s="23">
        <v>410330</v>
      </c>
      <c r="F24" s="23">
        <v>423232</v>
      </c>
      <c r="G24" s="23">
        <v>474971</v>
      </c>
      <c r="H24" s="23">
        <v>478872</v>
      </c>
      <c r="I24" s="23">
        <v>477647</v>
      </c>
      <c r="J24" s="24">
        <v>489679</v>
      </c>
      <c r="K24" s="23">
        <v>489024</v>
      </c>
      <c r="L24" s="23">
        <v>501254</v>
      </c>
      <c r="M24" s="23">
        <v>514496</v>
      </c>
      <c r="N24" s="606">
        <v>523487</v>
      </c>
      <c r="O24" s="606">
        <v>513213</v>
      </c>
      <c r="P24" s="819" t="s">
        <v>319</v>
      </c>
      <c r="Q24" s="606">
        <v>643810</v>
      </c>
    </row>
    <row r="25" spans="1:17" ht="14.4">
      <c r="M25" s="555"/>
    </row>
  </sheetData>
  <mergeCells count="2">
    <mergeCell ref="A3:A24"/>
    <mergeCell ref="A2:Q2"/>
  </mergeCells>
  <pageMargins left="0.7" right="0.7" top="0.75" bottom="0.75" header="0.3" footer="0.3"/>
  <pageSetup paperSize="9" orientation="portrait" horizont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A1:Q22"/>
  <sheetViews>
    <sheetView showGridLines="0" workbookViewId="0">
      <selection sqref="A1:Q1"/>
    </sheetView>
  </sheetViews>
  <sheetFormatPr baseColWidth="10" defaultColWidth="11.44140625" defaultRowHeight="13.8"/>
  <cols>
    <col min="1" max="1" width="6.44140625" style="11" customWidth="1"/>
    <col min="2" max="2" width="22.109375" style="11" customWidth="1"/>
    <col min="3" max="11" width="9.33203125" style="11" customWidth="1"/>
    <col min="12" max="13" width="9" style="161" customWidth="1"/>
    <col min="14" max="17" width="8.5546875" style="161" customWidth="1"/>
    <col min="18" max="16384" width="11.44140625" style="161"/>
  </cols>
  <sheetData>
    <row r="1" spans="1:17" ht="30" customHeight="1">
      <c r="A1" s="1377" t="s">
        <v>333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7" ht="27" customHeight="1">
      <c r="A2" s="1396" t="s">
        <v>210</v>
      </c>
      <c r="B2" s="1397"/>
      <c r="C2" s="1401" t="s">
        <v>211</v>
      </c>
      <c r="D2" s="1401"/>
      <c r="E2" s="1401"/>
      <c r="F2" s="1401"/>
      <c r="G2" s="1401"/>
      <c r="H2" s="1401"/>
      <c r="I2" s="1401"/>
      <c r="J2" s="1401"/>
      <c r="K2" s="1401"/>
      <c r="L2" s="1401"/>
      <c r="M2" s="1401"/>
      <c r="N2" s="1401"/>
      <c r="O2" s="1401"/>
      <c r="P2" s="1401"/>
      <c r="Q2" s="1401"/>
    </row>
    <row r="3" spans="1:17" ht="16.5" customHeight="1">
      <c r="A3" s="1398"/>
      <c r="B3" s="1399"/>
      <c r="C3" s="1173">
        <v>2007</v>
      </c>
      <c r="D3" s="1173">
        <v>2008</v>
      </c>
      <c r="E3" s="1173">
        <v>2009</v>
      </c>
      <c r="F3" s="1173">
        <v>2010</v>
      </c>
      <c r="G3" s="1173">
        <v>2011</v>
      </c>
      <c r="H3" s="1173">
        <v>2012</v>
      </c>
      <c r="I3" s="1173">
        <v>2013</v>
      </c>
      <c r="J3" s="1173">
        <v>2014</v>
      </c>
      <c r="K3" s="1173">
        <v>2015</v>
      </c>
      <c r="L3" s="1173">
        <v>2016</v>
      </c>
      <c r="M3" s="1173">
        <v>2017</v>
      </c>
      <c r="N3" s="1173">
        <v>2018</v>
      </c>
      <c r="O3" s="1173">
        <v>2019</v>
      </c>
      <c r="P3" s="1173">
        <v>2020</v>
      </c>
      <c r="Q3" s="1173">
        <v>2021</v>
      </c>
    </row>
    <row r="4" spans="1:17" s="162" customFormat="1" ht="22.5" customHeight="1">
      <c r="A4" s="1403" t="s">
        <v>105</v>
      </c>
      <c r="B4" s="1402" t="s">
        <v>194</v>
      </c>
      <c r="C4" s="1402"/>
      <c r="D4" s="1402"/>
      <c r="E4" s="1402"/>
      <c r="F4" s="1402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</row>
    <row r="5" spans="1:17" ht="22.5" customHeight="1">
      <c r="A5" s="1404"/>
      <c r="B5" s="755" t="s">
        <v>109</v>
      </c>
      <c r="C5" s="753">
        <v>350323</v>
      </c>
      <c r="D5" s="753">
        <v>379922</v>
      </c>
      <c r="E5" s="753">
        <v>391491</v>
      </c>
      <c r="F5" s="753">
        <v>401368</v>
      </c>
      <c r="G5" s="753">
        <v>481871</v>
      </c>
      <c r="H5" s="753">
        <v>502775</v>
      </c>
      <c r="I5" s="753">
        <v>521663</v>
      </c>
      <c r="J5" s="753">
        <v>515835</v>
      </c>
      <c r="K5" s="753">
        <v>515189</v>
      </c>
      <c r="L5" s="753">
        <v>508255</v>
      </c>
      <c r="M5" s="753">
        <v>515187</v>
      </c>
      <c r="N5" s="753">
        <v>505233</v>
      </c>
      <c r="O5" s="753">
        <v>508576</v>
      </c>
      <c r="P5" s="842" t="s">
        <v>319</v>
      </c>
      <c r="Q5" s="753">
        <f>SUM(Q6:Q10)</f>
        <v>377739</v>
      </c>
    </row>
    <row r="6" spans="1:17">
      <c r="A6" s="1404"/>
      <c r="B6" s="540" t="s">
        <v>189</v>
      </c>
      <c r="C6" s="541">
        <v>28585</v>
      </c>
      <c r="D6" s="541">
        <v>26318</v>
      </c>
      <c r="E6" s="541">
        <v>27691</v>
      </c>
      <c r="F6" s="541">
        <v>31559</v>
      </c>
      <c r="G6" s="541">
        <v>36063</v>
      </c>
      <c r="H6" s="541">
        <v>39810</v>
      </c>
      <c r="I6" s="541">
        <v>37900</v>
      </c>
      <c r="J6" s="541">
        <v>38371</v>
      </c>
      <c r="K6" s="541">
        <v>38533</v>
      </c>
      <c r="L6" s="541">
        <v>33880</v>
      </c>
      <c r="M6" s="541">
        <v>36421</v>
      </c>
      <c r="N6" s="625">
        <v>35833</v>
      </c>
      <c r="O6" s="625">
        <v>35340</v>
      </c>
      <c r="P6" s="841" t="s">
        <v>319</v>
      </c>
      <c r="Q6" s="625">
        <f>+Q12+Q18</f>
        <v>12954</v>
      </c>
    </row>
    <row r="7" spans="1:17">
      <c r="A7" s="1404"/>
      <c r="B7" s="540" t="s">
        <v>190</v>
      </c>
      <c r="C7" s="541">
        <v>31518</v>
      </c>
      <c r="D7" s="541">
        <v>28578</v>
      </c>
      <c r="E7" s="541">
        <v>32810</v>
      </c>
      <c r="F7" s="541">
        <v>32605</v>
      </c>
      <c r="G7" s="541">
        <v>36250</v>
      </c>
      <c r="H7" s="541">
        <v>37439</v>
      </c>
      <c r="I7" s="541">
        <v>30835</v>
      </c>
      <c r="J7" s="541">
        <v>33543</v>
      </c>
      <c r="K7" s="541">
        <v>37151</v>
      </c>
      <c r="L7" s="541">
        <v>37188</v>
      </c>
      <c r="M7" s="541">
        <v>29106</v>
      </c>
      <c r="N7" s="625">
        <v>33022</v>
      </c>
      <c r="O7" s="625">
        <v>33731</v>
      </c>
      <c r="P7" s="841" t="s">
        <v>319</v>
      </c>
      <c r="Q7" s="625">
        <f t="shared" ref="Q7:Q10" si="0">+Q13+Q19</f>
        <v>25655</v>
      </c>
    </row>
    <row r="8" spans="1:17">
      <c r="A8" s="1404"/>
      <c r="B8" s="540" t="s">
        <v>191</v>
      </c>
      <c r="C8" s="541">
        <v>26915</v>
      </c>
      <c r="D8" s="541">
        <v>31312</v>
      </c>
      <c r="E8" s="541">
        <v>30775</v>
      </c>
      <c r="F8" s="541">
        <v>29495</v>
      </c>
      <c r="G8" s="541">
        <v>38407</v>
      </c>
      <c r="H8" s="541">
        <v>36508</v>
      </c>
      <c r="I8" s="541">
        <v>31056</v>
      </c>
      <c r="J8" s="541">
        <v>36808</v>
      </c>
      <c r="K8" s="541">
        <v>40701</v>
      </c>
      <c r="L8" s="541">
        <v>42777</v>
      </c>
      <c r="M8" s="541">
        <v>39040</v>
      </c>
      <c r="N8" s="625">
        <v>37983</v>
      </c>
      <c r="O8" s="625">
        <v>39738</v>
      </c>
      <c r="P8" s="841" t="s">
        <v>319</v>
      </c>
      <c r="Q8" s="625">
        <f t="shared" si="0"/>
        <v>31109</v>
      </c>
    </row>
    <row r="9" spans="1:17">
      <c r="A9" s="1404"/>
      <c r="B9" s="540" t="s">
        <v>192</v>
      </c>
      <c r="C9" s="541">
        <v>42753</v>
      </c>
      <c r="D9" s="541">
        <v>42544</v>
      </c>
      <c r="E9" s="541">
        <v>45647</v>
      </c>
      <c r="F9" s="541">
        <v>48994</v>
      </c>
      <c r="G9" s="541">
        <v>56907</v>
      </c>
      <c r="H9" s="541">
        <v>55288</v>
      </c>
      <c r="I9" s="541">
        <v>56819</v>
      </c>
      <c r="J9" s="541">
        <v>57857</v>
      </c>
      <c r="K9" s="541">
        <v>49821</v>
      </c>
      <c r="L9" s="541">
        <v>58267</v>
      </c>
      <c r="M9" s="541">
        <v>56065</v>
      </c>
      <c r="N9" s="625">
        <v>50997</v>
      </c>
      <c r="O9" s="625">
        <v>50471</v>
      </c>
      <c r="P9" s="841" t="s">
        <v>319</v>
      </c>
      <c r="Q9" s="625">
        <f t="shared" si="0"/>
        <v>46419</v>
      </c>
    </row>
    <row r="10" spans="1:17">
      <c r="A10" s="1404"/>
      <c r="B10" s="540" t="s">
        <v>193</v>
      </c>
      <c r="C10" s="541">
        <v>220552</v>
      </c>
      <c r="D10" s="541">
        <v>251170</v>
      </c>
      <c r="E10" s="541">
        <v>254568</v>
      </c>
      <c r="F10" s="541">
        <v>258715</v>
      </c>
      <c r="G10" s="541">
        <v>314244</v>
      </c>
      <c r="H10" s="541">
        <v>333730</v>
      </c>
      <c r="I10" s="541">
        <v>365053</v>
      </c>
      <c r="J10" s="541">
        <v>349256</v>
      </c>
      <c r="K10" s="541">
        <v>348983</v>
      </c>
      <c r="L10" s="541">
        <v>336143</v>
      </c>
      <c r="M10" s="541">
        <v>354555</v>
      </c>
      <c r="N10" s="625">
        <v>347398</v>
      </c>
      <c r="O10" s="625">
        <v>349296</v>
      </c>
      <c r="P10" s="841" t="s">
        <v>319</v>
      </c>
      <c r="Q10" s="625">
        <f t="shared" si="0"/>
        <v>261602</v>
      </c>
    </row>
    <row r="11" spans="1:17" s="162" customFormat="1" ht="22.5" customHeight="1">
      <c r="A11" s="1404"/>
      <c r="B11" s="539" t="s">
        <v>117</v>
      </c>
      <c r="C11" s="539">
        <v>214929</v>
      </c>
      <c r="D11" s="539">
        <v>237051</v>
      </c>
      <c r="E11" s="539">
        <v>246735</v>
      </c>
      <c r="F11" s="539">
        <v>248367</v>
      </c>
      <c r="G11" s="539">
        <v>287528</v>
      </c>
      <c r="H11" s="539">
        <v>300117</v>
      </c>
      <c r="I11" s="539">
        <v>313490</v>
      </c>
      <c r="J11" s="539">
        <v>304880</v>
      </c>
      <c r="K11" s="539">
        <v>294848</v>
      </c>
      <c r="L11" s="539">
        <v>296792</v>
      </c>
      <c r="M11" s="539">
        <v>303082</v>
      </c>
      <c r="N11" s="624">
        <v>297190</v>
      </c>
      <c r="O11" s="624">
        <v>291376</v>
      </c>
      <c r="P11" s="840" t="s">
        <v>319</v>
      </c>
      <c r="Q11" s="575">
        <f>SUM(Q12:Q16)</f>
        <v>226081</v>
      </c>
    </row>
    <row r="12" spans="1:17">
      <c r="A12" s="1404"/>
      <c r="B12" s="540" t="s">
        <v>189</v>
      </c>
      <c r="C12" s="541">
        <v>11939</v>
      </c>
      <c r="D12" s="541">
        <v>10689</v>
      </c>
      <c r="E12" s="541">
        <v>11446</v>
      </c>
      <c r="F12" s="541">
        <v>13925</v>
      </c>
      <c r="G12" s="541">
        <v>12270</v>
      </c>
      <c r="H12" s="541">
        <v>13125</v>
      </c>
      <c r="I12" s="541">
        <v>16400</v>
      </c>
      <c r="J12" s="541">
        <v>16232</v>
      </c>
      <c r="K12" s="541">
        <v>14378</v>
      </c>
      <c r="L12" s="541">
        <v>12700</v>
      </c>
      <c r="M12" s="541">
        <v>13971</v>
      </c>
      <c r="N12" s="625">
        <v>13982</v>
      </c>
      <c r="O12" s="625">
        <v>14703</v>
      </c>
      <c r="P12" s="841" t="s">
        <v>319</v>
      </c>
      <c r="Q12" s="625">
        <v>7873</v>
      </c>
    </row>
    <row r="13" spans="1:17">
      <c r="A13" s="1404"/>
      <c r="B13" s="540" t="s">
        <v>190</v>
      </c>
      <c r="C13" s="541">
        <v>16226</v>
      </c>
      <c r="D13" s="541">
        <v>16146</v>
      </c>
      <c r="E13" s="541">
        <v>19454</v>
      </c>
      <c r="F13" s="541">
        <v>19809</v>
      </c>
      <c r="G13" s="541">
        <v>19490</v>
      </c>
      <c r="H13" s="541">
        <v>20584</v>
      </c>
      <c r="I13" s="541">
        <v>16470</v>
      </c>
      <c r="J13" s="541">
        <v>17813</v>
      </c>
      <c r="K13" s="541">
        <v>20422</v>
      </c>
      <c r="L13" s="541">
        <v>19017</v>
      </c>
      <c r="M13" s="541">
        <v>15525</v>
      </c>
      <c r="N13" s="625">
        <v>17902</v>
      </c>
      <c r="O13" s="625">
        <v>19291</v>
      </c>
      <c r="P13" s="841" t="s">
        <v>319</v>
      </c>
      <c r="Q13" s="625">
        <v>11472</v>
      </c>
    </row>
    <row r="14" spans="1:17">
      <c r="A14" s="1404"/>
      <c r="B14" s="540" t="s">
        <v>191</v>
      </c>
      <c r="C14" s="541">
        <v>15101</v>
      </c>
      <c r="D14" s="541">
        <v>19680</v>
      </c>
      <c r="E14" s="541">
        <v>20655</v>
      </c>
      <c r="F14" s="541">
        <v>19142</v>
      </c>
      <c r="G14" s="541">
        <v>23043</v>
      </c>
      <c r="H14" s="541">
        <v>22368</v>
      </c>
      <c r="I14" s="541">
        <v>17401</v>
      </c>
      <c r="J14" s="541">
        <v>22700</v>
      </c>
      <c r="K14" s="541">
        <v>23610</v>
      </c>
      <c r="L14" s="541">
        <v>25074</v>
      </c>
      <c r="M14" s="541">
        <v>24403</v>
      </c>
      <c r="N14" s="625">
        <v>24561</v>
      </c>
      <c r="O14" s="625">
        <v>22441</v>
      </c>
      <c r="P14" s="841" t="s">
        <v>319</v>
      </c>
      <c r="Q14" s="625">
        <v>17565</v>
      </c>
    </row>
    <row r="15" spans="1:17">
      <c r="A15" s="1404"/>
      <c r="B15" s="540" t="s">
        <v>192</v>
      </c>
      <c r="C15" s="541">
        <v>28079</v>
      </c>
      <c r="D15" s="541">
        <v>26207</v>
      </c>
      <c r="E15" s="541">
        <v>27991</v>
      </c>
      <c r="F15" s="541">
        <v>31044</v>
      </c>
      <c r="G15" s="541">
        <v>31356</v>
      </c>
      <c r="H15" s="541">
        <v>32606</v>
      </c>
      <c r="I15" s="541">
        <v>32793</v>
      </c>
      <c r="J15" s="541">
        <v>34003</v>
      </c>
      <c r="K15" s="541">
        <v>30005</v>
      </c>
      <c r="L15" s="541">
        <v>37075</v>
      </c>
      <c r="M15" s="541">
        <v>33440</v>
      </c>
      <c r="N15" s="625">
        <v>31151</v>
      </c>
      <c r="O15" s="625">
        <v>26379</v>
      </c>
      <c r="P15" s="841" t="s">
        <v>319</v>
      </c>
      <c r="Q15" s="625">
        <v>30076</v>
      </c>
    </row>
    <row r="16" spans="1:17">
      <c r="A16" s="1404"/>
      <c r="B16" s="540" t="s">
        <v>193</v>
      </c>
      <c r="C16" s="541">
        <v>143584</v>
      </c>
      <c r="D16" s="541">
        <v>164329</v>
      </c>
      <c r="E16" s="541">
        <v>167189</v>
      </c>
      <c r="F16" s="541">
        <v>164447</v>
      </c>
      <c r="G16" s="541">
        <v>201369</v>
      </c>
      <c r="H16" s="541">
        <v>211434</v>
      </c>
      <c r="I16" s="541">
        <v>230426</v>
      </c>
      <c r="J16" s="541">
        <v>214132</v>
      </c>
      <c r="K16" s="541">
        <v>206433</v>
      </c>
      <c r="L16" s="541">
        <v>202926</v>
      </c>
      <c r="M16" s="541">
        <v>215743</v>
      </c>
      <c r="N16" s="625">
        <v>209594</v>
      </c>
      <c r="O16" s="625">
        <v>208562</v>
      </c>
      <c r="P16" s="841" t="s">
        <v>319</v>
      </c>
      <c r="Q16" s="625">
        <v>159095</v>
      </c>
    </row>
    <row r="17" spans="1:17" s="162" customFormat="1" ht="22.5" customHeight="1">
      <c r="A17" s="1404"/>
      <c r="B17" s="539" t="s">
        <v>118</v>
      </c>
      <c r="C17" s="539">
        <v>135394</v>
      </c>
      <c r="D17" s="539">
        <v>142871</v>
      </c>
      <c r="E17" s="539">
        <v>144756</v>
      </c>
      <c r="F17" s="539">
        <v>153001</v>
      </c>
      <c r="G17" s="539">
        <v>194343</v>
      </c>
      <c r="H17" s="539">
        <v>202658</v>
      </c>
      <c r="I17" s="539">
        <v>208173</v>
      </c>
      <c r="J17" s="539">
        <v>210955</v>
      </c>
      <c r="K17" s="539">
        <v>220341</v>
      </c>
      <c r="L17" s="539">
        <v>211463</v>
      </c>
      <c r="M17" s="539">
        <v>212105</v>
      </c>
      <c r="N17" s="624">
        <v>208043</v>
      </c>
      <c r="O17" s="624">
        <v>217200</v>
      </c>
      <c r="P17" s="840" t="s">
        <v>319</v>
      </c>
      <c r="Q17" s="575">
        <f>SUM(Q18:Q22)</f>
        <v>151658</v>
      </c>
    </row>
    <row r="18" spans="1:17">
      <c r="A18" s="1404"/>
      <c r="B18" s="540" t="s">
        <v>189</v>
      </c>
      <c r="C18" s="541">
        <v>16646</v>
      </c>
      <c r="D18" s="541">
        <v>15629</v>
      </c>
      <c r="E18" s="541">
        <v>16245</v>
      </c>
      <c r="F18" s="541">
        <v>17634</v>
      </c>
      <c r="G18" s="541">
        <v>23793</v>
      </c>
      <c r="H18" s="541">
        <v>26685</v>
      </c>
      <c r="I18" s="541">
        <v>21500</v>
      </c>
      <c r="J18" s="541">
        <v>22139</v>
      </c>
      <c r="K18" s="541">
        <v>24155</v>
      </c>
      <c r="L18" s="541">
        <v>21180</v>
      </c>
      <c r="M18" s="541">
        <v>22450</v>
      </c>
      <c r="N18" s="625">
        <v>21851</v>
      </c>
      <c r="O18" s="625">
        <v>20637</v>
      </c>
      <c r="P18" s="841" t="s">
        <v>319</v>
      </c>
      <c r="Q18" s="625">
        <v>5081</v>
      </c>
    </row>
    <row r="19" spans="1:17" ht="12.75" customHeight="1">
      <c r="A19" s="1404"/>
      <c r="B19" s="540" t="s">
        <v>190</v>
      </c>
      <c r="C19" s="541">
        <v>15292</v>
      </c>
      <c r="D19" s="541">
        <v>12432</v>
      </c>
      <c r="E19" s="541">
        <v>13356</v>
      </c>
      <c r="F19" s="541">
        <v>12796</v>
      </c>
      <c r="G19" s="541">
        <v>16760</v>
      </c>
      <c r="H19" s="541">
        <v>16855</v>
      </c>
      <c r="I19" s="541">
        <v>14365</v>
      </c>
      <c r="J19" s="541">
        <v>15730</v>
      </c>
      <c r="K19" s="541">
        <v>16729</v>
      </c>
      <c r="L19" s="541">
        <v>18171</v>
      </c>
      <c r="M19" s="541">
        <v>13581</v>
      </c>
      <c r="N19" s="625">
        <v>15120</v>
      </c>
      <c r="O19" s="625">
        <v>14440</v>
      </c>
      <c r="P19" s="841" t="s">
        <v>319</v>
      </c>
      <c r="Q19" s="625">
        <v>14183</v>
      </c>
    </row>
    <row r="20" spans="1:17">
      <c r="A20" s="1404"/>
      <c r="B20" s="540" t="s">
        <v>191</v>
      </c>
      <c r="C20" s="541">
        <v>11814</v>
      </c>
      <c r="D20" s="541">
        <v>11632</v>
      </c>
      <c r="E20" s="541">
        <v>10120</v>
      </c>
      <c r="F20" s="541">
        <v>10353</v>
      </c>
      <c r="G20" s="541">
        <v>15364</v>
      </c>
      <c r="H20" s="541">
        <v>14140</v>
      </c>
      <c r="I20" s="541">
        <v>13655</v>
      </c>
      <c r="J20" s="541">
        <v>14108</v>
      </c>
      <c r="K20" s="541">
        <v>17091</v>
      </c>
      <c r="L20" s="541">
        <v>17703</v>
      </c>
      <c r="M20" s="541">
        <v>14637</v>
      </c>
      <c r="N20" s="625">
        <v>13422</v>
      </c>
      <c r="O20" s="625">
        <v>17297</v>
      </c>
      <c r="P20" s="841" t="s">
        <v>319</v>
      </c>
      <c r="Q20" s="625">
        <v>13544</v>
      </c>
    </row>
    <row r="21" spans="1:17" ht="12.75" customHeight="1">
      <c r="A21" s="1404"/>
      <c r="B21" s="540" t="s">
        <v>192</v>
      </c>
      <c r="C21" s="541">
        <v>14674</v>
      </c>
      <c r="D21" s="541">
        <v>16337</v>
      </c>
      <c r="E21" s="541">
        <v>17656</v>
      </c>
      <c r="F21" s="541">
        <v>17950</v>
      </c>
      <c r="G21" s="541">
        <v>25551</v>
      </c>
      <c r="H21" s="541">
        <v>22682</v>
      </c>
      <c r="I21" s="541">
        <v>24026</v>
      </c>
      <c r="J21" s="541">
        <v>23854</v>
      </c>
      <c r="K21" s="541">
        <v>19816</v>
      </c>
      <c r="L21" s="541">
        <v>21192</v>
      </c>
      <c r="M21" s="541">
        <v>22625</v>
      </c>
      <c r="N21" s="625">
        <v>19846</v>
      </c>
      <c r="O21" s="625">
        <v>24092</v>
      </c>
      <c r="P21" s="841" t="s">
        <v>319</v>
      </c>
      <c r="Q21" s="625">
        <v>16343</v>
      </c>
    </row>
    <row r="22" spans="1:17" ht="12.75" customHeight="1">
      <c r="A22" s="1405"/>
      <c r="B22" s="540" t="s">
        <v>193</v>
      </c>
      <c r="C22" s="541">
        <v>76968</v>
      </c>
      <c r="D22" s="541">
        <v>86841</v>
      </c>
      <c r="E22" s="541">
        <v>87379</v>
      </c>
      <c r="F22" s="541">
        <v>94268</v>
      </c>
      <c r="G22" s="541">
        <v>112875</v>
      </c>
      <c r="H22" s="541">
        <v>122296</v>
      </c>
      <c r="I22" s="541">
        <v>134627</v>
      </c>
      <c r="J22" s="541">
        <v>135124</v>
      </c>
      <c r="K22" s="541">
        <v>142550</v>
      </c>
      <c r="L22" s="541">
        <v>133217</v>
      </c>
      <c r="M22" s="541">
        <v>138812</v>
      </c>
      <c r="N22" s="625">
        <v>137804</v>
      </c>
      <c r="O22" s="625">
        <v>140734</v>
      </c>
      <c r="P22" s="841" t="s">
        <v>319</v>
      </c>
      <c r="Q22" s="625">
        <v>102507</v>
      </c>
    </row>
  </sheetData>
  <mergeCells count="5">
    <mergeCell ref="A2:B3"/>
    <mergeCell ref="A4:A22"/>
    <mergeCell ref="C2:Q2"/>
    <mergeCell ref="A1:Q1"/>
    <mergeCell ref="B4:Q4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</sheetPr>
  <dimension ref="A1:Q22"/>
  <sheetViews>
    <sheetView showGridLines="0" workbookViewId="0">
      <selection sqref="A1:Q1"/>
    </sheetView>
  </sheetViews>
  <sheetFormatPr baseColWidth="10" defaultColWidth="11.44140625" defaultRowHeight="13.8"/>
  <cols>
    <col min="1" max="1" width="6.44140625" style="11" customWidth="1"/>
    <col min="2" max="2" width="22.109375" style="11" customWidth="1"/>
    <col min="3" max="10" width="9.33203125" style="11" customWidth="1"/>
    <col min="11" max="11" width="9.44140625" style="11" customWidth="1"/>
    <col min="12" max="12" width="9.44140625" style="161" customWidth="1"/>
    <col min="13" max="17" width="8.109375" style="161" customWidth="1"/>
    <col min="18" max="16384" width="11.44140625" style="161"/>
  </cols>
  <sheetData>
    <row r="1" spans="1:17" ht="30" customHeight="1">
      <c r="A1" s="1407" t="s">
        <v>333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27" customHeight="1">
      <c r="A2" s="1396" t="s">
        <v>210</v>
      </c>
      <c r="B2" s="1397"/>
      <c r="C2" s="1401" t="s">
        <v>211</v>
      </c>
      <c r="D2" s="1401"/>
      <c r="E2" s="1401"/>
      <c r="F2" s="1401"/>
      <c r="G2" s="1401"/>
      <c r="H2" s="1401"/>
      <c r="I2" s="1401"/>
      <c r="J2" s="1401"/>
      <c r="K2" s="1401"/>
      <c r="L2" s="1401"/>
      <c r="M2" s="1401"/>
      <c r="N2" s="1401"/>
      <c r="O2" s="1401"/>
      <c r="P2" s="1401"/>
      <c r="Q2" s="1401"/>
    </row>
    <row r="3" spans="1:17" ht="16.5" customHeight="1">
      <c r="A3" s="1398"/>
      <c r="B3" s="1399"/>
      <c r="C3" s="1173">
        <v>2007</v>
      </c>
      <c r="D3" s="1173">
        <v>2008</v>
      </c>
      <c r="E3" s="1173">
        <v>2009</v>
      </c>
      <c r="F3" s="1173">
        <v>2010</v>
      </c>
      <c r="G3" s="1173">
        <v>2011</v>
      </c>
      <c r="H3" s="1173">
        <v>2012</v>
      </c>
      <c r="I3" s="1173">
        <v>2013</v>
      </c>
      <c r="J3" s="1173">
        <v>2014</v>
      </c>
      <c r="K3" s="1173">
        <v>2015</v>
      </c>
      <c r="L3" s="1173">
        <v>2016</v>
      </c>
      <c r="M3" s="1173">
        <v>2017</v>
      </c>
      <c r="N3" s="1173">
        <v>2018</v>
      </c>
      <c r="O3" s="1173">
        <v>2019</v>
      </c>
      <c r="P3" s="1173">
        <v>2020</v>
      </c>
      <c r="Q3" s="1173">
        <v>2021</v>
      </c>
    </row>
    <row r="4" spans="1:17" s="162" customFormat="1" ht="22.5" customHeight="1">
      <c r="A4" s="1406" t="s">
        <v>106</v>
      </c>
      <c r="B4" s="1402" t="s">
        <v>194</v>
      </c>
      <c r="C4" s="1402"/>
      <c r="D4" s="1402"/>
      <c r="E4" s="1402"/>
      <c r="F4" s="1402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</row>
    <row r="5" spans="1:17" s="162" customFormat="1" ht="22.5" customHeight="1">
      <c r="A5" s="1404"/>
      <c r="B5" s="575" t="s">
        <v>109</v>
      </c>
      <c r="C5" s="575">
        <v>71646</v>
      </c>
      <c r="D5" s="575">
        <v>78721</v>
      </c>
      <c r="E5" s="575">
        <v>81529</v>
      </c>
      <c r="F5" s="575">
        <v>84329</v>
      </c>
      <c r="G5" s="575">
        <v>80200</v>
      </c>
      <c r="H5" s="575">
        <v>92529</v>
      </c>
      <c r="I5" s="575">
        <v>87917</v>
      </c>
      <c r="J5" s="575">
        <v>89140</v>
      </c>
      <c r="K5" s="575">
        <v>90585</v>
      </c>
      <c r="L5" s="575">
        <v>86723</v>
      </c>
      <c r="M5" s="575">
        <v>85925</v>
      </c>
      <c r="N5" s="575">
        <v>87859</v>
      </c>
      <c r="O5" s="575">
        <v>86686</v>
      </c>
      <c r="P5" s="840" t="s">
        <v>319</v>
      </c>
      <c r="Q5" s="575">
        <f>SUM(Q6:Q10)</f>
        <v>61311</v>
      </c>
    </row>
    <row r="6" spans="1:17">
      <c r="A6" s="1404"/>
      <c r="B6" s="540" t="s">
        <v>189</v>
      </c>
      <c r="C6" s="541">
        <v>8639</v>
      </c>
      <c r="D6" s="541">
        <v>9529</v>
      </c>
      <c r="E6" s="541">
        <v>9972</v>
      </c>
      <c r="F6" s="541">
        <v>12075</v>
      </c>
      <c r="G6" s="541">
        <v>11471</v>
      </c>
      <c r="H6" s="541">
        <v>11305</v>
      </c>
      <c r="I6" s="541">
        <v>11836</v>
      </c>
      <c r="J6" s="541">
        <v>13143</v>
      </c>
      <c r="K6" s="541">
        <v>10270</v>
      </c>
      <c r="L6" s="541">
        <v>9772</v>
      </c>
      <c r="M6" s="541">
        <v>8616</v>
      </c>
      <c r="N6" s="625">
        <v>11086</v>
      </c>
      <c r="O6" s="625">
        <v>10732</v>
      </c>
      <c r="P6" s="841" t="s">
        <v>319</v>
      </c>
      <c r="Q6" s="625">
        <f>+Q12+Q18</f>
        <v>6027</v>
      </c>
    </row>
    <row r="7" spans="1:17">
      <c r="A7" s="1404"/>
      <c r="B7" s="540" t="s">
        <v>190</v>
      </c>
      <c r="C7" s="541">
        <v>7111</v>
      </c>
      <c r="D7" s="541">
        <v>5936</v>
      </c>
      <c r="E7" s="541">
        <v>7771</v>
      </c>
      <c r="F7" s="541">
        <v>8553</v>
      </c>
      <c r="G7" s="541">
        <v>9049</v>
      </c>
      <c r="H7" s="541">
        <v>8774</v>
      </c>
      <c r="I7" s="541">
        <v>8020</v>
      </c>
      <c r="J7" s="541">
        <v>7048</v>
      </c>
      <c r="K7" s="541">
        <v>9069</v>
      </c>
      <c r="L7" s="541">
        <v>8569</v>
      </c>
      <c r="M7" s="541">
        <v>7837</v>
      </c>
      <c r="N7" s="625">
        <v>6253</v>
      </c>
      <c r="O7" s="625">
        <v>4806</v>
      </c>
      <c r="P7" s="841" t="s">
        <v>319</v>
      </c>
      <c r="Q7" s="625">
        <f t="shared" ref="Q7:Q10" si="0">+Q13+Q19</f>
        <v>6300</v>
      </c>
    </row>
    <row r="8" spans="1:17">
      <c r="A8" s="1404"/>
      <c r="B8" s="540" t="s">
        <v>191</v>
      </c>
      <c r="C8" s="541">
        <v>6511</v>
      </c>
      <c r="D8" s="541">
        <v>7755</v>
      </c>
      <c r="E8" s="541">
        <v>7236</v>
      </c>
      <c r="F8" s="541">
        <v>6036</v>
      </c>
      <c r="G8" s="541">
        <v>6357</v>
      </c>
      <c r="H8" s="541">
        <v>6310</v>
      </c>
      <c r="I8" s="541">
        <v>6471</v>
      </c>
      <c r="J8" s="541">
        <v>5941</v>
      </c>
      <c r="K8" s="541">
        <v>6343</v>
      </c>
      <c r="L8" s="541">
        <v>7617</v>
      </c>
      <c r="M8" s="541">
        <v>5572</v>
      </c>
      <c r="N8" s="625">
        <v>6478</v>
      </c>
      <c r="O8" s="625">
        <v>7314</v>
      </c>
      <c r="P8" s="841" t="s">
        <v>319</v>
      </c>
      <c r="Q8" s="625">
        <f t="shared" si="0"/>
        <v>6270</v>
      </c>
    </row>
    <row r="9" spans="1:17">
      <c r="A9" s="1404"/>
      <c r="B9" s="540" t="s">
        <v>192</v>
      </c>
      <c r="C9" s="541">
        <v>7382</v>
      </c>
      <c r="D9" s="541">
        <v>7550</v>
      </c>
      <c r="E9" s="541">
        <v>8528</v>
      </c>
      <c r="F9" s="541">
        <v>9318</v>
      </c>
      <c r="G9" s="541">
        <v>9945</v>
      </c>
      <c r="H9" s="541">
        <v>8826</v>
      </c>
      <c r="I9" s="541">
        <v>7441</v>
      </c>
      <c r="J9" s="541">
        <v>8861</v>
      </c>
      <c r="K9" s="541">
        <v>8335</v>
      </c>
      <c r="L9" s="541">
        <v>8359</v>
      </c>
      <c r="M9" s="541">
        <v>10139</v>
      </c>
      <c r="N9" s="625">
        <v>9341</v>
      </c>
      <c r="O9" s="625">
        <v>9326</v>
      </c>
      <c r="P9" s="841" t="s">
        <v>319</v>
      </c>
      <c r="Q9" s="625">
        <f t="shared" si="0"/>
        <v>8380</v>
      </c>
    </row>
    <row r="10" spans="1:17">
      <c r="A10" s="1404"/>
      <c r="B10" s="540" t="s">
        <v>193</v>
      </c>
      <c r="C10" s="541">
        <v>42003</v>
      </c>
      <c r="D10" s="541">
        <v>47951</v>
      </c>
      <c r="E10" s="541">
        <v>48022</v>
      </c>
      <c r="F10" s="541">
        <v>48347</v>
      </c>
      <c r="G10" s="541">
        <v>43378</v>
      </c>
      <c r="H10" s="541">
        <v>57314</v>
      </c>
      <c r="I10" s="541">
        <v>54149</v>
      </c>
      <c r="J10" s="541">
        <v>54147</v>
      </c>
      <c r="K10" s="541">
        <v>56568</v>
      </c>
      <c r="L10" s="541">
        <v>52406</v>
      </c>
      <c r="M10" s="541">
        <v>53761</v>
      </c>
      <c r="N10" s="625">
        <v>54701</v>
      </c>
      <c r="O10" s="625">
        <v>54508</v>
      </c>
      <c r="P10" s="841" t="s">
        <v>319</v>
      </c>
      <c r="Q10" s="625">
        <f t="shared" si="0"/>
        <v>34334</v>
      </c>
    </row>
    <row r="11" spans="1:17" s="162" customFormat="1" ht="22.5" customHeight="1">
      <c r="A11" s="1404"/>
      <c r="B11" s="539" t="s">
        <v>117</v>
      </c>
      <c r="C11" s="539">
        <v>58992</v>
      </c>
      <c r="D11" s="539">
        <v>65157</v>
      </c>
      <c r="E11" s="539">
        <v>66592</v>
      </c>
      <c r="F11" s="539">
        <v>67804</v>
      </c>
      <c r="G11" s="539">
        <v>63668</v>
      </c>
      <c r="H11" s="539">
        <v>72371</v>
      </c>
      <c r="I11" s="539">
        <v>68746</v>
      </c>
      <c r="J11" s="539">
        <v>68202</v>
      </c>
      <c r="K11" s="539">
        <v>70246</v>
      </c>
      <c r="L11" s="539">
        <v>64173</v>
      </c>
      <c r="M11" s="539">
        <v>65630</v>
      </c>
      <c r="N11" s="624">
        <v>66775</v>
      </c>
      <c r="O11" s="624">
        <v>65114</v>
      </c>
      <c r="P11" s="840" t="s">
        <v>319</v>
      </c>
      <c r="Q11" s="575">
        <f>SUM(Q12:Q16)</f>
        <v>47350</v>
      </c>
    </row>
    <row r="12" spans="1:17">
      <c r="A12" s="1404"/>
      <c r="B12" s="540" t="s">
        <v>189</v>
      </c>
      <c r="C12" s="541">
        <v>5986</v>
      </c>
      <c r="D12" s="541">
        <v>6867</v>
      </c>
      <c r="E12" s="541">
        <v>7371</v>
      </c>
      <c r="F12" s="541">
        <v>9046</v>
      </c>
      <c r="G12" s="541">
        <v>8210</v>
      </c>
      <c r="H12" s="541">
        <v>8291</v>
      </c>
      <c r="I12" s="541">
        <v>8656</v>
      </c>
      <c r="J12" s="541">
        <v>9237</v>
      </c>
      <c r="K12" s="541">
        <v>7028</v>
      </c>
      <c r="L12" s="541">
        <v>7073</v>
      </c>
      <c r="M12" s="541">
        <v>6711</v>
      </c>
      <c r="N12" s="625">
        <v>8170</v>
      </c>
      <c r="O12" s="625">
        <v>6287</v>
      </c>
      <c r="P12" s="841" t="s">
        <v>319</v>
      </c>
      <c r="Q12" s="625">
        <v>4884</v>
      </c>
    </row>
    <row r="13" spans="1:17">
      <c r="A13" s="1404"/>
      <c r="B13" s="540" t="s">
        <v>190</v>
      </c>
      <c r="C13" s="541">
        <v>5339</v>
      </c>
      <c r="D13" s="541">
        <v>4009</v>
      </c>
      <c r="E13" s="541">
        <v>5508</v>
      </c>
      <c r="F13" s="541">
        <v>6327</v>
      </c>
      <c r="G13" s="541">
        <v>6797</v>
      </c>
      <c r="H13" s="541">
        <v>6303</v>
      </c>
      <c r="I13" s="541">
        <v>5751</v>
      </c>
      <c r="J13" s="541">
        <v>4330</v>
      </c>
      <c r="K13" s="541">
        <v>6350</v>
      </c>
      <c r="L13" s="541">
        <v>5911</v>
      </c>
      <c r="M13" s="541">
        <v>5510</v>
      </c>
      <c r="N13" s="625">
        <v>4692</v>
      </c>
      <c r="O13" s="625">
        <v>3283</v>
      </c>
      <c r="P13" s="841" t="s">
        <v>319</v>
      </c>
      <c r="Q13" s="625">
        <v>5048</v>
      </c>
    </row>
    <row r="14" spans="1:17">
      <c r="A14" s="1404"/>
      <c r="B14" s="540" t="s">
        <v>191</v>
      </c>
      <c r="C14" s="541">
        <v>5090</v>
      </c>
      <c r="D14" s="541">
        <v>5837</v>
      </c>
      <c r="E14" s="541">
        <v>6080</v>
      </c>
      <c r="F14" s="541">
        <v>4713</v>
      </c>
      <c r="G14" s="541">
        <v>4841</v>
      </c>
      <c r="H14" s="541">
        <v>5043</v>
      </c>
      <c r="I14" s="541">
        <v>5415</v>
      </c>
      <c r="J14" s="541">
        <v>3884</v>
      </c>
      <c r="K14" s="541">
        <v>4705</v>
      </c>
      <c r="L14" s="541">
        <v>5109</v>
      </c>
      <c r="M14" s="541">
        <v>4613</v>
      </c>
      <c r="N14" s="625">
        <v>4654</v>
      </c>
      <c r="O14" s="625">
        <v>5566</v>
      </c>
      <c r="P14" s="841" t="s">
        <v>319</v>
      </c>
      <c r="Q14" s="625">
        <v>4507</v>
      </c>
    </row>
    <row r="15" spans="1:17">
      <c r="A15" s="1404"/>
      <c r="B15" s="540" t="s">
        <v>192</v>
      </c>
      <c r="C15" s="541">
        <v>6275</v>
      </c>
      <c r="D15" s="541">
        <v>6311</v>
      </c>
      <c r="E15" s="541">
        <v>6795</v>
      </c>
      <c r="F15" s="541">
        <v>7414</v>
      </c>
      <c r="G15" s="541">
        <v>7833</v>
      </c>
      <c r="H15" s="541">
        <v>6718</v>
      </c>
      <c r="I15" s="541">
        <v>5580</v>
      </c>
      <c r="J15" s="541">
        <v>7288</v>
      </c>
      <c r="K15" s="541">
        <v>6661</v>
      </c>
      <c r="L15" s="541">
        <v>5309</v>
      </c>
      <c r="M15" s="541">
        <v>7174</v>
      </c>
      <c r="N15" s="625">
        <v>6782</v>
      </c>
      <c r="O15" s="625">
        <v>7123</v>
      </c>
      <c r="P15" s="841" t="s">
        <v>319</v>
      </c>
      <c r="Q15" s="625">
        <v>6799</v>
      </c>
    </row>
    <row r="16" spans="1:17">
      <c r="A16" s="1404"/>
      <c r="B16" s="540" t="s">
        <v>193</v>
      </c>
      <c r="C16" s="541">
        <v>36302</v>
      </c>
      <c r="D16" s="541">
        <v>42133</v>
      </c>
      <c r="E16" s="541">
        <v>40838</v>
      </c>
      <c r="F16" s="541">
        <v>40304</v>
      </c>
      <c r="G16" s="541">
        <v>35987</v>
      </c>
      <c r="H16" s="541">
        <v>46016</v>
      </c>
      <c r="I16" s="541">
        <v>43344</v>
      </c>
      <c r="J16" s="541">
        <v>43463</v>
      </c>
      <c r="K16" s="541">
        <v>45502</v>
      </c>
      <c r="L16" s="541">
        <v>40771</v>
      </c>
      <c r="M16" s="541">
        <v>41622</v>
      </c>
      <c r="N16" s="625">
        <v>42477</v>
      </c>
      <c r="O16" s="625">
        <v>42855</v>
      </c>
      <c r="P16" s="841" t="s">
        <v>319</v>
      </c>
      <c r="Q16" s="625">
        <v>26112</v>
      </c>
    </row>
    <row r="17" spans="1:17" s="162" customFormat="1" ht="22.5" customHeight="1">
      <c r="A17" s="1404"/>
      <c r="B17" s="539" t="s">
        <v>118</v>
      </c>
      <c r="C17" s="539">
        <v>12654</v>
      </c>
      <c r="D17" s="539">
        <v>13564</v>
      </c>
      <c r="E17" s="539">
        <v>14937</v>
      </c>
      <c r="F17" s="539">
        <v>16525</v>
      </c>
      <c r="G17" s="539">
        <v>16532</v>
      </c>
      <c r="H17" s="539">
        <v>20158</v>
      </c>
      <c r="I17" s="539">
        <v>19171</v>
      </c>
      <c r="J17" s="539">
        <v>20938</v>
      </c>
      <c r="K17" s="539">
        <v>20339</v>
      </c>
      <c r="L17" s="539">
        <v>22550</v>
      </c>
      <c r="M17" s="539">
        <v>20295</v>
      </c>
      <c r="N17" s="624">
        <v>21084</v>
      </c>
      <c r="O17" s="624">
        <v>21572</v>
      </c>
      <c r="P17" s="840" t="s">
        <v>319</v>
      </c>
      <c r="Q17" s="575">
        <f>SUM(Q18:Q22)</f>
        <v>13961</v>
      </c>
    </row>
    <row r="18" spans="1:17">
      <c r="A18" s="1404"/>
      <c r="B18" s="540" t="s">
        <v>189</v>
      </c>
      <c r="C18" s="541">
        <v>2653</v>
      </c>
      <c r="D18" s="541">
        <v>2662</v>
      </c>
      <c r="E18" s="541">
        <v>2601</v>
      </c>
      <c r="F18" s="541">
        <v>3029</v>
      </c>
      <c r="G18" s="541">
        <v>3261</v>
      </c>
      <c r="H18" s="541">
        <v>3014</v>
      </c>
      <c r="I18" s="541">
        <v>3180</v>
      </c>
      <c r="J18" s="541">
        <v>3906</v>
      </c>
      <c r="K18" s="541">
        <v>3242</v>
      </c>
      <c r="L18" s="541">
        <v>2699</v>
      </c>
      <c r="M18" s="541">
        <v>1905</v>
      </c>
      <c r="N18" s="625">
        <v>2916</v>
      </c>
      <c r="O18" s="625">
        <v>4445</v>
      </c>
      <c r="P18" s="841" t="s">
        <v>319</v>
      </c>
      <c r="Q18" s="625">
        <v>1143</v>
      </c>
    </row>
    <row r="19" spans="1:17">
      <c r="A19" s="1404"/>
      <c r="B19" s="540" t="s">
        <v>190</v>
      </c>
      <c r="C19" s="541">
        <v>1772</v>
      </c>
      <c r="D19" s="541">
        <v>1927</v>
      </c>
      <c r="E19" s="541">
        <v>2263</v>
      </c>
      <c r="F19" s="541">
        <v>2226</v>
      </c>
      <c r="G19" s="541">
        <v>2252</v>
      </c>
      <c r="H19" s="541">
        <v>2471</v>
      </c>
      <c r="I19" s="541">
        <v>2269</v>
      </c>
      <c r="J19" s="541">
        <v>2718</v>
      </c>
      <c r="K19" s="541">
        <v>2719</v>
      </c>
      <c r="L19" s="541">
        <v>2658</v>
      </c>
      <c r="M19" s="541">
        <v>2327</v>
      </c>
      <c r="N19" s="625">
        <v>1561</v>
      </c>
      <c r="O19" s="625">
        <v>1523</v>
      </c>
      <c r="P19" s="841" t="s">
        <v>319</v>
      </c>
      <c r="Q19" s="625">
        <v>1252</v>
      </c>
    </row>
    <row r="20" spans="1:17">
      <c r="A20" s="1404"/>
      <c r="B20" s="540" t="s">
        <v>191</v>
      </c>
      <c r="C20" s="541">
        <v>1421</v>
      </c>
      <c r="D20" s="541">
        <v>1918</v>
      </c>
      <c r="E20" s="541">
        <v>1156</v>
      </c>
      <c r="F20" s="541">
        <v>1323</v>
      </c>
      <c r="G20" s="541">
        <v>1516</v>
      </c>
      <c r="H20" s="541">
        <v>1267</v>
      </c>
      <c r="I20" s="541">
        <v>1056</v>
      </c>
      <c r="J20" s="541">
        <v>2057</v>
      </c>
      <c r="K20" s="541">
        <v>1638</v>
      </c>
      <c r="L20" s="541">
        <v>2508</v>
      </c>
      <c r="M20" s="541">
        <v>959</v>
      </c>
      <c r="N20" s="625">
        <v>1824</v>
      </c>
      <c r="O20" s="625">
        <v>1748</v>
      </c>
      <c r="P20" s="841" t="s">
        <v>319</v>
      </c>
      <c r="Q20" s="625">
        <v>1763</v>
      </c>
    </row>
    <row r="21" spans="1:17">
      <c r="A21" s="1404"/>
      <c r="B21" s="540" t="s">
        <v>192</v>
      </c>
      <c r="C21" s="541">
        <v>1107</v>
      </c>
      <c r="D21" s="541">
        <v>1239</v>
      </c>
      <c r="E21" s="541">
        <v>1733</v>
      </c>
      <c r="F21" s="541">
        <v>1904</v>
      </c>
      <c r="G21" s="541">
        <v>2112</v>
      </c>
      <c r="H21" s="541">
        <v>2108</v>
      </c>
      <c r="I21" s="541">
        <v>1861</v>
      </c>
      <c r="J21" s="541">
        <v>1573</v>
      </c>
      <c r="K21" s="541">
        <v>1674</v>
      </c>
      <c r="L21" s="541">
        <v>3050</v>
      </c>
      <c r="M21" s="541">
        <v>2965</v>
      </c>
      <c r="N21" s="625">
        <v>2559</v>
      </c>
      <c r="O21" s="625">
        <v>2203</v>
      </c>
      <c r="P21" s="841" t="s">
        <v>319</v>
      </c>
      <c r="Q21" s="625">
        <v>1581</v>
      </c>
    </row>
    <row r="22" spans="1:17">
      <c r="A22" s="1405"/>
      <c r="B22" s="540" t="s">
        <v>193</v>
      </c>
      <c r="C22" s="541">
        <v>5701</v>
      </c>
      <c r="D22" s="541">
        <v>5818</v>
      </c>
      <c r="E22" s="541">
        <v>7184</v>
      </c>
      <c r="F22" s="541">
        <v>8043</v>
      </c>
      <c r="G22" s="541">
        <v>7391</v>
      </c>
      <c r="H22" s="541">
        <v>11298</v>
      </c>
      <c r="I22" s="541">
        <v>10805</v>
      </c>
      <c r="J22" s="541">
        <v>10684</v>
      </c>
      <c r="K22" s="541">
        <v>11066</v>
      </c>
      <c r="L22" s="541">
        <v>11635</v>
      </c>
      <c r="M22" s="541">
        <v>12139</v>
      </c>
      <c r="N22" s="625">
        <v>12224</v>
      </c>
      <c r="O22" s="625">
        <v>11653</v>
      </c>
      <c r="P22" s="841" t="s">
        <v>319</v>
      </c>
      <c r="Q22" s="625">
        <v>8222</v>
      </c>
    </row>
  </sheetData>
  <mergeCells count="5">
    <mergeCell ref="A2:B3"/>
    <mergeCell ref="A4:A22"/>
    <mergeCell ref="C2:Q2"/>
    <mergeCell ref="B4:Q4"/>
    <mergeCell ref="A1:Q1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1:Q22"/>
  <sheetViews>
    <sheetView showGridLines="0" workbookViewId="0">
      <selection sqref="A1:Q1"/>
    </sheetView>
  </sheetViews>
  <sheetFormatPr baseColWidth="10" defaultColWidth="11.44140625" defaultRowHeight="13.8"/>
  <cols>
    <col min="1" max="1" width="6.44140625" style="11" customWidth="1"/>
    <col min="2" max="2" width="22.109375" style="11" customWidth="1"/>
    <col min="3" max="11" width="9.109375" style="11" customWidth="1"/>
    <col min="12" max="17" width="9.109375" style="161" customWidth="1"/>
    <col min="18" max="16384" width="11.44140625" style="161"/>
  </cols>
  <sheetData>
    <row r="1" spans="1:17" ht="30" customHeight="1">
      <c r="A1" s="1367" t="s">
        <v>333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27" customHeight="1">
      <c r="A2" s="1396" t="s">
        <v>210</v>
      </c>
      <c r="B2" s="1397"/>
      <c r="C2" s="1401" t="s">
        <v>211</v>
      </c>
      <c r="D2" s="1401"/>
      <c r="E2" s="1401"/>
      <c r="F2" s="1401"/>
      <c r="G2" s="1401"/>
      <c r="H2" s="1401"/>
      <c r="I2" s="1401"/>
      <c r="J2" s="1401"/>
      <c r="K2" s="1401"/>
      <c r="L2" s="1401"/>
      <c r="M2" s="1401"/>
      <c r="N2" s="1401"/>
      <c r="O2" s="1401"/>
      <c r="P2" s="1401"/>
      <c r="Q2" s="1401"/>
    </row>
    <row r="3" spans="1:17" ht="16.5" customHeight="1">
      <c r="A3" s="1398"/>
      <c r="B3" s="1408"/>
      <c r="C3" s="1174">
        <v>2007</v>
      </c>
      <c r="D3" s="1174">
        <v>2008</v>
      </c>
      <c r="E3" s="1174">
        <v>2009</v>
      </c>
      <c r="F3" s="1174">
        <v>2010</v>
      </c>
      <c r="G3" s="1174">
        <v>2011</v>
      </c>
      <c r="H3" s="1174">
        <v>2012</v>
      </c>
      <c r="I3" s="1174">
        <v>2013</v>
      </c>
      <c r="J3" s="1174">
        <v>2014</v>
      </c>
      <c r="K3" s="1174">
        <v>2015</v>
      </c>
      <c r="L3" s="1174">
        <v>2016</v>
      </c>
      <c r="M3" s="1174">
        <v>2017</v>
      </c>
      <c r="N3" s="1174">
        <v>2018</v>
      </c>
      <c r="O3" s="1174">
        <v>2019</v>
      </c>
      <c r="P3" s="1174">
        <v>2020</v>
      </c>
      <c r="Q3" s="1174">
        <v>2021</v>
      </c>
    </row>
    <row r="4" spans="1:17" s="162" customFormat="1" ht="22.5" customHeight="1">
      <c r="A4" s="1400" t="s">
        <v>94</v>
      </c>
      <c r="B4" s="1402" t="s">
        <v>199</v>
      </c>
      <c r="C4" s="1402"/>
      <c r="D4" s="1402"/>
      <c r="E4" s="1402"/>
      <c r="F4" s="1402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</row>
    <row r="5" spans="1:17" s="162" customFormat="1" ht="22.5" customHeight="1">
      <c r="A5" s="1400"/>
      <c r="B5" s="753" t="s">
        <v>109</v>
      </c>
      <c r="C5" s="754">
        <v>69.575017106488929</v>
      </c>
      <c r="D5" s="754">
        <v>70.433248256226449</v>
      </c>
      <c r="E5" s="754">
        <v>73.222570173822717</v>
      </c>
      <c r="F5" s="754">
        <v>73.526842686100352</v>
      </c>
      <c r="G5" s="754">
        <v>77.282289466737069</v>
      </c>
      <c r="H5" s="754">
        <v>76.739254578478338</v>
      </c>
      <c r="I5" s="754">
        <v>75.668764508000351</v>
      </c>
      <c r="J5" s="754">
        <v>75.053439016250664</v>
      </c>
      <c r="K5" s="754">
        <v>75.631748219618657</v>
      </c>
      <c r="L5" s="754">
        <v>75.71515288027274</v>
      </c>
      <c r="M5" s="754">
        <v>75.562053044482809</v>
      </c>
      <c r="N5" s="754">
        <v>74.17052572867803</v>
      </c>
      <c r="O5" s="754">
        <v>75.820475000445811</v>
      </c>
      <c r="P5" s="754">
        <f>+'C9A1'!P5/'C6'!P4*100</f>
        <v>75.460604663670239</v>
      </c>
      <c r="Q5" s="754">
        <f>+'C9A1'!Q5/'C6'!Q4*100</f>
        <v>66.686209525776832</v>
      </c>
    </row>
    <row r="6" spans="1:17">
      <c r="A6" s="1400"/>
      <c r="B6" s="540" t="s">
        <v>189</v>
      </c>
      <c r="C6" s="542">
        <v>31.966748535802004</v>
      </c>
      <c r="D6" s="542">
        <v>29.245429254403497</v>
      </c>
      <c r="E6" s="542">
        <v>31.114360537642405</v>
      </c>
      <c r="F6" s="542">
        <v>35.054146984157583</v>
      </c>
      <c r="G6" s="542">
        <v>40.59820299955588</v>
      </c>
      <c r="H6" s="542">
        <v>36.673650073899758</v>
      </c>
      <c r="I6" s="542">
        <v>34.945371508870544</v>
      </c>
      <c r="J6" s="542">
        <v>35.976980989761572</v>
      </c>
      <c r="K6" s="542">
        <v>33.999345134839523</v>
      </c>
      <c r="L6" s="542">
        <v>32.356145903595703</v>
      </c>
      <c r="M6" s="542">
        <v>33.874121876739324</v>
      </c>
      <c r="N6" s="627">
        <v>32.670213210411241</v>
      </c>
      <c r="O6" s="627">
        <v>34.200114317103768</v>
      </c>
      <c r="P6" s="627">
        <f>+'C9A1'!P6/'C6'!P5*100</f>
        <v>37.558334407631818</v>
      </c>
      <c r="Q6" s="627">
        <f>+'C9A1'!Q6/'C6'!Q5*100</f>
        <v>14.04699352451434</v>
      </c>
    </row>
    <row r="7" spans="1:17">
      <c r="A7" s="1400"/>
      <c r="B7" s="540" t="s">
        <v>190</v>
      </c>
      <c r="C7" s="542">
        <v>48.930914802523247</v>
      </c>
      <c r="D7" s="542">
        <v>49.161040366920204</v>
      </c>
      <c r="E7" s="542">
        <v>54.667061818867623</v>
      </c>
      <c r="F7" s="542">
        <v>53.895712751748157</v>
      </c>
      <c r="G7" s="542">
        <v>55.262901061363912</v>
      </c>
      <c r="H7" s="542">
        <v>58.205703058088567</v>
      </c>
      <c r="I7" s="542">
        <v>52.519531778000051</v>
      </c>
      <c r="J7" s="542">
        <v>54.857891962753236</v>
      </c>
      <c r="K7" s="542">
        <v>58.114972589649447</v>
      </c>
      <c r="L7" s="542">
        <v>56.390569734912447</v>
      </c>
      <c r="M7" s="542">
        <v>52.472870859610254</v>
      </c>
      <c r="N7" s="627">
        <v>55.903494413209017</v>
      </c>
      <c r="O7" s="627">
        <v>52.842529618253621</v>
      </c>
      <c r="P7" s="627">
        <f>+'C9A1'!P7/'C6'!P6*100</f>
        <v>57.726848056132866</v>
      </c>
      <c r="Q7" s="627">
        <f>+'C9A1'!Q7/'C6'!Q6*100</f>
        <v>46.585028063269917</v>
      </c>
    </row>
    <row r="8" spans="1:17">
      <c r="A8" s="1400"/>
      <c r="B8" s="540" t="s">
        <v>191</v>
      </c>
      <c r="C8" s="542">
        <v>67.528636942160446</v>
      </c>
      <c r="D8" s="542">
        <v>66.618351721433072</v>
      </c>
      <c r="E8" s="542">
        <v>68.584677564865942</v>
      </c>
      <c r="F8" s="542">
        <v>70.652217140584611</v>
      </c>
      <c r="G8" s="542">
        <v>76.81246460867925</v>
      </c>
      <c r="H8" s="542">
        <v>75.667556152473182</v>
      </c>
      <c r="I8" s="542">
        <v>68.936568877785334</v>
      </c>
      <c r="J8" s="542">
        <v>71.037588487487128</v>
      </c>
      <c r="K8" s="542">
        <v>72.324201334440247</v>
      </c>
      <c r="L8" s="542">
        <v>75.309343056966952</v>
      </c>
      <c r="M8" s="542">
        <v>73.74493759814861</v>
      </c>
      <c r="N8" s="627">
        <v>68.464736680012322</v>
      </c>
      <c r="O8" s="627">
        <v>72.076101775401725</v>
      </c>
      <c r="P8" s="627">
        <f>+'C9A1'!P8/'C6'!P7*100</f>
        <v>82.881583691127787</v>
      </c>
      <c r="Q8" s="627">
        <f>+'C9A1'!Q8/'C6'!Q7*100</f>
        <v>69.986331891628751</v>
      </c>
    </row>
    <row r="9" spans="1:17">
      <c r="A9" s="1400"/>
      <c r="B9" s="540" t="s">
        <v>192</v>
      </c>
      <c r="C9" s="542">
        <v>80.387063671492939</v>
      </c>
      <c r="D9" s="542">
        <v>80.146552965457659</v>
      </c>
      <c r="E9" s="542">
        <v>83.077748811531976</v>
      </c>
      <c r="F9" s="542">
        <v>83.957727416707456</v>
      </c>
      <c r="G9" s="542">
        <v>86.542046396023196</v>
      </c>
      <c r="H9" s="542">
        <v>84.408283634161435</v>
      </c>
      <c r="I9" s="542">
        <v>82.27912932138284</v>
      </c>
      <c r="J9" s="542">
        <v>82.521738054892452</v>
      </c>
      <c r="K9" s="542">
        <v>79.874740760070878</v>
      </c>
      <c r="L9" s="542">
        <v>83.925579754871706</v>
      </c>
      <c r="M9" s="542">
        <v>80.735600785356283</v>
      </c>
      <c r="N9" s="627">
        <v>85.045385352652644</v>
      </c>
      <c r="O9" s="627">
        <v>83.471062843742146</v>
      </c>
      <c r="P9" s="627">
        <f>+'C9A1'!P9/'C6'!P8*100</f>
        <v>89.267723026195284</v>
      </c>
      <c r="Q9" s="627">
        <f>+'C9A1'!Q9/'C6'!Q8*100</f>
        <v>76.239965496612271</v>
      </c>
    </row>
    <row r="10" spans="1:17">
      <c r="A10" s="1400"/>
      <c r="B10" s="540" t="s">
        <v>193</v>
      </c>
      <c r="C10" s="542">
        <v>87.741489187500207</v>
      </c>
      <c r="D10" s="542">
        <v>88.694406803281851</v>
      </c>
      <c r="E10" s="542">
        <v>91.668661066190836</v>
      </c>
      <c r="F10" s="542">
        <v>90.316337485477305</v>
      </c>
      <c r="G10" s="542">
        <v>91.063539393507284</v>
      </c>
      <c r="H10" s="542">
        <v>92.133703711557359</v>
      </c>
      <c r="I10" s="542">
        <v>91.780114111563108</v>
      </c>
      <c r="J10" s="542">
        <v>90.074868316166246</v>
      </c>
      <c r="K10" s="542">
        <v>92.165654600658144</v>
      </c>
      <c r="L10" s="542">
        <v>91.757073967892623</v>
      </c>
      <c r="M10" s="542">
        <v>90.80408391098301</v>
      </c>
      <c r="N10" s="627">
        <v>89.379962478549643</v>
      </c>
      <c r="O10" s="627">
        <v>91.662391552070901</v>
      </c>
      <c r="P10" s="627">
        <f>+'C9A1'!P10/'C6'!P9*100</f>
        <v>91.707817818358635</v>
      </c>
      <c r="Q10" s="627">
        <f>+'C9A1'!Q10/'C6'!Q9*100</f>
        <v>89.847469153793838</v>
      </c>
    </row>
    <row r="11" spans="1:17" s="162" customFormat="1" ht="22.5" customHeight="1">
      <c r="A11" s="1400"/>
      <c r="B11" s="539" t="s">
        <v>117</v>
      </c>
      <c r="C11" s="460">
        <v>64.680283353010623</v>
      </c>
      <c r="D11" s="460">
        <v>65.698533887545878</v>
      </c>
      <c r="E11" s="460">
        <v>68.838869847965555</v>
      </c>
      <c r="F11" s="460">
        <v>68.934684827091502</v>
      </c>
      <c r="G11" s="460">
        <v>72.634541923554991</v>
      </c>
      <c r="H11" s="460">
        <v>71.08766679898622</v>
      </c>
      <c r="I11" s="460">
        <v>70.694113077734016</v>
      </c>
      <c r="J11" s="460">
        <v>69.532593927578986</v>
      </c>
      <c r="K11" s="460">
        <v>69.853994906754579</v>
      </c>
      <c r="L11" s="460">
        <v>69.842654974788417</v>
      </c>
      <c r="M11" s="460">
        <v>70.724175103291913</v>
      </c>
      <c r="N11" s="626">
        <v>69.114583630041921</v>
      </c>
      <c r="O11" s="626">
        <v>69.892188520106586</v>
      </c>
      <c r="P11" s="626">
        <f>+'C9A1'!P11/'C6'!P10*100</f>
        <v>67.751208676336077</v>
      </c>
      <c r="Q11" s="626">
        <f>+'C9A1'!Q11/'C6'!Q10*100</f>
        <v>62.154709947263143</v>
      </c>
    </row>
    <row r="12" spans="1:17">
      <c r="A12" s="1400"/>
      <c r="B12" s="540" t="s">
        <v>189</v>
      </c>
      <c r="C12" s="542">
        <v>19.909366565592617</v>
      </c>
      <c r="D12" s="542">
        <v>17.758625921767365</v>
      </c>
      <c r="E12" s="542">
        <v>19.729488859764089</v>
      </c>
      <c r="F12" s="542">
        <v>23.749754448361781</v>
      </c>
      <c r="G12" s="542">
        <v>23.011235955056179</v>
      </c>
      <c r="H12" s="542">
        <v>19.979475697359828</v>
      </c>
      <c r="I12" s="542">
        <v>22.4634887619799</v>
      </c>
      <c r="J12" s="542">
        <v>22.708143868471264</v>
      </c>
      <c r="K12" s="542">
        <v>19.698893858244528</v>
      </c>
      <c r="L12" s="542">
        <v>19.022011005502751</v>
      </c>
      <c r="M12" s="542">
        <v>20.956742899411282</v>
      </c>
      <c r="N12" s="627">
        <v>20.397602232023644</v>
      </c>
      <c r="O12" s="627">
        <v>19.934848470458626</v>
      </c>
      <c r="P12" s="627">
        <f>+'C9A1'!P12/'C6'!P11*100</f>
        <v>23.687509713516032</v>
      </c>
      <c r="Q12" s="627">
        <f>+'C9A1'!Q12/'C6'!Q11*100</f>
        <v>11.828136444976032</v>
      </c>
    </row>
    <row r="13" spans="1:17">
      <c r="A13" s="1400"/>
      <c r="B13" s="540" t="s">
        <v>190</v>
      </c>
      <c r="C13" s="542">
        <v>41.011353479261359</v>
      </c>
      <c r="D13" s="542">
        <v>43.170475721292867</v>
      </c>
      <c r="E13" s="542">
        <v>49.947975028013445</v>
      </c>
      <c r="F13" s="542">
        <v>50.275074058400335</v>
      </c>
      <c r="G13" s="542">
        <v>49.815232428130152</v>
      </c>
      <c r="H13" s="542">
        <v>52.733049600878658</v>
      </c>
      <c r="I13" s="542">
        <v>46.114097163135284</v>
      </c>
      <c r="J13" s="542">
        <v>49.561305340436007</v>
      </c>
      <c r="K13" s="542">
        <v>53.033814702561358</v>
      </c>
      <c r="L13" s="542">
        <v>48.877472990725671</v>
      </c>
      <c r="M13" s="542">
        <v>47.593728081091477</v>
      </c>
      <c r="N13" s="627">
        <v>50.288232544681613</v>
      </c>
      <c r="O13" s="627">
        <v>48.485759697581507</v>
      </c>
      <c r="P13" s="627">
        <f>+'C9A1'!P13/'C6'!P12*100</f>
        <v>54.502636412109716</v>
      </c>
      <c r="Q13" s="627">
        <f>+'C9A1'!Q13/'C6'!Q12*100</f>
        <v>38.500081567969424</v>
      </c>
    </row>
    <row r="14" spans="1:17">
      <c r="A14" s="1400"/>
      <c r="B14" s="540" t="s">
        <v>191</v>
      </c>
      <c r="C14" s="542">
        <v>63.237182498668922</v>
      </c>
      <c r="D14" s="542">
        <v>61.666545832427076</v>
      </c>
      <c r="E14" s="542">
        <v>68.998890236663485</v>
      </c>
      <c r="F14" s="542">
        <v>68.574467473481477</v>
      </c>
      <c r="G14" s="542">
        <v>75.957504767093425</v>
      </c>
      <c r="H14" s="542">
        <v>74.553267876084533</v>
      </c>
      <c r="I14" s="542">
        <v>66.484060842706455</v>
      </c>
      <c r="J14" s="542">
        <v>68.79027041014362</v>
      </c>
      <c r="K14" s="542">
        <v>70.16826506083811</v>
      </c>
      <c r="L14" s="542">
        <v>73.83858893754433</v>
      </c>
      <c r="M14" s="542">
        <v>71.176961193151158</v>
      </c>
      <c r="N14" s="627">
        <v>66.848957737455095</v>
      </c>
      <c r="O14" s="627">
        <v>67.246926623127152</v>
      </c>
      <c r="P14" s="627">
        <f>+'C9A1'!P14/'C6'!P13*100</f>
        <v>78.511524869455144</v>
      </c>
      <c r="Q14" s="627">
        <f>+'C9A1'!Q14/'C6'!Q13*100</f>
        <v>67.753322896522079</v>
      </c>
    </row>
    <row r="15" spans="1:17">
      <c r="A15" s="1400"/>
      <c r="B15" s="540" t="s">
        <v>192</v>
      </c>
      <c r="C15" s="542">
        <v>77.419209446973454</v>
      </c>
      <c r="D15" s="542">
        <v>78.119444577908041</v>
      </c>
      <c r="E15" s="542">
        <v>80.314924270410046</v>
      </c>
      <c r="F15" s="542">
        <v>81.43223156245368</v>
      </c>
      <c r="G15" s="542">
        <v>86.020018438035024</v>
      </c>
      <c r="H15" s="542">
        <v>83.153242688883722</v>
      </c>
      <c r="I15" s="542">
        <v>80.422936664291399</v>
      </c>
      <c r="J15" s="542">
        <v>80.594538676243829</v>
      </c>
      <c r="K15" s="542">
        <v>77.290836653386449</v>
      </c>
      <c r="L15" s="542">
        <v>82.44470812503647</v>
      </c>
      <c r="M15" s="542">
        <v>79.058631160943705</v>
      </c>
      <c r="N15" s="627">
        <v>83.321618415850281</v>
      </c>
      <c r="O15" s="627">
        <v>81.262279574065545</v>
      </c>
      <c r="P15" s="627">
        <f>+'C9A1'!P15/'C6'!P14*100</f>
        <v>84.923439340400478</v>
      </c>
      <c r="Q15" s="627">
        <f>+'C9A1'!Q15/'C6'!Q14*100</f>
        <v>76.896609250531753</v>
      </c>
    </row>
    <row r="16" spans="1:17">
      <c r="A16" s="1400"/>
      <c r="B16" s="540" t="s">
        <v>193</v>
      </c>
      <c r="C16" s="542">
        <v>87.928986562779528</v>
      </c>
      <c r="D16" s="542">
        <v>89.207184552434526</v>
      </c>
      <c r="E16" s="542">
        <v>91.340065861690448</v>
      </c>
      <c r="F16" s="542">
        <v>89.829861537651581</v>
      </c>
      <c r="G16" s="542">
        <v>91.475831875255324</v>
      </c>
      <c r="H16" s="542">
        <v>91.375657056458053</v>
      </c>
      <c r="I16" s="542">
        <v>91.58331381928879</v>
      </c>
      <c r="J16" s="542">
        <v>88.873976601125435</v>
      </c>
      <c r="K16" s="542">
        <v>91.375483290656263</v>
      </c>
      <c r="L16" s="542">
        <v>90.395079954449514</v>
      </c>
      <c r="M16" s="542">
        <v>89.889072836116995</v>
      </c>
      <c r="N16" s="627">
        <v>88.803672336287917</v>
      </c>
      <c r="O16" s="627">
        <v>91.314454238716309</v>
      </c>
      <c r="P16" s="627">
        <f>+'C9A1'!P16/'C6'!P15*100</f>
        <v>90.69335792937747</v>
      </c>
      <c r="Q16" s="627">
        <f>+'C9A1'!Q16/'C6'!Q15*100</f>
        <v>88.774223854055322</v>
      </c>
    </row>
    <row r="17" spans="1:17" s="162" customFormat="1" ht="22.5" customHeight="1">
      <c r="A17" s="1400"/>
      <c r="B17" s="539" t="s">
        <v>118</v>
      </c>
      <c r="C17" s="460">
        <v>80.902756905926381</v>
      </c>
      <c r="D17" s="460">
        <v>81.825171825799501</v>
      </c>
      <c r="E17" s="460">
        <v>83.677682702535591</v>
      </c>
      <c r="F17" s="460">
        <v>83.957844273417919</v>
      </c>
      <c r="G17" s="460">
        <v>86.500399942572344</v>
      </c>
      <c r="H17" s="460">
        <v>88.50157885329574</v>
      </c>
      <c r="I17" s="460">
        <v>85.822574556436393</v>
      </c>
      <c r="J17" s="460">
        <v>86.045001521324522</v>
      </c>
      <c r="K17" s="460">
        <v>86.482524191606871</v>
      </c>
      <c r="L17" s="460">
        <v>86.998531516627324</v>
      </c>
      <c r="M17" s="460">
        <v>84.760907860808288</v>
      </c>
      <c r="N17" s="626">
        <v>83.922541040648738</v>
      </c>
      <c r="O17" s="626">
        <v>86.814501321640364</v>
      </c>
      <c r="P17" s="626">
        <f>+'C9A1'!P17/'C6'!P16*100</f>
        <v>91.559597110011751</v>
      </c>
      <c r="Q17" s="626">
        <f>+'C9A1'!Q17/'C6'!Q16*100</f>
        <v>75.811353919674815</v>
      </c>
    </row>
    <row r="18" spans="1:17">
      <c r="A18" s="1400"/>
      <c r="B18" s="540" t="s">
        <v>189</v>
      </c>
      <c r="C18" s="542">
        <v>73.066293113239695</v>
      </c>
      <c r="D18" s="542">
        <v>77.131652188580588</v>
      </c>
      <c r="E18" s="542">
        <v>73.410719850420691</v>
      </c>
      <c r="F18" s="542">
        <v>74.447847234732478</v>
      </c>
      <c r="G18" s="542">
        <v>96.332431277595788</v>
      </c>
      <c r="H18" s="542">
        <v>92.267304585559842</v>
      </c>
      <c r="I18" s="542">
        <v>80.171517671517663</v>
      </c>
      <c r="J18" s="542">
        <v>83.940311976279489</v>
      </c>
      <c r="K18" s="542">
        <v>78.557706093189964</v>
      </c>
      <c r="L18" s="542">
        <v>77.121079998708126</v>
      </c>
      <c r="M18" s="542">
        <v>71.07835984240478</v>
      </c>
      <c r="N18" s="627">
        <v>70.736583554679683</v>
      </c>
      <c r="O18" s="627">
        <v>85.254928619986401</v>
      </c>
      <c r="P18" s="627">
        <f>+'C9A1'!P18/'C6'!P17*100</f>
        <v>105.03528225806451</v>
      </c>
      <c r="Q18" s="627">
        <f>+'C9A1'!Q18/'C6'!Q17*100</f>
        <v>22.821941918451159</v>
      </c>
    </row>
    <row r="19" spans="1:17">
      <c r="A19" s="1400"/>
      <c r="B19" s="540" t="s">
        <v>190</v>
      </c>
      <c r="C19" s="542">
        <v>64.72707961916322</v>
      </c>
      <c r="D19" s="542">
        <v>61.052765848888136</v>
      </c>
      <c r="E19" s="542">
        <v>64.389660716494205</v>
      </c>
      <c r="F19" s="542">
        <v>61.616078753076287</v>
      </c>
      <c r="G19" s="542">
        <v>65.107359337009001</v>
      </c>
      <c r="H19" s="542">
        <v>68.02773768876061</v>
      </c>
      <c r="I19" s="542">
        <v>64.485365380887771</v>
      </c>
      <c r="J19" s="542">
        <v>62.930240491216104</v>
      </c>
      <c r="K19" s="542">
        <v>66.944339265429761</v>
      </c>
      <c r="L19" s="542">
        <v>69.102912879039209</v>
      </c>
      <c r="M19" s="542">
        <v>60.701339336818407</v>
      </c>
      <c r="N19" s="627">
        <v>65.865118850193483</v>
      </c>
      <c r="O19" s="627">
        <v>60.53469852104665</v>
      </c>
      <c r="P19" s="627">
        <f>+'C9A1'!P19/'C6'!P18*100</f>
        <v>63.550751779121406</v>
      </c>
      <c r="Q19" s="627">
        <f>+'C9A1'!Q19/'C6'!Q18*100</f>
        <v>60.091100210231254</v>
      </c>
    </row>
    <row r="20" spans="1:17" ht="12.75" customHeight="1">
      <c r="A20" s="1400"/>
      <c r="B20" s="540" t="s">
        <v>191</v>
      </c>
      <c r="C20" s="542">
        <v>75.327262379055199</v>
      </c>
      <c r="D20" s="542">
        <v>78.487025023169593</v>
      </c>
      <c r="E20" s="542">
        <v>67.622188905547233</v>
      </c>
      <c r="F20" s="542">
        <v>75.314455266722575</v>
      </c>
      <c r="G20" s="542">
        <v>78.267723837344093</v>
      </c>
      <c r="H20" s="542">
        <v>77.734611503531781</v>
      </c>
      <c r="I20" s="542">
        <v>73.119936378547649</v>
      </c>
      <c r="J20" s="542">
        <v>75.070821529745047</v>
      </c>
      <c r="K20" s="542">
        <v>75.847406147491199</v>
      </c>
      <c r="L20" s="542">
        <v>77.618188102461687</v>
      </c>
      <c r="M20" s="542">
        <v>79.051142987480361</v>
      </c>
      <c r="N20" s="627">
        <v>71.789800819324768</v>
      </c>
      <c r="O20" s="627">
        <v>80.586468074302886</v>
      </c>
      <c r="P20" s="627">
        <f>+'C9A1'!P20/'C6'!P19*100</f>
        <v>90.0536703601108</v>
      </c>
      <c r="Q20" s="627">
        <f>+'C9A1'!Q20/'C6'!Q19*100</f>
        <v>73.478302611367127</v>
      </c>
    </row>
    <row r="21" spans="1:17">
      <c r="A21" s="1400"/>
      <c r="B21" s="540" t="s">
        <v>192</v>
      </c>
      <c r="C21" s="542">
        <v>87.706330239537607</v>
      </c>
      <c r="D21" s="542">
        <v>84.188341236767741</v>
      </c>
      <c r="E21" s="542">
        <v>88.542332633117184</v>
      </c>
      <c r="F21" s="542">
        <v>89.323795383992447</v>
      </c>
      <c r="G21" s="542">
        <v>87.292521300094677</v>
      </c>
      <c r="H21" s="542">
        <v>86.478755319891164</v>
      </c>
      <c r="I21" s="542">
        <v>85.193839268083977</v>
      </c>
      <c r="J21" s="542">
        <v>85.855618584548893</v>
      </c>
      <c r="K21" s="542">
        <v>84.70634607804493</v>
      </c>
      <c r="L21" s="542">
        <v>86.646650940024301</v>
      </c>
      <c r="M21" s="542">
        <v>83.548271246204578</v>
      </c>
      <c r="N21" s="627">
        <v>88.132326331523885</v>
      </c>
      <c r="O21" s="627">
        <v>86.465423695373389</v>
      </c>
      <c r="P21" s="627">
        <f>+'C9A1'!P21/'C6'!P20*100</f>
        <v>96.419049927290359</v>
      </c>
      <c r="Q21" s="627">
        <f>+'C9A1'!Q21/'C6'!Q20*100</f>
        <v>74.923713581072604</v>
      </c>
    </row>
    <row r="22" spans="1:17" ht="12.75" customHeight="1">
      <c r="A22" s="1340"/>
      <c r="B22" s="540" t="s">
        <v>193</v>
      </c>
      <c r="C22" s="542">
        <v>87.336249154834348</v>
      </c>
      <c r="D22" s="542">
        <v>87.572773325268415</v>
      </c>
      <c r="E22" s="542">
        <v>92.399917921458652</v>
      </c>
      <c r="F22" s="542">
        <v>91.305899886660782</v>
      </c>
      <c r="G22" s="542">
        <v>90.260651591453211</v>
      </c>
      <c r="H22" s="542">
        <v>93.630591104694361</v>
      </c>
      <c r="I22" s="542">
        <v>92.152886906270595</v>
      </c>
      <c r="J22" s="542">
        <v>92.277703942788435</v>
      </c>
      <c r="K22" s="542">
        <v>93.491570811271373</v>
      </c>
      <c r="L22" s="542">
        <v>94.143491287703995</v>
      </c>
      <c r="M22" s="542">
        <v>92.407852931993901</v>
      </c>
      <c r="N22" s="627">
        <v>90.365248397822</v>
      </c>
      <c r="O22" s="627">
        <v>92.242271629449817</v>
      </c>
      <c r="P22" s="627">
        <f>+'C9A1'!P22/'C6'!P21*100</f>
        <v>93.454709452238788</v>
      </c>
      <c r="Q22" s="627">
        <f>+'C9A1'!Q22/'C6'!Q21*100</f>
        <v>91.701794631839604</v>
      </c>
    </row>
  </sheetData>
  <mergeCells count="5">
    <mergeCell ref="A2:B3"/>
    <mergeCell ref="A4:A22"/>
    <mergeCell ref="B4:Q4"/>
    <mergeCell ref="C2:Q2"/>
    <mergeCell ref="A1:Q1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Q22"/>
  <sheetViews>
    <sheetView showGridLines="0" workbookViewId="0">
      <selection activeCell="A2" sqref="A2:Q3"/>
    </sheetView>
  </sheetViews>
  <sheetFormatPr baseColWidth="10" defaultColWidth="11.44140625" defaultRowHeight="13.8"/>
  <cols>
    <col min="1" max="1" width="6.44140625" style="11" customWidth="1"/>
    <col min="2" max="2" width="22.109375" style="11" customWidth="1"/>
    <col min="3" max="11" width="9.33203125" style="11" customWidth="1"/>
    <col min="12" max="12" width="9.5546875" style="161" customWidth="1"/>
    <col min="13" max="17" width="9.109375" style="161" customWidth="1"/>
    <col min="18" max="16384" width="11.44140625" style="161"/>
  </cols>
  <sheetData>
    <row r="1" spans="1:17" ht="30" customHeight="1">
      <c r="A1" s="1367" t="s">
        <v>333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27" customHeight="1">
      <c r="A2" s="1396" t="s">
        <v>210</v>
      </c>
      <c r="B2" s="1397"/>
      <c r="C2" s="1401" t="s">
        <v>211</v>
      </c>
      <c r="D2" s="1401"/>
      <c r="E2" s="1401"/>
      <c r="F2" s="1401"/>
      <c r="G2" s="1401"/>
      <c r="H2" s="1401"/>
      <c r="I2" s="1401"/>
      <c r="J2" s="1401"/>
      <c r="K2" s="1401"/>
      <c r="L2" s="1401"/>
      <c r="M2" s="1401"/>
      <c r="N2" s="1401"/>
      <c r="O2" s="1401"/>
      <c r="P2" s="1401"/>
      <c r="Q2" s="1401"/>
    </row>
    <row r="3" spans="1:17" ht="16.5" customHeight="1">
      <c r="A3" s="1398"/>
      <c r="B3" s="1399"/>
      <c r="C3" s="1175">
        <v>2007</v>
      </c>
      <c r="D3" s="1175">
        <v>2008</v>
      </c>
      <c r="E3" s="1175">
        <v>2009</v>
      </c>
      <c r="F3" s="1175">
        <v>2010</v>
      </c>
      <c r="G3" s="1175">
        <v>2011</v>
      </c>
      <c r="H3" s="1175">
        <v>2012</v>
      </c>
      <c r="I3" s="1175">
        <v>2013</v>
      </c>
      <c r="J3" s="1175">
        <v>2014</v>
      </c>
      <c r="K3" s="1175">
        <v>2015</v>
      </c>
      <c r="L3" s="1175">
        <v>2016</v>
      </c>
      <c r="M3" s="1175">
        <v>2017</v>
      </c>
      <c r="N3" s="1175">
        <v>2018</v>
      </c>
      <c r="O3" s="1175">
        <v>2019</v>
      </c>
      <c r="P3" s="1175">
        <v>2020</v>
      </c>
      <c r="Q3" s="1175">
        <v>2021</v>
      </c>
    </row>
    <row r="4" spans="1:17" s="162" customFormat="1" ht="22.5" customHeight="1">
      <c r="A4" s="1403" t="s">
        <v>105</v>
      </c>
      <c r="B4" s="1402" t="s">
        <v>199</v>
      </c>
      <c r="C4" s="1402"/>
      <c r="D4" s="1402"/>
      <c r="E4" s="1402"/>
      <c r="F4" s="1402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</row>
    <row r="5" spans="1:17">
      <c r="A5" s="1404"/>
      <c r="B5" s="755" t="s">
        <v>109</v>
      </c>
      <c r="C5" s="756">
        <v>77.731748771861305</v>
      </c>
      <c r="D5" s="756">
        <v>77.639519271837017</v>
      </c>
      <c r="E5" s="756">
        <v>80.52868347488743</v>
      </c>
      <c r="F5" s="756">
        <v>80.281628162816276</v>
      </c>
      <c r="G5" s="756">
        <v>83.356571017360807</v>
      </c>
      <c r="H5" s="756">
        <v>83.669074685185279</v>
      </c>
      <c r="I5" s="756">
        <v>82.806542450688752</v>
      </c>
      <c r="J5" s="756">
        <v>81.058338243959923</v>
      </c>
      <c r="K5" s="756">
        <v>81.56771040311331</v>
      </c>
      <c r="L5" s="756">
        <v>81.636635816647441</v>
      </c>
      <c r="M5" s="756">
        <v>81.460346373326118</v>
      </c>
      <c r="N5" s="756">
        <v>79.284073290607679</v>
      </c>
      <c r="O5" s="756">
        <v>81.576558224286771</v>
      </c>
      <c r="P5" s="824" t="s">
        <v>319</v>
      </c>
      <c r="Q5" s="756">
        <f>+'C9A2'!Q5/'C6'!Q22*100</f>
        <v>73.195870295659859</v>
      </c>
    </row>
    <row r="6" spans="1:17">
      <c r="A6" s="1404"/>
      <c r="B6" s="540" t="s">
        <v>189</v>
      </c>
      <c r="C6" s="542">
        <v>49.546738772468061</v>
      </c>
      <c r="D6" s="542">
        <v>43.876496282218</v>
      </c>
      <c r="E6" s="542">
        <v>44.966791705233753</v>
      </c>
      <c r="F6" s="542">
        <v>48.845379972140535</v>
      </c>
      <c r="G6" s="542">
        <v>58.076204586446792</v>
      </c>
      <c r="H6" s="542">
        <v>55.840767547550918</v>
      </c>
      <c r="I6" s="542">
        <v>50.618372198627029</v>
      </c>
      <c r="J6" s="542">
        <v>51.059214903526282</v>
      </c>
      <c r="K6" s="542">
        <v>48.30815520591738</v>
      </c>
      <c r="L6" s="542">
        <v>46.440222606025714</v>
      </c>
      <c r="M6" s="542">
        <v>49.96364634062693</v>
      </c>
      <c r="N6" s="627">
        <v>44.037655618232989</v>
      </c>
      <c r="O6" s="627">
        <v>47.559449311639554</v>
      </c>
      <c r="P6" s="825" t="s">
        <v>319</v>
      </c>
      <c r="Q6" s="627">
        <f>+'C9A2'!Q6/'C6'!Q23*100</f>
        <v>18.187689542850723</v>
      </c>
    </row>
    <row r="7" spans="1:17">
      <c r="A7" s="1404"/>
      <c r="B7" s="540" t="s">
        <v>190</v>
      </c>
      <c r="C7" s="542">
        <v>57.917271541189663</v>
      </c>
      <c r="D7" s="542">
        <v>54.969320433168555</v>
      </c>
      <c r="E7" s="542">
        <v>63.718635904606536</v>
      </c>
      <c r="F7" s="542">
        <v>60.093628471902235</v>
      </c>
      <c r="G7" s="542">
        <v>61.825251991199494</v>
      </c>
      <c r="H7" s="542">
        <v>64.573380016902675</v>
      </c>
      <c r="I7" s="542">
        <v>61.976162241472878</v>
      </c>
      <c r="J7" s="542">
        <v>59.729691228320092</v>
      </c>
      <c r="K7" s="542">
        <v>62.684124386252051</v>
      </c>
      <c r="L7" s="542">
        <v>61.314735123905628</v>
      </c>
      <c r="M7" s="542">
        <v>56.746797683804175</v>
      </c>
      <c r="N7" s="627">
        <v>58.354097086006121</v>
      </c>
      <c r="O7" s="627">
        <v>59.748472234523078</v>
      </c>
      <c r="P7" s="825" t="s">
        <v>319</v>
      </c>
      <c r="Q7" s="627">
        <f>+'C9A2'!Q7/'C6'!Q24*100</f>
        <v>49.030100334448164</v>
      </c>
    </row>
    <row r="8" spans="1:17">
      <c r="A8" s="1404"/>
      <c r="B8" s="540" t="s">
        <v>191</v>
      </c>
      <c r="C8" s="542">
        <v>70.721004782174575</v>
      </c>
      <c r="D8" s="542">
        <v>69.997540965282894</v>
      </c>
      <c r="E8" s="542">
        <v>70.68700186048649</v>
      </c>
      <c r="F8" s="542">
        <v>74.065238681164146</v>
      </c>
      <c r="G8" s="542">
        <v>80.153181543084912</v>
      </c>
      <c r="H8" s="542">
        <v>78.828838555049344</v>
      </c>
      <c r="I8" s="542">
        <v>72.255182522509941</v>
      </c>
      <c r="J8" s="542">
        <v>74.659743210076883</v>
      </c>
      <c r="K8" s="542">
        <v>75.18287276488843</v>
      </c>
      <c r="L8" s="542">
        <v>77.333453855192985</v>
      </c>
      <c r="M8" s="542">
        <v>75.592990608965053</v>
      </c>
      <c r="N8" s="627">
        <v>70.292027537197427</v>
      </c>
      <c r="O8" s="627">
        <v>73.402663612686339</v>
      </c>
      <c r="P8" s="825" t="s">
        <v>319</v>
      </c>
      <c r="Q8" s="627">
        <f>+'C9A2'!Q8/'C6'!Q25*100</f>
        <v>71.999907422408398</v>
      </c>
    </row>
    <row r="9" spans="1:17">
      <c r="A9" s="1404"/>
      <c r="B9" s="540" t="s">
        <v>192</v>
      </c>
      <c r="C9" s="542">
        <v>83.989155845431512</v>
      </c>
      <c r="D9" s="542">
        <v>81.666186774162583</v>
      </c>
      <c r="E9" s="542">
        <v>84.384589788146556</v>
      </c>
      <c r="F9" s="542">
        <v>85.03245513554792</v>
      </c>
      <c r="G9" s="542">
        <v>86.924710159316902</v>
      </c>
      <c r="H9" s="542">
        <v>84.985243482538124</v>
      </c>
      <c r="I9" s="542">
        <v>84.192511150295616</v>
      </c>
      <c r="J9" s="542">
        <v>83.616839853742434</v>
      </c>
      <c r="K9" s="542">
        <v>81.244903949642861</v>
      </c>
      <c r="L9" s="542">
        <v>84.608012545921852</v>
      </c>
      <c r="M9" s="542">
        <v>81.454307714659308</v>
      </c>
      <c r="N9" s="627">
        <v>85.443578788640366</v>
      </c>
      <c r="O9" s="627">
        <v>83.281355708463281</v>
      </c>
      <c r="P9" s="825" t="s">
        <v>319</v>
      </c>
      <c r="Q9" s="627">
        <f>+'C9A2'!Q9/'C6'!Q26*100</f>
        <v>76.949472846628211</v>
      </c>
    </row>
    <row r="10" spans="1:17">
      <c r="A10" s="1404"/>
      <c r="B10" s="540" t="s">
        <v>193</v>
      </c>
      <c r="C10" s="542">
        <v>88.358993465780472</v>
      </c>
      <c r="D10" s="542">
        <v>89.530266412872223</v>
      </c>
      <c r="E10" s="542">
        <v>92.419957378370427</v>
      </c>
      <c r="F10" s="542">
        <v>91.211809252508445</v>
      </c>
      <c r="G10" s="542">
        <v>91.357701666710284</v>
      </c>
      <c r="H10" s="542">
        <v>92.633559923279549</v>
      </c>
      <c r="I10" s="542">
        <v>92.445863711529739</v>
      </c>
      <c r="J10" s="542">
        <v>90.346713298652517</v>
      </c>
      <c r="K10" s="542">
        <v>92.539225019158408</v>
      </c>
      <c r="L10" s="542">
        <v>92.145725681547177</v>
      </c>
      <c r="M10" s="542">
        <v>91.432469093140924</v>
      </c>
      <c r="N10" s="627">
        <v>90.101020580187523</v>
      </c>
      <c r="O10" s="627">
        <v>92.422975561741254</v>
      </c>
      <c r="P10" s="825" t="s">
        <v>319</v>
      </c>
      <c r="Q10" s="627">
        <f>+'C9A2'!Q10/'C6'!Q27*100</f>
        <v>90.52410843431862</v>
      </c>
    </row>
    <row r="11" spans="1:17" s="162" customFormat="1" ht="22.5" customHeight="1">
      <c r="A11" s="1404"/>
      <c r="B11" s="539" t="s">
        <v>117</v>
      </c>
      <c r="C11" s="460">
        <v>74.409804566462981</v>
      </c>
      <c r="D11" s="460">
        <v>74.263399780077251</v>
      </c>
      <c r="E11" s="460">
        <v>77.29986967091908</v>
      </c>
      <c r="F11" s="460">
        <v>76.577540436710308</v>
      </c>
      <c r="G11" s="460">
        <v>80.460947359878659</v>
      </c>
      <c r="H11" s="460">
        <v>79.125581346297835</v>
      </c>
      <c r="I11" s="460">
        <v>79.28527169033498</v>
      </c>
      <c r="J11" s="460">
        <v>76.4217534290527</v>
      </c>
      <c r="K11" s="460">
        <v>76.675309004761516</v>
      </c>
      <c r="L11" s="460">
        <v>77.031007892776586</v>
      </c>
      <c r="M11" s="460">
        <v>77.632317043495632</v>
      </c>
      <c r="N11" s="626">
        <v>75.240641440456116</v>
      </c>
      <c r="O11" s="626">
        <v>76.721100830467677</v>
      </c>
      <c r="P11" s="826" t="s">
        <v>319</v>
      </c>
      <c r="Q11" s="626">
        <f>+'C9A2'!Q11/'C6'!Q28*100</f>
        <v>70.353727567224425</v>
      </c>
    </row>
    <row r="12" spans="1:17">
      <c r="A12" s="1404"/>
      <c r="B12" s="540" t="s">
        <v>189</v>
      </c>
      <c r="C12" s="542">
        <v>31.572127462647099</v>
      </c>
      <c r="D12" s="542">
        <v>25.508913442951581</v>
      </c>
      <c r="E12" s="542">
        <v>26.637808652749655</v>
      </c>
      <c r="F12" s="542">
        <v>31.063867758270685</v>
      </c>
      <c r="G12" s="542">
        <v>31.239656796598521</v>
      </c>
      <c r="H12" s="542">
        <v>27.700392554134485</v>
      </c>
      <c r="I12" s="542">
        <v>30.777892465046445</v>
      </c>
      <c r="J12" s="542">
        <v>29.843721272292701</v>
      </c>
      <c r="K12" s="542">
        <v>26.744791666666668</v>
      </c>
      <c r="L12" s="542">
        <v>25.228947734361036</v>
      </c>
      <c r="M12" s="542">
        <v>29.400871230455188</v>
      </c>
      <c r="N12" s="627">
        <v>25.985466574980947</v>
      </c>
      <c r="O12" s="627">
        <v>27.545056015586944</v>
      </c>
      <c r="P12" s="825" t="s">
        <v>319</v>
      </c>
      <c r="Q12" s="627">
        <f>+'C9A2'!Q12/'C6'!Q29*100</f>
        <v>15.737501749055511</v>
      </c>
    </row>
    <row r="13" spans="1:17">
      <c r="A13" s="1404"/>
      <c r="B13" s="540" t="s">
        <v>190</v>
      </c>
      <c r="C13" s="542">
        <v>50.672995846475757</v>
      </c>
      <c r="D13" s="542">
        <v>50.088413215449044</v>
      </c>
      <c r="E13" s="542">
        <v>61.085816560429549</v>
      </c>
      <c r="F13" s="542">
        <v>57.462361848403098</v>
      </c>
      <c r="G13" s="542">
        <v>58.430267418155658</v>
      </c>
      <c r="H13" s="542">
        <v>60.621410690619939</v>
      </c>
      <c r="I13" s="542">
        <v>57.832086800800589</v>
      </c>
      <c r="J13" s="542">
        <v>56.470327162059341</v>
      </c>
      <c r="K13" s="542">
        <v>58.31524842946888</v>
      </c>
      <c r="L13" s="542">
        <v>55.171313354028264</v>
      </c>
      <c r="M13" s="542">
        <v>53.479159490182568</v>
      </c>
      <c r="N13" s="627">
        <v>52.293042005024247</v>
      </c>
      <c r="O13" s="627">
        <v>56.237063813660612</v>
      </c>
      <c r="P13" s="825" t="s">
        <v>319</v>
      </c>
      <c r="Q13" s="627">
        <f>+'C9A2'!Q13/'C6'!Q30*100</f>
        <v>38.4321608040201</v>
      </c>
    </row>
    <row r="14" spans="1:17">
      <c r="A14" s="1404"/>
      <c r="B14" s="540" t="s">
        <v>191</v>
      </c>
      <c r="C14" s="542">
        <v>67.214136288779102</v>
      </c>
      <c r="D14" s="542">
        <v>65.716098440578349</v>
      </c>
      <c r="E14" s="542">
        <v>72.303707074596559</v>
      </c>
      <c r="F14" s="542">
        <v>72.692059393156867</v>
      </c>
      <c r="G14" s="542">
        <v>79.841308339974361</v>
      </c>
      <c r="H14" s="542">
        <v>77.472984206151281</v>
      </c>
      <c r="I14" s="542">
        <v>70.836556075717482</v>
      </c>
      <c r="J14" s="542">
        <v>73.761169780666123</v>
      </c>
      <c r="K14" s="542">
        <v>74.15433901818524</v>
      </c>
      <c r="L14" s="542">
        <v>77.813983800391028</v>
      </c>
      <c r="M14" s="542">
        <v>73.216321632163215</v>
      </c>
      <c r="N14" s="627">
        <v>68.833025054649397</v>
      </c>
      <c r="O14" s="627">
        <v>69.26662139638249</v>
      </c>
      <c r="P14" s="825" t="s">
        <v>319</v>
      </c>
      <c r="Q14" s="627">
        <f>+'C9A2'!Q14/'C6'!Q31*100</f>
        <v>70.105767311913795</v>
      </c>
    </row>
    <row r="15" spans="1:17">
      <c r="A15" s="1404"/>
      <c r="B15" s="540" t="s">
        <v>192</v>
      </c>
      <c r="C15" s="542">
        <v>81.992057466565441</v>
      </c>
      <c r="D15" s="542">
        <v>79.383879077938985</v>
      </c>
      <c r="E15" s="542">
        <v>81.852209258122059</v>
      </c>
      <c r="F15" s="542">
        <v>82.618762475049905</v>
      </c>
      <c r="G15" s="542">
        <v>86.159426263292389</v>
      </c>
      <c r="H15" s="542">
        <v>83.596554199569269</v>
      </c>
      <c r="I15" s="542">
        <v>81.847451704687273</v>
      </c>
      <c r="J15" s="542">
        <v>81.399468556244457</v>
      </c>
      <c r="K15" s="542">
        <v>77.906735213169242</v>
      </c>
      <c r="L15" s="542">
        <v>83.770165845722815</v>
      </c>
      <c r="M15" s="542">
        <v>80.068958911981611</v>
      </c>
      <c r="N15" s="627">
        <v>83.69874791767424</v>
      </c>
      <c r="O15" s="627">
        <v>80.480214784757607</v>
      </c>
      <c r="P15" s="825" t="s">
        <v>319</v>
      </c>
      <c r="Q15" s="627">
        <f>+'C9A2'!Q15/'C6'!Q32*100</f>
        <v>78.580759784710253</v>
      </c>
    </row>
    <row r="16" spans="1:17">
      <c r="A16" s="1404"/>
      <c r="B16" s="540" t="s">
        <v>193</v>
      </c>
      <c r="C16" s="542">
        <v>88.470449056045737</v>
      </c>
      <c r="D16" s="542">
        <v>90.238598610691639</v>
      </c>
      <c r="E16" s="542">
        <v>92.058344162280022</v>
      </c>
      <c r="F16" s="542">
        <v>90.791493214668236</v>
      </c>
      <c r="G16" s="542">
        <v>91.7549119673386</v>
      </c>
      <c r="H16" s="542">
        <v>91.896261718800929</v>
      </c>
      <c r="I16" s="542">
        <v>92.540562248995982</v>
      </c>
      <c r="J16" s="542">
        <v>89.050244945147256</v>
      </c>
      <c r="K16" s="542">
        <v>91.581931431005117</v>
      </c>
      <c r="L16" s="542">
        <v>90.591964285714283</v>
      </c>
      <c r="M16" s="542">
        <v>90.358261714496322</v>
      </c>
      <c r="N16" s="627">
        <v>89.552863765515184</v>
      </c>
      <c r="O16" s="627">
        <v>91.90587405807959</v>
      </c>
      <c r="P16" s="825" t="s">
        <v>319</v>
      </c>
      <c r="Q16" s="627">
        <f>+'C9A2'!Q16/'C6'!Q33*100</f>
        <v>89.307466473563366</v>
      </c>
    </row>
    <row r="17" spans="1:17" s="162" customFormat="1" ht="22.5" customHeight="1">
      <c r="A17" s="1404"/>
      <c r="B17" s="539" t="s">
        <v>118</v>
      </c>
      <c r="C17" s="460">
        <v>83.660720354430694</v>
      </c>
      <c r="D17" s="460">
        <v>83.973597902878836</v>
      </c>
      <c r="E17" s="460">
        <v>86.701525524230505</v>
      </c>
      <c r="F17" s="460">
        <v>87.122471756559776</v>
      </c>
      <c r="G17" s="460">
        <v>88.044379408606773</v>
      </c>
      <c r="H17" s="460">
        <v>91.445150868390058</v>
      </c>
      <c r="I17" s="460">
        <v>88.741724677406282</v>
      </c>
      <c r="J17" s="460">
        <v>88.848970858902163</v>
      </c>
      <c r="K17" s="460">
        <v>89.182330370586243</v>
      </c>
      <c r="L17" s="460">
        <v>89.114723148175472</v>
      </c>
      <c r="M17" s="460">
        <v>87.635106101672505</v>
      </c>
      <c r="N17" s="626">
        <v>85.876627397237655</v>
      </c>
      <c r="O17" s="626">
        <v>89.144996059889678</v>
      </c>
      <c r="P17" s="826" t="s">
        <v>319</v>
      </c>
      <c r="Q17" s="626">
        <f>+'C9A2'!Q17/'C6'!Q34*100</f>
        <v>77.886368421863523</v>
      </c>
    </row>
    <row r="18" spans="1:17">
      <c r="A18" s="1404"/>
      <c r="B18" s="540" t="s">
        <v>189</v>
      </c>
      <c r="C18" s="542">
        <v>83.740818995874832</v>
      </c>
      <c r="D18" s="542">
        <v>86.448365506941755</v>
      </c>
      <c r="E18" s="542">
        <v>87.282398452611218</v>
      </c>
      <c r="F18" s="542">
        <v>89.137137946721936</v>
      </c>
      <c r="G18" s="542">
        <v>104.26837284718874</v>
      </c>
      <c r="H18" s="542">
        <v>111.60602258469258</v>
      </c>
      <c r="I18" s="542">
        <v>99.58775302237251</v>
      </c>
      <c r="J18" s="542">
        <v>106.64258188824662</v>
      </c>
      <c r="K18" s="542">
        <v>92.885983464718322</v>
      </c>
      <c r="L18" s="542">
        <v>93.654653990714138</v>
      </c>
      <c r="M18" s="542">
        <v>88.469419924337956</v>
      </c>
      <c r="N18" s="627">
        <v>79.279442710978884</v>
      </c>
      <c r="O18" s="627">
        <v>98.604806727507281</v>
      </c>
      <c r="P18" s="825" t="s">
        <v>319</v>
      </c>
      <c r="Q18" s="627">
        <f>+'C9A2'!Q18/'C6'!Q35*100</f>
        <v>23.97037316601406</v>
      </c>
    </row>
    <row r="19" spans="1:17" ht="12.75" customHeight="1">
      <c r="A19" s="1404"/>
      <c r="B19" s="540" t="s">
        <v>190</v>
      </c>
      <c r="C19" s="542">
        <v>68.273953031520676</v>
      </c>
      <c r="D19" s="542">
        <v>62.934089298369955</v>
      </c>
      <c r="E19" s="542">
        <v>67.986765080173072</v>
      </c>
      <c r="F19" s="542">
        <v>64.678528103517991</v>
      </c>
      <c r="G19" s="542">
        <v>66.305336867508018</v>
      </c>
      <c r="H19" s="542">
        <v>70.159007659007656</v>
      </c>
      <c r="I19" s="542">
        <v>67.52373789602332</v>
      </c>
      <c r="J19" s="542">
        <v>63.906719752986106</v>
      </c>
      <c r="K19" s="542">
        <v>68.994102363178953</v>
      </c>
      <c r="L19" s="542">
        <v>69.40264303720113</v>
      </c>
      <c r="M19" s="542">
        <v>61.008040968509945</v>
      </c>
      <c r="N19" s="627">
        <v>67.63587564303289</v>
      </c>
      <c r="O19" s="627">
        <v>65.185987721198984</v>
      </c>
      <c r="P19" s="825" t="s">
        <v>319</v>
      </c>
      <c r="Q19" s="627">
        <f>+'C9A2'!Q19/'C6'!Q36*100</f>
        <v>63.105672969966633</v>
      </c>
    </row>
    <row r="20" spans="1:17">
      <c r="A20" s="1404"/>
      <c r="B20" s="540" t="s">
        <v>191</v>
      </c>
      <c r="C20" s="542">
        <v>75.774485279969213</v>
      </c>
      <c r="D20" s="542">
        <v>78.66901122683619</v>
      </c>
      <c r="E20" s="542">
        <v>67.601870407481641</v>
      </c>
      <c r="F20" s="542">
        <v>76.745737583395112</v>
      </c>
      <c r="G20" s="542">
        <v>80.625524769101602</v>
      </c>
      <c r="H20" s="542">
        <v>81.073332951092254</v>
      </c>
      <c r="I20" s="542">
        <v>74.14748045178105</v>
      </c>
      <c r="J20" s="542">
        <v>76.152434416495737</v>
      </c>
      <c r="K20" s="542">
        <v>76.65156747544512</v>
      </c>
      <c r="L20" s="542">
        <v>76.662913563138744</v>
      </c>
      <c r="M20" s="542">
        <v>79.918099918099912</v>
      </c>
      <c r="N20" s="627">
        <v>73.128473357306305</v>
      </c>
      <c r="O20" s="627">
        <v>79.566677400064407</v>
      </c>
      <c r="P20" s="825" t="s">
        <v>319</v>
      </c>
      <c r="Q20" s="627">
        <f>+'C9A2'!Q20/'C6'!Q37*100</f>
        <v>74.614367562802997</v>
      </c>
    </row>
    <row r="21" spans="1:17" ht="12.75" customHeight="1">
      <c r="A21" s="1404"/>
      <c r="B21" s="540" t="s">
        <v>192</v>
      </c>
      <c r="C21" s="542">
        <v>88.095095155190009</v>
      </c>
      <c r="D21" s="542">
        <v>85.614715438633269</v>
      </c>
      <c r="E21" s="542">
        <v>88.736995526963867</v>
      </c>
      <c r="F21" s="542">
        <v>89.557451479319468</v>
      </c>
      <c r="G21" s="542">
        <v>87.88264428699182</v>
      </c>
      <c r="H21" s="542">
        <v>87.064332872716108</v>
      </c>
      <c r="I21" s="542">
        <v>87.618978155428323</v>
      </c>
      <c r="J21" s="542">
        <v>86.994894237782631</v>
      </c>
      <c r="K21" s="542">
        <v>86.881795861101367</v>
      </c>
      <c r="L21" s="542">
        <v>86.114836035596738</v>
      </c>
      <c r="M21" s="542">
        <v>83.591960393113126</v>
      </c>
      <c r="N21" s="627">
        <v>88.334000979213954</v>
      </c>
      <c r="O21" s="627">
        <v>86.580895565298647</v>
      </c>
      <c r="P21" s="825" t="s">
        <v>319</v>
      </c>
      <c r="Q21" s="627">
        <f>+'C9A2'!Q21/'C6'!Q38*100</f>
        <v>74.117913832199548</v>
      </c>
    </row>
    <row r="22" spans="1:17" ht="12.75" customHeight="1">
      <c r="A22" s="1405"/>
      <c r="B22" s="540" t="s">
        <v>193</v>
      </c>
      <c r="C22" s="542">
        <v>88.151821607320784</v>
      </c>
      <c r="D22" s="542">
        <v>88.219876672389447</v>
      </c>
      <c r="E22" s="542">
        <v>93.119838013534391</v>
      </c>
      <c r="F22" s="542">
        <v>91.954426626087638</v>
      </c>
      <c r="G22" s="542">
        <v>90.657553390572417</v>
      </c>
      <c r="H22" s="542">
        <v>93.936554266840773</v>
      </c>
      <c r="I22" s="542">
        <v>92.284227771570372</v>
      </c>
      <c r="J22" s="542">
        <v>92.480374509790494</v>
      </c>
      <c r="K22" s="542">
        <v>93.961545306536777</v>
      </c>
      <c r="L22" s="542">
        <v>94.617706594694411</v>
      </c>
      <c r="M22" s="542">
        <v>93.153663414175853</v>
      </c>
      <c r="N22" s="627">
        <v>90.947729672650482</v>
      </c>
      <c r="O22" s="627">
        <v>93.200090065032242</v>
      </c>
      <c r="P22" s="825" t="s">
        <v>319</v>
      </c>
      <c r="Q22" s="627">
        <f>+'C9A2'!Q22/'C6'!Q39*100</f>
        <v>92.479452919895706</v>
      </c>
    </row>
  </sheetData>
  <mergeCells count="5">
    <mergeCell ref="A2:B3"/>
    <mergeCell ref="A4:A22"/>
    <mergeCell ref="C2:Q2"/>
    <mergeCell ref="B4:Q4"/>
    <mergeCell ref="A1:Q1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</sheetPr>
  <dimension ref="A1:Q22"/>
  <sheetViews>
    <sheetView showGridLines="0" workbookViewId="0">
      <selection activeCell="C2" sqref="A2:Q3"/>
    </sheetView>
  </sheetViews>
  <sheetFormatPr baseColWidth="10" defaultColWidth="11.44140625" defaultRowHeight="13.8"/>
  <cols>
    <col min="1" max="1" width="6.44140625" style="11" customWidth="1"/>
    <col min="2" max="2" width="22.109375" style="11" customWidth="1"/>
    <col min="3" max="11" width="8.88671875" style="11" customWidth="1"/>
    <col min="12" max="17" width="8.88671875" style="161" customWidth="1"/>
    <col min="18" max="16384" width="11.44140625" style="161"/>
  </cols>
  <sheetData>
    <row r="1" spans="1:17" ht="30" customHeight="1">
      <c r="A1" s="1377" t="s">
        <v>333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7" ht="27" customHeight="1">
      <c r="A2" s="1409" t="s">
        <v>210</v>
      </c>
      <c r="B2" s="1409"/>
      <c r="C2" s="1401" t="s">
        <v>211</v>
      </c>
      <c r="D2" s="1401"/>
      <c r="E2" s="1401"/>
      <c r="F2" s="1401"/>
      <c r="G2" s="1401"/>
      <c r="H2" s="1401"/>
      <c r="I2" s="1401"/>
      <c r="J2" s="1401"/>
      <c r="K2" s="1401"/>
      <c r="L2" s="1401"/>
      <c r="M2" s="1401"/>
      <c r="N2" s="1401"/>
      <c r="O2" s="1401"/>
      <c r="P2" s="1401"/>
      <c r="Q2" s="1401"/>
    </row>
    <row r="3" spans="1:17" ht="16.5" customHeight="1">
      <c r="A3" s="1409"/>
      <c r="B3" s="1409"/>
      <c r="C3" s="1173">
        <v>2007</v>
      </c>
      <c r="D3" s="1173">
        <v>2008</v>
      </c>
      <c r="E3" s="1173">
        <v>2009</v>
      </c>
      <c r="F3" s="1173">
        <v>2010</v>
      </c>
      <c r="G3" s="1173">
        <v>2011</v>
      </c>
      <c r="H3" s="1173">
        <v>2012</v>
      </c>
      <c r="I3" s="1173">
        <v>2013</v>
      </c>
      <c r="J3" s="1173">
        <v>2014</v>
      </c>
      <c r="K3" s="1173">
        <v>2015</v>
      </c>
      <c r="L3" s="1173">
        <v>2016</v>
      </c>
      <c r="M3" s="1173">
        <v>2017</v>
      </c>
      <c r="N3" s="1173">
        <v>2018</v>
      </c>
      <c r="O3" s="1173">
        <v>2019</v>
      </c>
      <c r="P3" s="1173">
        <v>2020</v>
      </c>
      <c r="Q3" s="1173">
        <v>2021</v>
      </c>
    </row>
    <row r="4" spans="1:17" s="162" customFormat="1" ht="22.5" customHeight="1">
      <c r="A4" s="1406" t="s">
        <v>106</v>
      </c>
      <c r="B4" s="1402" t="s">
        <v>199</v>
      </c>
      <c r="C4" s="1402"/>
      <c r="D4" s="1402"/>
      <c r="E4" s="1402"/>
      <c r="F4" s="1402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</row>
    <row r="5" spans="1:17" s="162" customFormat="1" ht="22.5" customHeight="1">
      <c r="A5" s="1404"/>
      <c r="B5" s="753" t="s">
        <v>109</v>
      </c>
      <c r="C5" s="754">
        <v>45.982042576678452</v>
      </c>
      <c r="D5" s="754">
        <v>48.643354569216413</v>
      </c>
      <c r="E5" s="754">
        <v>51.00280259239797</v>
      </c>
      <c r="F5" s="754">
        <v>52.501852186202299</v>
      </c>
      <c r="G5" s="754">
        <v>53.74902822829263</v>
      </c>
      <c r="H5" s="754">
        <v>52.922100205902545</v>
      </c>
      <c r="I5" s="754">
        <v>50.063207525681619</v>
      </c>
      <c r="J5" s="754">
        <v>52.532943589260043</v>
      </c>
      <c r="K5" s="754">
        <v>53.492025061561442</v>
      </c>
      <c r="L5" s="754">
        <v>53.129652206409403</v>
      </c>
      <c r="M5" s="754">
        <v>52.688218196980664</v>
      </c>
      <c r="N5" s="754">
        <v>54.104034140243485</v>
      </c>
      <c r="O5" s="754">
        <v>53.622417419275024</v>
      </c>
      <c r="P5" s="827" t="s">
        <v>319</v>
      </c>
      <c r="Q5" s="754">
        <f>+'C9A3'!Q5/'C6'!Q40*100</f>
        <v>43.080890412884003</v>
      </c>
    </row>
    <row r="6" spans="1:17">
      <c r="A6" s="1404"/>
      <c r="B6" s="540" t="s">
        <v>189</v>
      </c>
      <c r="C6" s="542">
        <v>14.70393001208449</v>
      </c>
      <c r="D6" s="542">
        <v>15.224233516000703</v>
      </c>
      <c r="E6" s="542">
        <v>16.76924629199879</v>
      </c>
      <c r="F6" s="542">
        <v>20.170046437042728</v>
      </c>
      <c r="G6" s="542">
        <v>20.860915108750998</v>
      </c>
      <c r="H6" s="542">
        <v>16.604000822489205</v>
      </c>
      <c r="I6" s="542">
        <v>17.547553038502024</v>
      </c>
      <c r="J6" s="542">
        <v>19.317714151331646</v>
      </c>
      <c r="K6" s="542">
        <v>16.103236327145005</v>
      </c>
      <c r="L6" s="542">
        <v>15.772229126652357</v>
      </c>
      <c r="M6" s="542">
        <v>14.345893205015066</v>
      </c>
      <c r="N6" s="627">
        <v>17.810265884810025</v>
      </c>
      <c r="O6" s="627">
        <v>17.766447041684604</v>
      </c>
      <c r="P6" s="825" t="s">
        <v>319</v>
      </c>
      <c r="Q6" s="627">
        <f>+'C9A3'!Q6/'C6'!Q41*100</f>
        <v>9.4317772804807429</v>
      </c>
    </row>
    <row r="7" spans="1:17">
      <c r="A7" s="1404"/>
      <c r="B7" s="540" t="s">
        <v>190</v>
      </c>
      <c r="C7" s="542">
        <v>28.992538834753539</v>
      </c>
      <c r="D7" s="542">
        <v>32.584948125377394</v>
      </c>
      <c r="E7" s="542">
        <v>34.171760256804887</v>
      </c>
      <c r="F7" s="542">
        <v>38.685603148039263</v>
      </c>
      <c r="G7" s="542">
        <v>38.775335304452156</v>
      </c>
      <c r="H7" s="542">
        <v>40.967455759443432</v>
      </c>
      <c r="I7" s="542">
        <v>33.100829584382353</v>
      </c>
      <c r="J7" s="542">
        <v>39.517802074572472</v>
      </c>
      <c r="K7" s="542">
        <v>44.752035529237602</v>
      </c>
      <c r="L7" s="542">
        <v>41.816318563341795</v>
      </c>
      <c r="M7" s="542">
        <v>41.003505467482867</v>
      </c>
      <c r="N7" s="627">
        <v>45.755890531245427</v>
      </c>
      <c r="O7" s="627">
        <v>29.17501365871426</v>
      </c>
      <c r="P7" s="825" t="s">
        <v>319</v>
      </c>
      <c r="Q7" s="627">
        <f>+'C9A3'!Q7/'C6'!Q42*100</f>
        <v>38.721573448063921</v>
      </c>
    </row>
    <row r="8" spans="1:17">
      <c r="A8" s="1404"/>
      <c r="B8" s="540" t="s">
        <v>191</v>
      </c>
      <c r="C8" s="542">
        <v>56.90936106983655</v>
      </c>
      <c r="D8" s="542">
        <v>55.751258087706688</v>
      </c>
      <c r="E8" s="542">
        <v>60.883466554480435</v>
      </c>
      <c r="F8" s="542">
        <v>57.666953281742614</v>
      </c>
      <c r="G8" s="542">
        <v>61.361003861003859</v>
      </c>
      <c r="H8" s="542">
        <v>61.417169554214524</v>
      </c>
      <c r="I8" s="542">
        <v>56.485684357541899</v>
      </c>
      <c r="J8" s="542">
        <v>54.619840029419876</v>
      </c>
      <c r="K8" s="542">
        <v>58.139321723189731</v>
      </c>
      <c r="L8" s="542">
        <v>65.658132919575891</v>
      </c>
      <c r="M8" s="542">
        <v>62.960451977401135</v>
      </c>
      <c r="N8" s="627">
        <v>59.40939104915627</v>
      </c>
      <c r="O8" s="627">
        <v>65.631730078966257</v>
      </c>
      <c r="P8" s="825" t="s">
        <v>319</v>
      </c>
      <c r="Q8" s="627">
        <f>+'C9A3'!Q8/'C6'!Q43*100</f>
        <v>61.458537541658501</v>
      </c>
    </row>
    <row r="9" spans="1:17">
      <c r="A9" s="1404"/>
      <c r="B9" s="540" t="s">
        <v>192</v>
      </c>
      <c r="C9" s="542">
        <v>64.392882065596652</v>
      </c>
      <c r="D9" s="542">
        <v>72.540353574173707</v>
      </c>
      <c r="E9" s="542">
        <v>76.718243972652033</v>
      </c>
      <c r="F9" s="542">
        <v>78.725920919229466</v>
      </c>
      <c r="G9" s="542">
        <v>84.415584415584405</v>
      </c>
      <c r="H9" s="542">
        <v>80.96504907806623</v>
      </c>
      <c r="I9" s="542">
        <v>70.11212663714312</v>
      </c>
      <c r="J9" s="542">
        <v>76.020933424845566</v>
      </c>
      <c r="K9" s="542">
        <v>72.560285540175855</v>
      </c>
      <c r="L9" s="542">
        <v>79.458174904942965</v>
      </c>
      <c r="M9" s="542">
        <v>76.979728190722042</v>
      </c>
      <c r="N9" s="627">
        <v>82.935274793571864</v>
      </c>
      <c r="O9" s="627">
        <v>84.512913457181696</v>
      </c>
      <c r="P9" s="825" t="s">
        <v>319</v>
      </c>
      <c r="Q9" s="627">
        <f>+'C9A3'!Q9/'C6'!Q44*100</f>
        <v>72.535272223664848</v>
      </c>
    </row>
    <row r="10" spans="1:17">
      <c r="A10" s="1404"/>
      <c r="B10" s="540" t="s">
        <v>193</v>
      </c>
      <c r="C10" s="542">
        <v>84.635689530103974</v>
      </c>
      <c r="D10" s="542">
        <v>84.559225492443616</v>
      </c>
      <c r="E10" s="542">
        <v>87.881560647097572</v>
      </c>
      <c r="F10" s="542">
        <v>85.808352412899552</v>
      </c>
      <c r="G10" s="542">
        <v>88.987814384770033</v>
      </c>
      <c r="H10" s="542">
        <v>89.327015990773347</v>
      </c>
      <c r="I10" s="542">
        <v>87.530510967783641</v>
      </c>
      <c r="J10" s="542">
        <v>88.359986945169709</v>
      </c>
      <c r="K10" s="542">
        <v>89.926079008027983</v>
      </c>
      <c r="L10" s="542">
        <v>89.340084215550903</v>
      </c>
      <c r="M10" s="542">
        <v>86.866809933913942</v>
      </c>
      <c r="N10" s="627">
        <v>85.056988695557521</v>
      </c>
      <c r="O10" s="627">
        <v>87.070700616593726</v>
      </c>
      <c r="P10" s="825" t="s">
        <v>319</v>
      </c>
      <c r="Q10" s="627">
        <f>+'C9A3'!Q10/'C6'!Q45*100</f>
        <v>85.006189650903679</v>
      </c>
    </row>
    <row r="11" spans="1:17" s="162" customFormat="1" ht="22.5" customHeight="1">
      <c r="A11" s="1404"/>
      <c r="B11" s="539" t="s">
        <v>117</v>
      </c>
      <c r="C11" s="460">
        <v>43.809735991979501</v>
      </c>
      <c r="D11" s="460">
        <v>46.279894025811672</v>
      </c>
      <c r="E11" s="460">
        <v>48.976229701106142</v>
      </c>
      <c r="F11" s="460">
        <v>50.479827872452887</v>
      </c>
      <c r="G11" s="460">
        <v>50.466074825618264</v>
      </c>
      <c r="H11" s="460">
        <v>50.017278080336155</v>
      </c>
      <c r="I11" s="460">
        <v>47.314773392064417</v>
      </c>
      <c r="J11" s="460">
        <v>49.560724640840618</v>
      </c>
      <c r="K11" s="460">
        <v>50.861619555143655</v>
      </c>
      <c r="L11" s="460">
        <v>48.787033306218028</v>
      </c>
      <c r="M11" s="460">
        <v>50.125638695190602</v>
      </c>
      <c r="N11" s="626">
        <v>50.731244064577396</v>
      </c>
      <c r="O11" s="626">
        <v>49.983495943072519</v>
      </c>
      <c r="P11" s="826" t="s">
        <v>319</v>
      </c>
      <c r="Q11" s="626">
        <f>+'C9A3'!Q11/'C6'!Q46*100</f>
        <v>39.933879279081729</v>
      </c>
    </row>
    <row r="12" spans="1:17">
      <c r="A12" s="1404"/>
      <c r="B12" s="540" t="s">
        <v>189</v>
      </c>
      <c r="C12" s="542">
        <v>11.463480026044659</v>
      </c>
      <c r="D12" s="542">
        <v>12.056675328323617</v>
      </c>
      <c r="E12" s="542">
        <v>14.065183375949319</v>
      </c>
      <c r="F12" s="542">
        <v>17.431687671021699</v>
      </c>
      <c r="G12" s="542">
        <v>16.511473563542022</v>
      </c>
      <c r="H12" s="542">
        <v>13.862693953986089</v>
      </c>
      <c r="I12" s="542">
        <v>14.858555341939027</v>
      </c>
      <c r="J12" s="542">
        <v>15.98982135438305</v>
      </c>
      <c r="K12" s="542">
        <v>12.800058281426438</v>
      </c>
      <c r="L12" s="542">
        <v>13.193680165643828</v>
      </c>
      <c r="M12" s="542">
        <v>13.115106507719368</v>
      </c>
      <c r="N12" s="627">
        <v>14.910391648720664</v>
      </c>
      <c r="O12" s="627">
        <v>12.110180102089954</v>
      </c>
      <c r="P12" s="825" t="s">
        <v>319</v>
      </c>
      <c r="Q12" s="627">
        <f>+'C9A3'!Q12/'C6'!Q47*100</f>
        <v>8.4460277383875759</v>
      </c>
    </row>
    <row r="13" spans="1:17">
      <c r="A13" s="1404"/>
      <c r="B13" s="540" t="s">
        <v>190</v>
      </c>
      <c r="C13" s="542">
        <v>25.965373018188892</v>
      </c>
      <c r="D13" s="542">
        <v>27.74010517575422</v>
      </c>
      <c r="E13" s="542">
        <v>30.382260466655637</v>
      </c>
      <c r="F13" s="542">
        <v>36.127448181350999</v>
      </c>
      <c r="G13" s="542">
        <v>35.012620409004278</v>
      </c>
      <c r="H13" s="542">
        <v>37.006810709253166</v>
      </c>
      <c r="I13" s="542">
        <v>29.181043231175156</v>
      </c>
      <c r="J13" s="542">
        <v>32.967869651286733</v>
      </c>
      <c r="K13" s="542">
        <v>41.071082077485286</v>
      </c>
      <c r="L13" s="542">
        <v>35.754899588676508</v>
      </c>
      <c r="M13" s="542">
        <v>36.328871892925427</v>
      </c>
      <c r="N13" s="627">
        <v>43.870967741935488</v>
      </c>
      <c r="O13" s="627">
        <v>26.789065687474501</v>
      </c>
      <c r="P13" s="825" t="s">
        <v>319</v>
      </c>
      <c r="Q13" s="627">
        <f>+'C9A3'!Q13/'C6'!Q48*100</f>
        <v>38.655333486484416</v>
      </c>
    </row>
    <row r="14" spans="1:17">
      <c r="A14" s="1404"/>
      <c r="B14" s="540" t="s">
        <v>191</v>
      </c>
      <c r="C14" s="542">
        <v>53.794123863876564</v>
      </c>
      <c r="D14" s="542">
        <v>51.058432470258921</v>
      </c>
      <c r="E14" s="542">
        <v>59.724950884086446</v>
      </c>
      <c r="F14" s="542">
        <v>55.748757984386089</v>
      </c>
      <c r="G14" s="542">
        <v>61.676646706586823</v>
      </c>
      <c r="H14" s="542">
        <v>63.875870804306523</v>
      </c>
      <c r="I14" s="542">
        <v>55.521378037526915</v>
      </c>
      <c r="J14" s="542">
        <v>49.351969504447268</v>
      </c>
      <c r="K14" s="542">
        <v>55.26192154099131</v>
      </c>
      <c r="L14" s="542">
        <v>59.036283799399122</v>
      </c>
      <c r="M14" s="542">
        <v>62.036040882194733</v>
      </c>
      <c r="N14" s="627">
        <v>58.022690437601298</v>
      </c>
      <c r="O14" s="627">
        <v>60.172972972972971</v>
      </c>
      <c r="P14" s="825" t="s">
        <v>319</v>
      </c>
      <c r="Q14" s="627">
        <f>+'C9A3'!Q14/'C6'!Q49*100</f>
        <v>59.917575113001867</v>
      </c>
    </row>
    <row r="15" spans="1:17">
      <c r="A15" s="1404"/>
      <c r="B15" s="540" t="s">
        <v>192</v>
      </c>
      <c r="C15" s="542">
        <v>61.956951026856245</v>
      </c>
      <c r="D15" s="542">
        <v>73.272959479856041</v>
      </c>
      <c r="E15" s="542">
        <v>74.547449259462425</v>
      </c>
      <c r="F15" s="542">
        <v>76.813095731454624</v>
      </c>
      <c r="G15" s="542">
        <v>85.466448445171849</v>
      </c>
      <c r="H15" s="542">
        <v>81.066731024496193</v>
      </c>
      <c r="I15" s="542">
        <v>72.960251046025107</v>
      </c>
      <c r="J15" s="542">
        <v>77.040169133192393</v>
      </c>
      <c r="K15" s="542">
        <v>74.63305322128852</v>
      </c>
      <c r="L15" s="542">
        <v>74.241364844077751</v>
      </c>
      <c r="M15" s="542">
        <v>74.666944213155702</v>
      </c>
      <c r="N15" s="627">
        <v>81.63216177178623</v>
      </c>
      <c r="O15" s="627">
        <v>84.295857988165679</v>
      </c>
      <c r="P15" s="825" t="s">
        <v>319</v>
      </c>
      <c r="Q15" s="627">
        <f>+'C9A3'!Q15/'C6'!Q50*100</f>
        <v>70.237603305785129</v>
      </c>
    </row>
    <row r="16" spans="1:17">
      <c r="A16" s="1404"/>
      <c r="B16" s="540" t="s">
        <v>193</v>
      </c>
      <c r="C16" s="542">
        <v>85.850774506326118</v>
      </c>
      <c r="D16" s="542">
        <v>85.400113507377981</v>
      </c>
      <c r="E16" s="542">
        <v>88.512722701460831</v>
      </c>
      <c r="F16" s="542">
        <v>86.108618553176939</v>
      </c>
      <c r="G16" s="542">
        <v>89.945013746563362</v>
      </c>
      <c r="H16" s="542">
        <v>89.057480162570158</v>
      </c>
      <c r="I16" s="542">
        <v>86.80953334668537</v>
      </c>
      <c r="J16" s="542">
        <v>88.015633543265622</v>
      </c>
      <c r="K16" s="542">
        <v>90.450443287083047</v>
      </c>
      <c r="L16" s="542">
        <v>89.427737930731936</v>
      </c>
      <c r="M16" s="542">
        <v>87.533123028391174</v>
      </c>
      <c r="N16" s="627">
        <v>85.283193125464294</v>
      </c>
      <c r="O16" s="627">
        <v>88.541559058697146</v>
      </c>
      <c r="P16" s="825" t="s">
        <v>319</v>
      </c>
      <c r="Q16" s="627">
        <f>+'C9A3'!Q16/'C6'!Q51*100</f>
        <v>85.65805012465556</v>
      </c>
    </row>
    <row r="17" spans="1:17" s="162" customFormat="1" ht="22.5" customHeight="1">
      <c r="A17" s="1404"/>
      <c r="B17" s="539" t="s">
        <v>118</v>
      </c>
      <c r="C17" s="460">
        <v>59.807165138481899</v>
      </c>
      <c r="D17" s="460">
        <v>64.455426724957235</v>
      </c>
      <c r="E17" s="460">
        <v>62.539775581979576</v>
      </c>
      <c r="F17" s="460">
        <v>62.827921831039468</v>
      </c>
      <c r="G17" s="460">
        <v>71.716120076349128</v>
      </c>
      <c r="H17" s="460">
        <v>66.863473530582468</v>
      </c>
      <c r="I17" s="460">
        <v>63.235148596497012</v>
      </c>
      <c r="J17" s="460">
        <v>65.286395809298114</v>
      </c>
      <c r="K17" s="460">
        <v>65.124395632544591</v>
      </c>
      <c r="L17" s="460">
        <v>71.153603433043045</v>
      </c>
      <c r="M17" s="460">
        <v>63.124008584491932</v>
      </c>
      <c r="N17" s="626">
        <v>68.53465089065142</v>
      </c>
      <c r="O17" s="626">
        <v>68.724712478893878</v>
      </c>
      <c r="P17" s="826" t="s">
        <v>319</v>
      </c>
      <c r="Q17" s="626">
        <f>+'C9A3'!Q17/'C6'!Q52*100</f>
        <v>58.795535902295214</v>
      </c>
    </row>
    <row r="18" spans="1:17">
      <c r="A18" s="1404"/>
      <c r="B18" s="540" t="s">
        <v>189</v>
      </c>
      <c r="C18" s="542">
        <v>40.596786534047439</v>
      </c>
      <c r="D18" s="542">
        <v>47.240461401952082</v>
      </c>
      <c r="E18" s="542">
        <v>36.84135977337111</v>
      </c>
      <c r="F18" s="542">
        <v>37.995484194681381</v>
      </c>
      <c r="G18" s="542">
        <v>61.937321937321933</v>
      </c>
      <c r="H18" s="542">
        <v>36.409760811790285</v>
      </c>
      <c r="I18" s="542">
        <v>34.58401305057096</v>
      </c>
      <c r="J18" s="542">
        <v>38.040514218932607</v>
      </c>
      <c r="K18" s="542">
        <v>36.550169109357384</v>
      </c>
      <c r="L18" s="542">
        <v>32.3310972688069</v>
      </c>
      <c r="M18" s="542">
        <v>21.430982112723591</v>
      </c>
      <c r="N18" s="627">
        <v>39.135686485035563</v>
      </c>
      <c r="O18" s="627">
        <v>52.349546578730418</v>
      </c>
      <c r="P18" s="825" t="s">
        <v>319</v>
      </c>
      <c r="Q18" s="627">
        <f>+'C9A3'!Q18/'C6'!Q53*100</f>
        <v>18.814814814814813</v>
      </c>
    </row>
    <row r="19" spans="1:17">
      <c r="A19" s="1404"/>
      <c r="B19" s="540" t="s">
        <v>190</v>
      </c>
      <c r="C19" s="542">
        <v>44.691046658259772</v>
      </c>
      <c r="D19" s="542">
        <v>51.18193891102257</v>
      </c>
      <c r="E19" s="542">
        <v>49.06764960971379</v>
      </c>
      <c r="F19" s="542">
        <v>48.433420365535248</v>
      </c>
      <c r="G19" s="542">
        <v>57.390417940876659</v>
      </c>
      <c r="H19" s="542">
        <v>56.351197263397943</v>
      </c>
      <c r="I19" s="542">
        <v>50.188011501880112</v>
      </c>
      <c r="J19" s="542">
        <v>57.817485641352903</v>
      </c>
      <c r="K19" s="542">
        <v>56.598667776852615</v>
      </c>
      <c r="L19" s="542">
        <v>67.121212121212125</v>
      </c>
      <c r="M19" s="542">
        <v>58.971109984794737</v>
      </c>
      <c r="N19" s="627">
        <v>52.541231908448339</v>
      </c>
      <c r="O19" s="627">
        <v>36.107159791370321</v>
      </c>
      <c r="P19" s="825" t="s">
        <v>319</v>
      </c>
      <c r="Q19" s="627">
        <f>+'C9A3'!Q19/'C6'!Q54*100</f>
        <v>38.990968545624419</v>
      </c>
    </row>
    <row r="20" spans="1:17">
      <c r="A20" s="1404"/>
      <c r="B20" s="540" t="s">
        <v>191</v>
      </c>
      <c r="C20" s="542">
        <v>71.803941384537652</v>
      </c>
      <c r="D20" s="542">
        <v>77.401129943502823</v>
      </c>
      <c r="E20" s="542">
        <v>67.800586510263926</v>
      </c>
      <c r="F20" s="542">
        <v>65.722801788375563</v>
      </c>
      <c r="G20" s="542">
        <v>60.374352847471123</v>
      </c>
      <c r="H20" s="542">
        <v>53.257671290458177</v>
      </c>
      <c r="I20" s="542">
        <v>62.008220786846749</v>
      </c>
      <c r="J20" s="542">
        <v>68.40705021616229</v>
      </c>
      <c r="K20" s="542">
        <v>68.363939899833056</v>
      </c>
      <c r="L20" s="542">
        <v>85.103495079742103</v>
      </c>
      <c r="M20" s="542">
        <v>67.821782178217831</v>
      </c>
      <c r="N20" s="627">
        <v>63.267429760665969</v>
      </c>
      <c r="O20" s="627">
        <v>92.291446673706446</v>
      </c>
      <c r="P20" s="825" t="s">
        <v>319</v>
      </c>
      <c r="Q20" s="627">
        <f>+'C9A3'!Q20/'C6'!Q55*100</f>
        <v>65.78358208955224</v>
      </c>
    </row>
    <row r="21" spans="1:17">
      <c r="A21" s="1404"/>
      <c r="B21" s="540" t="s">
        <v>192</v>
      </c>
      <c r="C21" s="542">
        <v>82.859281437125759</v>
      </c>
      <c r="D21" s="542">
        <v>69.025069637883007</v>
      </c>
      <c r="E21" s="542">
        <v>86.60669665167417</v>
      </c>
      <c r="F21" s="542">
        <v>87.179487179487182</v>
      </c>
      <c r="G21" s="542">
        <v>80.733944954128447</v>
      </c>
      <c r="H21" s="542">
        <v>80.642693190512631</v>
      </c>
      <c r="I21" s="542">
        <v>62.765598650927487</v>
      </c>
      <c r="J21" s="542">
        <v>71.630236794171225</v>
      </c>
      <c r="K21" s="542">
        <v>65.339578454332553</v>
      </c>
      <c r="L21" s="542">
        <v>90.531314930246367</v>
      </c>
      <c r="M21" s="542">
        <v>83.216390682009546</v>
      </c>
      <c r="N21" s="627">
        <v>86.598984771573612</v>
      </c>
      <c r="O21" s="627">
        <v>85.222437137330758</v>
      </c>
      <c r="P21" s="825" t="s">
        <v>319</v>
      </c>
      <c r="Q21" s="627">
        <f>+'C9A3'!Q21/'C6'!Q56*100</f>
        <v>84.41003737319808</v>
      </c>
    </row>
    <row r="22" spans="1:17">
      <c r="A22" s="1405"/>
      <c r="B22" s="540" t="s">
        <v>193</v>
      </c>
      <c r="C22" s="542">
        <v>77.638567343047811</v>
      </c>
      <c r="D22" s="542">
        <v>78.930945597612265</v>
      </c>
      <c r="E22" s="542">
        <v>84.458029626146242</v>
      </c>
      <c r="F22" s="542">
        <v>84.334696445423091</v>
      </c>
      <c r="G22" s="542">
        <v>84.603937728937723</v>
      </c>
      <c r="H22" s="542">
        <v>90.441882804995203</v>
      </c>
      <c r="I22" s="542">
        <v>90.547221989441056</v>
      </c>
      <c r="J22" s="542">
        <v>89.789057904025555</v>
      </c>
      <c r="K22" s="542">
        <v>87.832367648226054</v>
      </c>
      <c r="L22" s="542">
        <v>89.034282216100408</v>
      </c>
      <c r="M22" s="542">
        <v>84.657228537554914</v>
      </c>
      <c r="N22" s="627">
        <v>84.280198565912855</v>
      </c>
      <c r="O22" s="627">
        <v>82.057601577353708</v>
      </c>
      <c r="P22" s="825" t="s">
        <v>319</v>
      </c>
      <c r="Q22" s="627">
        <f>+'C9A3'!Q22/'C6'!Q57*100</f>
        <v>83.000201897839702</v>
      </c>
    </row>
  </sheetData>
  <mergeCells count="5">
    <mergeCell ref="A2:B3"/>
    <mergeCell ref="A4:A22"/>
    <mergeCell ref="A1:Q1"/>
    <mergeCell ref="C2:Q2"/>
    <mergeCell ref="B4:Q4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</sheetPr>
  <dimension ref="A1:Z121"/>
  <sheetViews>
    <sheetView showGridLines="0" zoomScaleNormal="100" workbookViewId="0">
      <pane xSplit="2" ySplit="3" topLeftCell="C4" activePane="bottomRight" state="frozen"/>
      <selection activeCell="A2" sqref="A2:B2"/>
      <selection pane="topRight" activeCell="A2" sqref="A2:B2"/>
      <selection pane="bottomLeft" activeCell="A2" sqref="A2:B2"/>
      <selection pane="bottomRight" activeCell="C19" sqref="C19"/>
    </sheetView>
  </sheetViews>
  <sheetFormatPr baseColWidth="10" defaultColWidth="11.44140625" defaultRowHeight="13.8"/>
  <cols>
    <col min="1" max="1" width="7.109375" style="11" customWidth="1"/>
    <col min="2" max="2" width="42.88671875" style="11" customWidth="1"/>
    <col min="3" max="13" width="9.6640625" style="11" customWidth="1"/>
    <col min="14" max="15" width="9.6640625" style="161" customWidth="1"/>
    <col min="16" max="17" width="9.6640625" style="11" customWidth="1"/>
    <col min="18" max="24" width="11.44140625" style="44"/>
    <col min="25" max="16384" width="11.44140625" style="11"/>
  </cols>
  <sheetData>
    <row r="1" spans="1:26" ht="29.25" customHeight="1">
      <c r="A1" s="1410" t="s">
        <v>355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L1" s="1410"/>
      <c r="M1" s="1410"/>
      <c r="N1" s="1410"/>
      <c r="O1" s="1410"/>
      <c r="P1" s="1410"/>
      <c r="Q1" s="1410"/>
      <c r="R1" s="705"/>
      <c r="S1" s="706"/>
      <c r="T1" s="706"/>
      <c r="U1" s="706"/>
      <c r="V1" s="706"/>
      <c r="W1" s="706"/>
      <c r="X1" s="706"/>
    </row>
    <row r="2" spans="1:26" ht="22.5" customHeight="1">
      <c r="A2" s="1415" t="s">
        <v>212</v>
      </c>
      <c r="B2" s="1416"/>
      <c r="C2" s="1427" t="s">
        <v>213</v>
      </c>
      <c r="D2" s="1427"/>
      <c r="E2" s="1427"/>
      <c r="F2" s="1427"/>
      <c r="G2" s="1427"/>
      <c r="H2" s="1427"/>
      <c r="I2" s="1427"/>
      <c r="J2" s="1427"/>
      <c r="K2" s="1427"/>
      <c r="L2" s="1427"/>
      <c r="M2" s="1427"/>
      <c r="N2" s="1427"/>
      <c r="O2" s="1427"/>
      <c r="P2" s="1427"/>
      <c r="Q2" s="1427"/>
      <c r="R2" s="707"/>
      <c r="S2" s="706"/>
      <c r="T2" s="706"/>
      <c r="U2" s="706"/>
      <c r="V2" s="706"/>
      <c r="W2" s="706"/>
      <c r="X2" s="706"/>
      <c r="Y2" s="715"/>
    </row>
    <row r="3" spans="1:26" ht="21" customHeight="1">
      <c r="A3" s="1417"/>
      <c r="B3" s="1418"/>
      <c r="C3" s="757">
        <v>2007</v>
      </c>
      <c r="D3" s="757">
        <v>2008</v>
      </c>
      <c r="E3" s="757">
        <v>2009</v>
      </c>
      <c r="F3" s="757">
        <v>2010</v>
      </c>
      <c r="G3" s="757" t="s">
        <v>214</v>
      </c>
      <c r="H3" s="757" t="s">
        <v>215</v>
      </c>
      <c r="I3" s="757">
        <v>2013</v>
      </c>
      <c r="J3" s="757">
        <v>2014</v>
      </c>
      <c r="K3" s="757">
        <v>2015</v>
      </c>
      <c r="L3" s="757">
        <v>2016</v>
      </c>
      <c r="M3" s="757">
        <v>2017</v>
      </c>
      <c r="N3" s="757">
        <v>2018</v>
      </c>
      <c r="O3" s="757">
        <v>2019</v>
      </c>
      <c r="P3" s="757">
        <v>2020</v>
      </c>
      <c r="Q3" s="757">
        <v>2021</v>
      </c>
      <c r="R3" s="709"/>
      <c r="S3" s="709"/>
      <c r="T3" s="706"/>
      <c r="U3" s="706"/>
      <c r="V3" s="709"/>
      <c r="W3" s="706"/>
      <c r="X3" s="709"/>
      <c r="Y3" s="713"/>
    </row>
    <row r="4" spans="1:26">
      <c r="A4" s="1419" t="s">
        <v>119</v>
      </c>
      <c r="B4" s="177" t="s">
        <v>216</v>
      </c>
      <c r="C4" s="178">
        <f t="shared" ref="C4" si="0">+C5+C6</f>
        <v>1356973</v>
      </c>
      <c r="D4" s="178">
        <f t="shared" ref="D4" si="1">+D5+D6</f>
        <v>1421921</v>
      </c>
      <c r="E4" s="178">
        <f t="shared" ref="E4" si="2">+E5+E6</f>
        <v>1440801</v>
      </c>
      <c r="F4" s="178">
        <f t="shared" ref="F4" si="3">+F5+F6</f>
        <v>1455592</v>
      </c>
      <c r="G4" s="178">
        <f t="shared" ref="G4" si="4">+G5+G6</f>
        <v>1538082</v>
      </c>
      <c r="H4" s="178">
        <f t="shared" ref="H4" si="5">+H5+H6</f>
        <v>1617171</v>
      </c>
      <c r="I4" s="178">
        <f t="shared" ref="I4" si="6">+I5+I6</f>
        <v>1672352</v>
      </c>
      <c r="J4" s="178">
        <f t="shared" ref="J4" si="7">+J5+J6</f>
        <v>1695361</v>
      </c>
      <c r="K4" s="178">
        <f t="shared" ref="K4" si="8">+K5+K6</f>
        <v>1448548</v>
      </c>
      <c r="L4" s="178">
        <f t="shared" ref="L4" si="9">+L5+L6</f>
        <v>1770711</v>
      </c>
      <c r="M4" s="178">
        <f t="shared" ref="M4" si="10">+M5+M6</f>
        <v>1785849</v>
      </c>
      <c r="N4" s="178">
        <f t="shared" ref="N4:Q4" si="11">+N5+N6</f>
        <v>1868602</v>
      </c>
      <c r="O4" s="178">
        <f t="shared" si="11"/>
        <v>1920642</v>
      </c>
      <c r="P4" s="178">
        <f t="shared" si="11"/>
        <v>1631691</v>
      </c>
      <c r="Q4" s="178">
        <f t="shared" si="11"/>
        <v>1744387</v>
      </c>
      <c r="R4" s="706"/>
      <c r="S4" s="706"/>
      <c r="T4" s="706"/>
      <c r="U4" s="706"/>
      <c r="V4" s="710"/>
      <c r="W4" s="710"/>
      <c r="X4" s="706"/>
      <c r="Y4" s="708"/>
    </row>
    <row r="5" spans="1:26">
      <c r="A5" s="1420"/>
      <c r="B5" s="179" t="s">
        <v>612</v>
      </c>
      <c r="C5" s="181">
        <f t="shared" ref="C5" si="12">+C22+C39</f>
        <v>256389</v>
      </c>
      <c r="D5" s="181">
        <f t="shared" ref="D5" si="13">+D22+D39</f>
        <v>254588</v>
      </c>
      <c r="E5" s="181">
        <f t="shared" ref="E5" si="14">+E22+E39</f>
        <v>259915</v>
      </c>
      <c r="F5" s="181">
        <f t="shared" ref="F5" si="15">+F22+F39</f>
        <v>253575</v>
      </c>
      <c r="G5" s="181">
        <f t="shared" ref="G5" si="16">+G22+G39</f>
        <v>254476</v>
      </c>
      <c r="H5" s="181">
        <f t="shared" ref="H5" si="17">+H22+H39</f>
        <v>270222</v>
      </c>
      <c r="I5" s="181">
        <f t="shared" ref="I5" si="18">+I22+I39</f>
        <v>273533</v>
      </c>
      <c r="J5" s="181">
        <f t="shared" ref="J5" si="19">+J22+J39</f>
        <v>266172</v>
      </c>
      <c r="K5" s="181">
        <f t="shared" ref="K5" si="20">+K22+K39</f>
        <v>254434</v>
      </c>
      <c r="L5" s="181">
        <f t="shared" ref="L5" si="21">+L22+L39</f>
        <v>272022</v>
      </c>
      <c r="M5" s="181">
        <f t="shared" ref="M5" si="22">+M22+M39</f>
        <v>258831</v>
      </c>
      <c r="N5" s="181">
        <f t="shared" ref="N5:Q5" si="23">+N22+N39</f>
        <v>265407</v>
      </c>
      <c r="O5" s="181">
        <f t="shared" si="23"/>
        <v>276597</v>
      </c>
      <c r="P5" s="181">
        <f t="shared" si="23"/>
        <v>229442</v>
      </c>
      <c r="Q5" s="181">
        <f t="shared" si="23"/>
        <v>273139</v>
      </c>
      <c r="S5" s="711"/>
      <c r="T5" s="712"/>
      <c r="U5" s="712"/>
      <c r="V5" s="708"/>
      <c r="W5" s="708"/>
      <c r="X5" s="708"/>
      <c r="Y5" s="708"/>
    </row>
    <row r="6" spans="1:26" s="161" customFormat="1" ht="12.75" customHeight="1">
      <c r="A6" s="1420"/>
      <c r="B6" s="182" t="s">
        <v>217</v>
      </c>
      <c r="C6" s="181">
        <f t="shared" ref="C6" si="24">+C7+C10+C16</f>
        <v>1100584</v>
      </c>
      <c r="D6" s="181">
        <f t="shared" ref="D6" si="25">+D7+D10+D16</f>
        <v>1167333</v>
      </c>
      <c r="E6" s="181">
        <f t="shared" ref="E6" si="26">+E7+E10+E16</f>
        <v>1180886</v>
      </c>
      <c r="F6" s="181">
        <f t="shared" ref="F6" si="27">+F7+F10+F16</f>
        <v>1202017</v>
      </c>
      <c r="G6" s="181">
        <f t="shared" ref="G6" si="28">+G7+G10+G16</f>
        <v>1283606</v>
      </c>
      <c r="H6" s="181">
        <f t="shared" ref="H6" si="29">+H7+H10+H16</f>
        <v>1346949</v>
      </c>
      <c r="I6" s="181">
        <f t="shared" ref="I6" si="30">+I7+I10+I16</f>
        <v>1398819</v>
      </c>
      <c r="J6" s="181">
        <f t="shared" ref="J6" si="31">+J7+J10+J16</f>
        <v>1429189</v>
      </c>
      <c r="K6" s="181">
        <f t="shared" ref="K6" si="32">+K7+K10+K16</f>
        <v>1194114</v>
      </c>
      <c r="L6" s="181">
        <f t="shared" ref="L6" si="33">+L7+L10+L16</f>
        <v>1498689</v>
      </c>
      <c r="M6" s="181">
        <f t="shared" ref="M6" si="34">+M7+M10+M16</f>
        <v>1527018</v>
      </c>
      <c r="N6" s="181">
        <f t="shared" ref="N6:Q6" si="35">+N7+N10+N16</f>
        <v>1603195</v>
      </c>
      <c r="O6" s="181">
        <f t="shared" si="35"/>
        <v>1644045</v>
      </c>
      <c r="P6" s="181">
        <f t="shared" si="35"/>
        <v>1402249</v>
      </c>
      <c r="Q6" s="181">
        <f t="shared" si="35"/>
        <v>1471248</v>
      </c>
      <c r="R6" s="221"/>
      <c r="S6" s="860"/>
      <c r="T6" s="713"/>
      <c r="U6" s="712"/>
      <c r="V6" s="708"/>
      <c r="W6" s="708"/>
      <c r="X6" s="708"/>
      <c r="Y6" s="708"/>
    </row>
    <row r="7" spans="1:26" ht="13.5" customHeight="1">
      <c r="A7" s="1420"/>
      <c r="B7" s="183" t="s">
        <v>218</v>
      </c>
      <c r="C7" s="181">
        <f t="shared" ref="C7" si="36">+C24+C41</f>
        <v>664488</v>
      </c>
      <c r="D7" s="181">
        <f t="shared" ref="D7" si="37">+D24+D41</f>
        <v>711303</v>
      </c>
      <c r="E7" s="181">
        <f t="shared" ref="E7" si="38">+E24+E41</f>
        <v>706381</v>
      </c>
      <c r="F7" s="181">
        <f t="shared" ref="F7" si="39">+F24+F41</f>
        <v>735524</v>
      </c>
      <c r="G7" s="181">
        <f t="shared" ref="G7" si="40">+G24+G41</f>
        <v>858798</v>
      </c>
      <c r="H7" s="181">
        <f t="shared" ref="H7" si="41">+H24+H41</f>
        <v>856963</v>
      </c>
      <c r="I7" s="181">
        <f t="shared" ref="I7" si="42">+I24+I41</f>
        <v>917514</v>
      </c>
      <c r="J7" s="181">
        <f t="shared" ref="J7" si="43">+J24+J41</f>
        <v>895273</v>
      </c>
      <c r="K7" s="181">
        <f t="shared" ref="K7" si="44">+K24+K41</f>
        <v>661066</v>
      </c>
      <c r="L7" s="181">
        <f t="shared" ref="L7" si="45">+L24+L41</f>
        <v>915856</v>
      </c>
      <c r="M7" s="181">
        <f t="shared" ref="M7:N18" si="46">+M24+M41</f>
        <v>963985</v>
      </c>
      <c r="N7" s="181">
        <f t="shared" si="46"/>
        <v>934148</v>
      </c>
      <c r="O7" s="181">
        <f t="shared" ref="O7:P7" si="47">+O24+O41</f>
        <v>929433</v>
      </c>
      <c r="P7" s="181">
        <f t="shared" si="47"/>
        <v>706860</v>
      </c>
      <c r="Q7" s="181">
        <f t="shared" ref="Q7" si="48">+Q24+Q41</f>
        <v>814256</v>
      </c>
      <c r="S7" s="706"/>
      <c r="T7" s="878"/>
      <c r="U7" s="713"/>
      <c r="V7" s="708"/>
      <c r="W7" s="708"/>
      <c r="X7" s="708"/>
      <c r="Y7" s="708"/>
      <c r="Z7" s="714"/>
    </row>
    <row r="8" spans="1:26">
      <c r="A8" s="1420"/>
      <c r="B8" s="184" t="s">
        <v>219</v>
      </c>
      <c r="C8" s="186">
        <f t="shared" ref="C8" si="49">+C25+C42</f>
        <v>569725</v>
      </c>
      <c r="D8" s="186">
        <f t="shared" ref="D8" si="50">+D25+D42</f>
        <v>613429</v>
      </c>
      <c r="E8" s="186">
        <f t="shared" ref="E8" si="51">+E25+E42</f>
        <v>627502</v>
      </c>
      <c r="F8" s="186">
        <f t="shared" ref="F8" si="52">+F25+F42</f>
        <v>649449</v>
      </c>
      <c r="G8" s="186">
        <f t="shared" ref="G8" si="53">+G25+G42</f>
        <v>765945</v>
      </c>
      <c r="H8" s="186">
        <f t="shared" ref="H8" si="54">+H25+H42</f>
        <v>770364</v>
      </c>
      <c r="I8" s="186">
        <f t="shared" ref="I8" si="55">+I25+I42</f>
        <v>814348</v>
      </c>
      <c r="J8" s="186">
        <f t="shared" ref="J8" si="56">+J25+J42</f>
        <v>791565</v>
      </c>
      <c r="K8" s="186">
        <f t="shared" ref="K8" si="57">+K25+K42</f>
        <v>573563</v>
      </c>
      <c r="L8" s="186">
        <f t="shared" ref="L8" si="58">+L25+L42</f>
        <v>822345</v>
      </c>
      <c r="M8" s="186">
        <f t="shared" si="46"/>
        <v>857750</v>
      </c>
      <c r="N8" s="186">
        <f t="shared" si="46"/>
        <v>824077</v>
      </c>
      <c r="O8" s="186">
        <f t="shared" ref="O8:P8" si="59">+O25+O42</f>
        <v>830176</v>
      </c>
      <c r="P8" s="186">
        <f t="shared" si="59"/>
        <v>643966</v>
      </c>
      <c r="Q8" s="186">
        <f t="shared" ref="Q8" si="60">+Q25+Q42</f>
        <v>701559</v>
      </c>
      <c r="S8" s="876"/>
      <c r="T8" s="878"/>
      <c r="U8" s="712"/>
      <c r="V8" s="708"/>
      <c r="W8" s="708"/>
      <c r="X8" s="708"/>
      <c r="Y8" s="708"/>
      <c r="Z8" s="708"/>
    </row>
    <row r="9" spans="1:26" ht="13.5" customHeight="1">
      <c r="A9" s="1420"/>
      <c r="B9" s="187" t="s">
        <v>220</v>
      </c>
      <c r="C9" s="186">
        <f t="shared" ref="C9" si="61">+C26+C43</f>
        <v>94763</v>
      </c>
      <c r="D9" s="186">
        <f t="shared" ref="D9" si="62">+D26+D43</f>
        <v>97874</v>
      </c>
      <c r="E9" s="186">
        <f t="shared" ref="E9" si="63">+E26+E43</f>
        <v>78879</v>
      </c>
      <c r="F9" s="186">
        <f t="shared" ref="F9" si="64">+F26+F43</f>
        <v>86075</v>
      </c>
      <c r="G9" s="186">
        <f t="shared" ref="G9" si="65">+G26+G43</f>
        <v>92853</v>
      </c>
      <c r="H9" s="186">
        <f t="shared" ref="H9" si="66">+H26+H43</f>
        <v>86599</v>
      </c>
      <c r="I9" s="186">
        <f t="shared" ref="I9" si="67">+I26+I43</f>
        <v>103166</v>
      </c>
      <c r="J9" s="186">
        <f t="shared" ref="J9" si="68">+J26+J43</f>
        <v>103708</v>
      </c>
      <c r="K9" s="186">
        <f t="shared" ref="K9" si="69">+K26+K43</f>
        <v>87503</v>
      </c>
      <c r="L9" s="186">
        <f t="shared" ref="L9" si="70">+L26+L43</f>
        <v>93511</v>
      </c>
      <c r="M9" s="186">
        <f t="shared" si="46"/>
        <v>106235</v>
      </c>
      <c r="N9" s="186">
        <f t="shared" si="46"/>
        <v>110071</v>
      </c>
      <c r="O9" s="186">
        <f t="shared" ref="O9:P9" si="71">+O26+O43</f>
        <v>99257</v>
      </c>
      <c r="P9" s="186">
        <f t="shared" si="71"/>
        <v>62894</v>
      </c>
      <c r="Q9" s="186">
        <f t="shared" ref="Q9" si="72">+Q26+Q43</f>
        <v>112697</v>
      </c>
      <c r="S9" s="876"/>
      <c r="T9" s="878"/>
      <c r="U9" s="712"/>
      <c r="V9" s="708"/>
      <c r="W9" s="708"/>
      <c r="X9" s="708"/>
      <c r="Y9" s="708"/>
      <c r="Z9" s="708"/>
    </row>
    <row r="10" spans="1:26">
      <c r="A10" s="1420"/>
      <c r="B10" s="183" t="s">
        <v>221</v>
      </c>
      <c r="C10" s="181">
        <f t="shared" ref="C10" si="73">+C27+C44</f>
        <v>359331</v>
      </c>
      <c r="D10" s="181">
        <f t="shared" ref="D10" si="74">+D27+D44</f>
        <v>378491</v>
      </c>
      <c r="E10" s="181">
        <f t="shared" ref="E10" si="75">+E27+E44</f>
        <v>403179</v>
      </c>
      <c r="F10" s="181">
        <f t="shared" ref="F10" si="76">+F27+F44</f>
        <v>397707</v>
      </c>
      <c r="G10" s="181">
        <f t="shared" ref="G10" si="77">+G27+G44</f>
        <v>353299</v>
      </c>
      <c r="H10" s="181">
        <f t="shared" ref="H10" si="78">+H27+H44</f>
        <v>413897</v>
      </c>
      <c r="I10" s="181">
        <f t="shared" ref="I10" si="79">+I27+I44</f>
        <v>407252</v>
      </c>
      <c r="J10" s="181">
        <f t="shared" ref="J10" si="80">+J27+J44</f>
        <v>456848</v>
      </c>
      <c r="K10" s="181">
        <f t="shared" ref="K10" si="81">+K27+K44</f>
        <v>458125</v>
      </c>
      <c r="L10" s="181">
        <f t="shared" ref="L10" si="82">+L27+L44</f>
        <v>511673</v>
      </c>
      <c r="M10" s="181">
        <f t="shared" si="46"/>
        <v>493048</v>
      </c>
      <c r="N10" s="181">
        <f t="shared" si="46"/>
        <v>593385</v>
      </c>
      <c r="O10" s="181">
        <f t="shared" ref="O10:P10" si="83">+O27+O44</f>
        <v>625956</v>
      </c>
      <c r="P10" s="181">
        <f t="shared" si="83"/>
        <v>624151</v>
      </c>
      <c r="Q10" s="181">
        <f t="shared" ref="Q10" si="84">+Q27+Q44</f>
        <v>584593</v>
      </c>
      <c r="S10" s="876"/>
      <c r="T10" s="879"/>
      <c r="U10" s="712"/>
      <c r="V10" s="708"/>
      <c r="W10" s="708"/>
      <c r="X10" s="708"/>
      <c r="Y10" s="708"/>
      <c r="Z10" s="708"/>
    </row>
    <row r="11" spans="1:26">
      <c r="A11" s="1420"/>
      <c r="B11" s="184" t="s">
        <v>222</v>
      </c>
      <c r="C11" s="186">
        <f t="shared" ref="C11" si="85">+C28+C45</f>
        <v>78745</v>
      </c>
      <c r="D11" s="186">
        <f t="shared" ref="D11" si="86">+D28+D45</f>
        <v>89639</v>
      </c>
      <c r="E11" s="186">
        <f t="shared" ref="E11" si="87">+E28+E45</f>
        <v>92705</v>
      </c>
      <c r="F11" s="186">
        <f t="shared" ref="F11" si="88">+F28+F45</f>
        <v>95054</v>
      </c>
      <c r="G11" s="186">
        <f t="shared" ref="G11" si="89">+G28+G45</f>
        <v>83192</v>
      </c>
      <c r="H11" s="186">
        <f t="shared" ref="H11" si="90">+H28+H45</f>
        <v>102326</v>
      </c>
      <c r="I11" s="186">
        <f t="shared" ref="I11" si="91">+I28+I45</f>
        <v>106652</v>
      </c>
      <c r="J11" s="186">
        <f t="shared" ref="J11" si="92">+J28+J45</f>
        <v>111957</v>
      </c>
      <c r="K11" s="186">
        <f t="shared" ref="K11" si="93">+K28+K45</f>
        <v>100792</v>
      </c>
      <c r="L11" s="186">
        <f t="shared" ref="L11" si="94">+L28+L45</f>
        <v>110229</v>
      </c>
      <c r="M11" s="186">
        <f t="shared" si="46"/>
        <v>98518</v>
      </c>
      <c r="N11" s="186">
        <f t="shared" si="46"/>
        <v>116045</v>
      </c>
      <c r="O11" s="186">
        <f t="shared" ref="O11:P11" si="95">+O28+O45</f>
        <v>103945</v>
      </c>
      <c r="P11" s="186">
        <f t="shared" si="95"/>
        <v>85691</v>
      </c>
      <c r="Q11" s="186">
        <f t="shared" ref="Q11" si="96">+Q28+Q45</f>
        <v>94840</v>
      </c>
      <c r="S11" s="876"/>
      <c r="T11" s="879"/>
      <c r="U11" s="713"/>
      <c r="V11" s="708"/>
      <c r="W11" s="708"/>
      <c r="X11" s="708"/>
      <c r="Y11" s="708"/>
    </row>
    <row r="12" spans="1:26">
      <c r="A12" s="1420"/>
      <c r="B12" s="184" t="s">
        <v>223</v>
      </c>
      <c r="C12" s="186">
        <f t="shared" ref="C12" si="97">+C29+C46</f>
        <v>28074</v>
      </c>
      <c r="D12" s="186">
        <f t="shared" ref="D12" si="98">+D29+D46</f>
        <v>28571</v>
      </c>
      <c r="E12" s="186">
        <f t="shared" ref="E12" si="99">+E29+E46</f>
        <v>28135</v>
      </c>
      <c r="F12" s="186">
        <f t="shared" ref="F12" si="100">+F29+F46</f>
        <v>29454</v>
      </c>
      <c r="G12" s="186">
        <f t="shared" ref="G12" si="101">+G29+G46</f>
        <v>28580</v>
      </c>
      <c r="H12" s="186">
        <f t="shared" ref="H12" si="102">+H29+H46</f>
        <v>26717</v>
      </c>
      <c r="I12" s="186">
        <f t="shared" ref="I12" si="103">+I29+I46</f>
        <v>25166</v>
      </c>
      <c r="J12" s="186">
        <f t="shared" ref="J12" si="104">+J29+J46</f>
        <v>28440</v>
      </c>
      <c r="K12" s="186">
        <f t="shared" ref="K12" si="105">+K29+K46</f>
        <v>33550</v>
      </c>
      <c r="L12" s="186">
        <f t="shared" ref="L12" si="106">+L29+L46</f>
        <v>34336</v>
      </c>
      <c r="M12" s="186">
        <f t="shared" si="46"/>
        <v>33231</v>
      </c>
      <c r="N12" s="186">
        <f t="shared" si="46"/>
        <v>34296</v>
      </c>
      <c r="O12" s="186">
        <f t="shared" ref="O12:P12" si="107">+O29+O46</f>
        <v>32634</v>
      </c>
      <c r="P12" s="186">
        <f t="shared" si="107"/>
        <v>21906</v>
      </c>
      <c r="Q12" s="186">
        <f t="shared" ref="Q12" si="108">+Q29+Q46</f>
        <v>29051</v>
      </c>
      <c r="S12" s="876"/>
      <c r="T12" s="879"/>
      <c r="U12" s="716"/>
      <c r="V12" s="708"/>
      <c r="W12" s="708"/>
      <c r="X12" s="708"/>
      <c r="Y12" s="708"/>
    </row>
    <row r="13" spans="1:26">
      <c r="A13" s="1420"/>
      <c r="B13" s="184" t="s">
        <v>224</v>
      </c>
      <c r="C13" s="186">
        <f t="shared" ref="C13" si="109">+C30+C47</f>
        <v>239766</v>
      </c>
      <c r="D13" s="186">
        <f t="shared" ref="D13" si="110">+D30+D47</f>
        <v>244787</v>
      </c>
      <c r="E13" s="186">
        <f t="shared" ref="E13" si="111">+E30+E47</f>
        <v>268321</v>
      </c>
      <c r="F13" s="186">
        <f t="shared" ref="F13" si="112">+F30+F47</f>
        <v>261483</v>
      </c>
      <c r="G13" s="186">
        <f t="shared" ref="G13" si="113">+G30+G47</f>
        <v>232117</v>
      </c>
      <c r="H13" s="186">
        <f t="shared" ref="H13" si="114">+H30+H47</f>
        <v>271472</v>
      </c>
      <c r="I13" s="186">
        <f t="shared" ref="I13" si="115">+I30+I47</f>
        <v>261570</v>
      </c>
      <c r="J13" s="186">
        <f t="shared" ref="J13" si="116">+J30+J47</f>
        <v>303018</v>
      </c>
      <c r="K13" s="186">
        <f t="shared" ref="K13" si="117">+K30+K47</f>
        <v>310203</v>
      </c>
      <c r="L13" s="186">
        <f t="shared" ref="L13" si="118">+L30+L47</f>
        <v>350499</v>
      </c>
      <c r="M13" s="186">
        <f t="shared" si="46"/>
        <v>345158</v>
      </c>
      <c r="N13" s="186">
        <f t="shared" si="46"/>
        <v>421115</v>
      </c>
      <c r="O13" s="186">
        <f t="shared" ref="O13:P13" si="119">+O30+O47</f>
        <v>463292</v>
      </c>
      <c r="P13" s="186">
        <f t="shared" si="119"/>
        <v>486840</v>
      </c>
      <c r="Q13" s="186">
        <f t="shared" ref="Q13" si="120">+Q30+Q47</f>
        <v>441936</v>
      </c>
      <c r="S13" s="876"/>
      <c r="T13" s="879"/>
      <c r="U13" s="713"/>
      <c r="V13" s="708"/>
      <c r="W13" s="708"/>
      <c r="X13" s="708"/>
      <c r="Y13" s="708"/>
    </row>
    <row r="14" spans="1:26">
      <c r="A14" s="1421"/>
      <c r="B14" s="184" t="s">
        <v>115</v>
      </c>
      <c r="C14" s="186">
        <f t="shared" ref="C14" si="121">+C31+C48</f>
        <v>0</v>
      </c>
      <c r="D14" s="186">
        <f t="shared" ref="D14" si="122">+D31+D48</f>
        <v>0</v>
      </c>
      <c r="E14" s="186">
        <f t="shared" ref="E14" si="123">+E31+E48</f>
        <v>24</v>
      </c>
      <c r="F14" s="186">
        <f t="shared" ref="F14" si="124">+F31+F48</f>
        <v>211</v>
      </c>
      <c r="G14" s="186">
        <f t="shared" ref="G14" si="125">+G31+G48</f>
        <v>20</v>
      </c>
      <c r="H14" s="186">
        <f t="shared" ref="H14" si="126">+H31+H48</f>
        <v>396</v>
      </c>
      <c r="I14" s="186">
        <f t="shared" ref="I14" si="127">+I31+I48</f>
        <v>0</v>
      </c>
      <c r="J14" s="186">
        <f t="shared" ref="J14" si="128">+J31+J48</f>
        <v>72</v>
      </c>
      <c r="K14" s="186">
        <f t="shared" ref="K14" si="129">+K31+K48</f>
        <v>0</v>
      </c>
      <c r="L14" s="186">
        <f t="shared" ref="L14" si="130">+L31+L48</f>
        <v>479</v>
      </c>
      <c r="M14" s="186">
        <f t="shared" si="46"/>
        <v>108</v>
      </c>
      <c r="N14" s="186">
        <f t="shared" si="46"/>
        <v>407</v>
      </c>
      <c r="O14" s="186">
        <f t="shared" ref="O14:P14" si="131">+O31+O48</f>
        <v>80</v>
      </c>
      <c r="P14" s="186">
        <f t="shared" si="131"/>
        <v>229</v>
      </c>
      <c r="Q14" s="186">
        <f t="shared" ref="Q14" si="132">+Q31+Q48</f>
        <v>0</v>
      </c>
      <c r="S14" s="877"/>
      <c r="T14" s="879"/>
    </row>
    <row r="15" spans="1:26">
      <c r="A15" s="1420"/>
      <c r="B15" s="184" t="s">
        <v>225</v>
      </c>
      <c r="C15" s="186">
        <f t="shared" ref="C15" si="133">+C32+C49</f>
        <v>12746</v>
      </c>
      <c r="D15" s="186">
        <f t="shared" ref="D15" si="134">+D32+D49</f>
        <v>15494</v>
      </c>
      <c r="E15" s="186">
        <f t="shared" ref="E15" si="135">+E32+E49</f>
        <v>13994</v>
      </c>
      <c r="F15" s="186">
        <f t="shared" ref="F15" si="136">+F32+F49</f>
        <v>11505</v>
      </c>
      <c r="G15" s="186">
        <f t="shared" ref="G15" si="137">+G32+G49</f>
        <v>9390</v>
      </c>
      <c r="H15" s="186">
        <f t="shared" ref="H15" si="138">+H32+H49</f>
        <v>12986</v>
      </c>
      <c r="I15" s="186">
        <f t="shared" ref="I15" si="139">+I32+I49</f>
        <v>13864</v>
      </c>
      <c r="J15" s="186">
        <f t="shared" ref="J15" si="140">+J32+J49</f>
        <v>13361</v>
      </c>
      <c r="K15" s="186">
        <f t="shared" ref="K15" si="141">+K32+K49</f>
        <v>13580</v>
      </c>
      <c r="L15" s="186">
        <f t="shared" ref="L15" si="142">+L32+L49</f>
        <v>16130</v>
      </c>
      <c r="M15" s="186">
        <f t="shared" si="46"/>
        <v>16033</v>
      </c>
      <c r="N15" s="186">
        <f t="shared" si="46"/>
        <v>21522</v>
      </c>
      <c r="O15" s="186">
        <f t="shared" ref="O15:P15" si="143">+O32+O49</f>
        <v>26005</v>
      </c>
      <c r="P15" s="186">
        <f t="shared" si="143"/>
        <v>29485</v>
      </c>
      <c r="Q15" s="186">
        <f t="shared" ref="Q15" si="144">+Q32+Q49</f>
        <v>18766</v>
      </c>
      <c r="S15" s="877"/>
      <c r="T15" s="879"/>
    </row>
    <row r="16" spans="1:26" ht="13.5" customHeight="1">
      <c r="A16" s="1420"/>
      <c r="B16" s="188" t="s">
        <v>226</v>
      </c>
      <c r="C16" s="181">
        <f t="shared" ref="C16" si="145">+C33+C50</f>
        <v>76765</v>
      </c>
      <c r="D16" s="181">
        <f t="shared" ref="D16" si="146">+D33+D50</f>
        <v>77539</v>
      </c>
      <c r="E16" s="181">
        <f t="shared" ref="E16" si="147">+E33+E50</f>
        <v>71326</v>
      </c>
      <c r="F16" s="181">
        <f t="shared" ref="F16" si="148">+F33+F50</f>
        <v>68786</v>
      </c>
      <c r="G16" s="181">
        <f t="shared" ref="G16" si="149">+G33+G50</f>
        <v>71509</v>
      </c>
      <c r="H16" s="181">
        <f t="shared" ref="H16" si="150">+H33+H50</f>
        <v>76089</v>
      </c>
      <c r="I16" s="181">
        <f t="shared" ref="I16" si="151">+I33+I50</f>
        <v>74053</v>
      </c>
      <c r="J16" s="181">
        <f t="shared" ref="J16" si="152">+J33+J50</f>
        <v>77068</v>
      </c>
      <c r="K16" s="181">
        <f t="shared" ref="K16" si="153">+K33+K50</f>
        <v>74923</v>
      </c>
      <c r="L16" s="181">
        <f t="shared" ref="L16" si="154">+L33+L50</f>
        <v>71160</v>
      </c>
      <c r="M16" s="181">
        <f t="shared" si="46"/>
        <v>69985</v>
      </c>
      <c r="N16" s="181">
        <f t="shared" si="46"/>
        <v>75662</v>
      </c>
      <c r="O16" s="181">
        <f t="shared" ref="O16:P16" si="155">+O33+O50</f>
        <v>88656</v>
      </c>
      <c r="P16" s="181">
        <f t="shared" si="155"/>
        <v>71238</v>
      </c>
      <c r="Q16" s="181">
        <f t="shared" ref="Q16" si="156">+Q33+Q50</f>
        <v>72399</v>
      </c>
      <c r="S16" s="877"/>
      <c r="T16" s="879"/>
    </row>
    <row r="17" spans="1:26">
      <c r="A17" s="1420"/>
      <c r="B17" s="184" t="s">
        <v>219</v>
      </c>
      <c r="C17" s="186">
        <f t="shared" ref="C17" si="157">+C34+C51</f>
        <v>14149</v>
      </c>
      <c r="D17" s="186">
        <f t="shared" ref="D17" si="158">+D34+D51</f>
        <v>14630</v>
      </c>
      <c r="E17" s="186">
        <f t="shared" ref="E17" si="159">+E34+E51</f>
        <v>13749</v>
      </c>
      <c r="F17" s="186">
        <f t="shared" ref="F17" si="160">+F34+F51</f>
        <v>13082</v>
      </c>
      <c r="G17" s="186">
        <f t="shared" ref="G17" si="161">+G34+G51</f>
        <v>20202</v>
      </c>
      <c r="H17" s="186">
        <f t="shared" ref="H17" si="162">+H34+H51</f>
        <v>20066</v>
      </c>
      <c r="I17" s="186">
        <f t="shared" ref="I17" si="163">+I34+I51</f>
        <v>20542</v>
      </c>
      <c r="J17" s="186">
        <f t="shared" ref="J17" si="164">+J34+J51</f>
        <v>18922</v>
      </c>
      <c r="K17" s="186">
        <f t="shared" ref="K17" si="165">+K34+K51</f>
        <v>17679</v>
      </c>
      <c r="L17" s="186">
        <f t="shared" ref="L17" si="166">+L34+L51</f>
        <v>17729</v>
      </c>
      <c r="M17" s="186">
        <f t="shared" si="46"/>
        <v>16959</v>
      </c>
      <c r="N17" s="186">
        <f t="shared" si="46"/>
        <v>14984</v>
      </c>
      <c r="O17" s="186">
        <f t="shared" ref="O17:P17" si="167">+O34+O51</f>
        <v>20025</v>
      </c>
      <c r="P17" s="186">
        <f t="shared" si="167"/>
        <v>14783</v>
      </c>
      <c r="Q17" s="186">
        <f t="shared" ref="Q17" si="168">+Q34+Q51</f>
        <v>19274</v>
      </c>
      <c r="S17" s="877"/>
      <c r="T17" s="879"/>
    </row>
    <row r="18" spans="1:26">
      <c r="A18" s="1420"/>
      <c r="B18" s="184" t="s">
        <v>227</v>
      </c>
      <c r="C18" s="186">
        <f t="shared" ref="C18" si="169">+C35+C52</f>
        <v>62616</v>
      </c>
      <c r="D18" s="186">
        <f t="shared" ref="D18" si="170">+D35+D52</f>
        <v>62909</v>
      </c>
      <c r="E18" s="186">
        <f t="shared" ref="E18" si="171">+E35+E52</f>
        <v>57577</v>
      </c>
      <c r="F18" s="186">
        <f t="shared" ref="F18" si="172">+F35+F52</f>
        <v>55704</v>
      </c>
      <c r="G18" s="186">
        <f t="shared" ref="G18" si="173">+G35+G52</f>
        <v>51307</v>
      </c>
      <c r="H18" s="186">
        <f t="shared" ref="H18" si="174">+H35+H52</f>
        <v>56023</v>
      </c>
      <c r="I18" s="186">
        <f t="shared" ref="I18" si="175">+I35+I52</f>
        <v>53511</v>
      </c>
      <c r="J18" s="186">
        <f t="shared" ref="J18" si="176">+J35+J52</f>
        <v>58146</v>
      </c>
      <c r="K18" s="186">
        <f t="shared" ref="K18" si="177">+K35+K52</f>
        <v>57244</v>
      </c>
      <c r="L18" s="186">
        <f t="shared" ref="L18" si="178">+L35+L52</f>
        <v>53431</v>
      </c>
      <c r="M18" s="186">
        <f t="shared" si="46"/>
        <v>53026</v>
      </c>
      <c r="N18" s="186">
        <f t="shared" si="46"/>
        <v>60678</v>
      </c>
      <c r="O18" s="186">
        <f t="shared" ref="O18:P18" si="179">+O35+O52</f>
        <v>68631</v>
      </c>
      <c r="P18" s="186">
        <f t="shared" si="179"/>
        <v>56455</v>
      </c>
      <c r="Q18" s="186">
        <f t="shared" ref="Q18" si="180">+Q35+Q52</f>
        <v>53125</v>
      </c>
    </row>
    <row r="19" spans="1:26">
      <c r="A19" s="1420"/>
      <c r="B19" s="189" t="s">
        <v>228</v>
      </c>
      <c r="C19" s="181">
        <f t="shared" ref="C19" si="181">+C18+C10+C9</f>
        <v>516710</v>
      </c>
      <c r="D19" s="181">
        <f t="shared" ref="D19" si="182">+D18+D10+D9</f>
        <v>539274</v>
      </c>
      <c r="E19" s="181">
        <f t="shared" ref="E19" si="183">+E18+E10+E9</f>
        <v>539635</v>
      </c>
      <c r="F19" s="181">
        <f t="shared" ref="F19" si="184">+F18+F10+F9</f>
        <v>539486</v>
      </c>
      <c r="G19" s="181">
        <f t="shared" ref="G19" si="185">+G18+G10+G9</f>
        <v>497459</v>
      </c>
      <c r="H19" s="181">
        <f t="shared" ref="H19" si="186">+H18+H10+H9</f>
        <v>556519</v>
      </c>
      <c r="I19" s="181">
        <f t="shared" ref="I19" si="187">+I18+I10+I9</f>
        <v>563929</v>
      </c>
      <c r="J19" s="181">
        <f t="shared" ref="J19" si="188">+J18+J10+J9</f>
        <v>618702</v>
      </c>
      <c r="K19" s="181">
        <f t="shared" ref="K19" si="189">+K18+K10+K9</f>
        <v>602872</v>
      </c>
      <c r="L19" s="181">
        <f t="shared" ref="L19" si="190">+L18+L10+L9</f>
        <v>658615</v>
      </c>
      <c r="M19" s="181">
        <f t="shared" ref="M19" si="191">+M18+M10+M9</f>
        <v>652309</v>
      </c>
      <c r="N19" s="181">
        <f t="shared" ref="N19:Q19" si="192">+N18+N10+N9</f>
        <v>764134</v>
      </c>
      <c r="O19" s="181">
        <f t="shared" si="192"/>
        <v>793844</v>
      </c>
      <c r="P19" s="181">
        <f t="shared" si="192"/>
        <v>743500</v>
      </c>
      <c r="Q19" s="181">
        <f t="shared" si="192"/>
        <v>750415</v>
      </c>
    </row>
    <row r="20" spans="1:26" ht="21.75" customHeight="1">
      <c r="A20" s="1422"/>
      <c r="B20" s="192" t="s">
        <v>229</v>
      </c>
      <c r="C20" s="193">
        <f t="shared" ref="C20" si="193">+C19/C6*100</f>
        <v>46.948710866231018</v>
      </c>
      <c r="D20" s="193">
        <f t="shared" ref="D20" si="194">+D19/D6*100</f>
        <v>46.197100570274294</v>
      </c>
      <c r="E20" s="193">
        <f t="shared" ref="E20" si="195">+E19/E6*100</f>
        <v>45.697467833474185</v>
      </c>
      <c r="F20" s="193">
        <f t="shared" ref="F20" si="196">+F19/F6*100</f>
        <v>44.881727962250118</v>
      </c>
      <c r="G20" s="193">
        <f t="shared" ref="G20" si="197">+G19/G6*100</f>
        <v>38.754804823286896</v>
      </c>
      <c r="H20" s="193">
        <f t="shared" ref="H20" si="198">+H19/H6*100</f>
        <v>41.317006063332762</v>
      </c>
      <c r="I20" s="193">
        <f t="shared" ref="I20" si="199">+I19/I6*100</f>
        <v>40.314651145001605</v>
      </c>
      <c r="J20" s="193">
        <f t="shared" ref="J20" si="200">+J19/J6*100</f>
        <v>43.290425549035149</v>
      </c>
      <c r="K20" s="193">
        <f t="shared" ref="K20" si="201">+K19/K6*100</f>
        <v>50.486971930653191</v>
      </c>
      <c r="L20" s="193">
        <f t="shared" ref="L20" si="202">+L19/L6*100</f>
        <v>43.946075536685733</v>
      </c>
      <c r="M20" s="193">
        <f t="shared" ref="M20:P20" si="203">+M19/M6*100</f>
        <v>42.717833057632589</v>
      </c>
      <c r="N20" s="193">
        <f t="shared" si="203"/>
        <v>47.663197552387579</v>
      </c>
      <c r="O20" s="193">
        <f t="shared" si="203"/>
        <v>48.286026234075102</v>
      </c>
      <c r="P20" s="193">
        <f t="shared" si="203"/>
        <v>53.021966854674176</v>
      </c>
      <c r="Q20" s="193">
        <f t="shared" ref="Q20" si="204">+Q19/Q6*100</f>
        <v>51.005336965623741</v>
      </c>
      <c r="R20" s="705"/>
      <c r="S20" s="706"/>
      <c r="T20" s="706"/>
      <c r="U20" s="706"/>
      <c r="V20" s="706"/>
      <c r="W20" s="706"/>
      <c r="X20" s="706"/>
    </row>
    <row r="21" spans="1:26">
      <c r="A21" s="1423" t="s">
        <v>150</v>
      </c>
      <c r="B21" s="194" t="s">
        <v>150</v>
      </c>
      <c r="C21" s="195">
        <v>853352</v>
      </c>
      <c r="D21" s="195">
        <v>893720</v>
      </c>
      <c r="E21" s="195">
        <v>897830</v>
      </c>
      <c r="F21" s="195">
        <v>908863</v>
      </c>
      <c r="G21" s="195">
        <v>950388</v>
      </c>
      <c r="H21" s="195">
        <v>984530</v>
      </c>
      <c r="I21" s="195">
        <v>1017103</v>
      </c>
      <c r="J21" s="195">
        <v>1018777</v>
      </c>
      <c r="K21" s="196">
        <v>1035031</v>
      </c>
      <c r="L21" s="196">
        <f t="shared" ref="L21:Q21" si="205">+L22+L23</f>
        <v>1055082</v>
      </c>
      <c r="M21" s="196">
        <f t="shared" si="205"/>
        <v>1063249</v>
      </c>
      <c r="N21" s="196">
        <f t="shared" si="205"/>
        <v>1103601</v>
      </c>
      <c r="O21" s="196">
        <f t="shared" si="205"/>
        <v>1118961</v>
      </c>
      <c r="P21" s="196">
        <f t="shared" si="205"/>
        <v>955961</v>
      </c>
      <c r="Q21" s="196">
        <f t="shared" si="205"/>
        <v>1039085</v>
      </c>
      <c r="R21" s="707"/>
      <c r="S21" s="706"/>
      <c r="T21" s="706"/>
      <c r="U21" s="706"/>
      <c r="V21" s="706"/>
      <c r="W21" s="706"/>
      <c r="X21" s="706"/>
      <c r="Y21" s="708"/>
    </row>
    <row r="22" spans="1:26">
      <c r="A22" s="1424"/>
      <c r="B22" s="179" t="s">
        <v>612</v>
      </c>
      <c r="C22" s="180">
        <v>217284</v>
      </c>
      <c r="D22" s="180">
        <v>215985</v>
      </c>
      <c r="E22" s="180">
        <v>216319</v>
      </c>
      <c r="F22" s="180">
        <v>211700</v>
      </c>
      <c r="G22" s="180">
        <v>213536</v>
      </c>
      <c r="H22" s="180">
        <v>216467</v>
      </c>
      <c r="I22" s="180">
        <v>213733</v>
      </c>
      <c r="J22" s="181">
        <v>209679</v>
      </c>
      <c r="K22" s="181">
        <v>198599</v>
      </c>
      <c r="L22" s="181">
        <v>207686</v>
      </c>
      <c r="M22" s="181">
        <v>195270</v>
      </c>
      <c r="N22" s="181">
        <v>203545</v>
      </c>
      <c r="O22" s="181">
        <v>209092</v>
      </c>
      <c r="P22" s="181">
        <v>174779</v>
      </c>
      <c r="Q22" s="181">
        <v>212002</v>
      </c>
      <c r="R22" s="709"/>
      <c r="S22" s="709"/>
      <c r="T22" s="706"/>
      <c r="U22" s="706"/>
      <c r="V22" s="709"/>
      <c r="W22" s="706"/>
      <c r="X22" s="709"/>
      <c r="Y22" s="708"/>
    </row>
    <row r="23" spans="1:26">
      <c r="A23" s="1424"/>
      <c r="B23" s="182" t="s">
        <v>217</v>
      </c>
      <c r="C23" s="181">
        <f t="shared" ref="C23:F23" si="206">+C24+C27+C33</f>
        <v>636068</v>
      </c>
      <c r="D23" s="181">
        <f t="shared" si="206"/>
        <v>677735</v>
      </c>
      <c r="E23" s="181">
        <f t="shared" si="206"/>
        <v>681511</v>
      </c>
      <c r="F23" s="181">
        <f t="shared" si="206"/>
        <v>697163</v>
      </c>
      <c r="G23" s="181">
        <f t="shared" ref="G23:M23" si="207">+G24+G27+G33</f>
        <v>736852</v>
      </c>
      <c r="H23" s="181">
        <f t="shared" si="207"/>
        <v>768063</v>
      </c>
      <c r="I23" s="181">
        <f t="shared" si="207"/>
        <v>803370</v>
      </c>
      <c r="J23" s="181">
        <f t="shared" si="207"/>
        <v>809098</v>
      </c>
      <c r="K23" s="181">
        <f t="shared" si="207"/>
        <v>699599</v>
      </c>
      <c r="L23" s="181">
        <f t="shared" si="207"/>
        <v>847396</v>
      </c>
      <c r="M23" s="181">
        <f t="shared" si="207"/>
        <v>867979</v>
      </c>
      <c r="N23" s="181">
        <f t="shared" ref="N23:Q23" si="208">+N24+N27+N33</f>
        <v>900056</v>
      </c>
      <c r="O23" s="181">
        <f t="shared" si="208"/>
        <v>909869</v>
      </c>
      <c r="P23" s="181">
        <f t="shared" si="208"/>
        <v>781182</v>
      </c>
      <c r="Q23" s="181">
        <f t="shared" si="208"/>
        <v>827083</v>
      </c>
      <c r="R23" s="706"/>
      <c r="S23" s="706"/>
      <c r="T23" s="706"/>
      <c r="U23" s="706"/>
      <c r="V23" s="710"/>
      <c r="W23" s="710"/>
      <c r="X23" s="706"/>
      <c r="Y23" s="708"/>
      <c r="Z23" s="708"/>
    </row>
    <row r="24" spans="1:26">
      <c r="A24" s="1424"/>
      <c r="B24" s="183" t="s">
        <v>218</v>
      </c>
      <c r="C24" s="181">
        <f t="shared" ref="C24" si="209">SUM(C25:C26)</f>
        <v>402946</v>
      </c>
      <c r="D24" s="181">
        <f t="shared" ref="D24" si="210">SUM(D25:D26)</f>
        <v>433755</v>
      </c>
      <c r="E24" s="181">
        <f t="shared" ref="E24" si="211">SUM(E25:E26)</f>
        <v>427641</v>
      </c>
      <c r="F24" s="181">
        <f t="shared" ref="F24" si="212">SUM(F25:F26)</f>
        <v>436798</v>
      </c>
      <c r="G24" s="181">
        <f t="shared" ref="G24:M24" si="213">SUM(G25:G26)</f>
        <v>496600</v>
      </c>
      <c r="H24" s="181">
        <f t="shared" si="213"/>
        <v>500891</v>
      </c>
      <c r="I24" s="181">
        <f t="shared" si="213"/>
        <v>535213</v>
      </c>
      <c r="J24" s="181">
        <f t="shared" si="213"/>
        <v>512002</v>
      </c>
      <c r="K24" s="181">
        <f t="shared" si="213"/>
        <v>405980</v>
      </c>
      <c r="L24" s="181">
        <f t="shared" si="213"/>
        <v>526345</v>
      </c>
      <c r="M24" s="181">
        <f t="shared" si="213"/>
        <v>552557</v>
      </c>
      <c r="N24" s="181">
        <f>SUM(N25:N26)</f>
        <v>540977</v>
      </c>
      <c r="O24" s="181">
        <f>SUM(O25:O26)</f>
        <v>526883</v>
      </c>
      <c r="P24" s="181">
        <f>SUM(P25:P26)</f>
        <v>376170</v>
      </c>
      <c r="Q24" s="181">
        <f>SUM(Q25:Q26)</f>
        <v>455641</v>
      </c>
      <c r="R24" s="711"/>
      <c r="S24" s="711"/>
      <c r="T24" s="711"/>
      <c r="U24" s="712"/>
      <c r="V24" s="708"/>
      <c r="W24" s="708"/>
      <c r="X24" s="708"/>
      <c r="Y24" s="708"/>
      <c r="Z24" s="708"/>
    </row>
    <row r="25" spans="1:26">
      <c r="A25" s="1424"/>
      <c r="B25" s="184" t="s">
        <v>219</v>
      </c>
      <c r="C25" s="185">
        <v>341315</v>
      </c>
      <c r="D25" s="185">
        <v>370993</v>
      </c>
      <c r="E25" s="185">
        <v>378234</v>
      </c>
      <c r="F25" s="185">
        <v>382579</v>
      </c>
      <c r="G25" s="185">
        <v>443173</v>
      </c>
      <c r="H25" s="185">
        <v>445944</v>
      </c>
      <c r="I25" s="185">
        <v>473757</v>
      </c>
      <c r="J25" s="186">
        <v>446188</v>
      </c>
      <c r="K25" s="186">
        <v>346399</v>
      </c>
      <c r="L25" s="186">
        <v>468074</v>
      </c>
      <c r="M25" s="186">
        <v>487428</v>
      </c>
      <c r="N25" s="186">
        <v>474810</v>
      </c>
      <c r="O25" s="186">
        <v>467144</v>
      </c>
      <c r="P25" s="186">
        <v>340506</v>
      </c>
      <c r="Q25" s="186">
        <v>388042</v>
      </c>
      <c r="R25" s="706"/>
      <c r="S25" s="706"/>
      <c r="T25" s="706"/>
      <c r="U25" s="712"/>
      <c r="V25" s="708"/>
      <c r="W25" s="708"/>
      <c r="X25" s="708"/>
      <c r="Y25" s="708"/>
      <c r="Z25" s="708"/>
    </row>
    <row r="26" spans="1:26">
      <c r="A26" s="1424"/>
      <c r="B26" s="187" t="s">
        <v>220</v>
      </c>
      <c r="C26" s="185">
        <v>61631</v>
      </c>
      <c r="D26" s="185">
        <v>62762</v>
      </c>
      <c r="E26" s="185">
        <v>49407</v>
      </c>
      <c r="F26" s="185">
        <v>54219</v>
      </c>
      <c r="G26" s="185">
        <v>53427</v>
      </c>
      <c r="H26" s="185">
        <v>54947</v>
      </c>
      <c r="I26" s="185">
        <v>61456</v>
      </c>
      <c r="J26" s="186">
        <v>65814</v>
      </c>
      <c r="K26" s="186">
        <v>59581</v>
      </c>
      <c r="L26" s="186">
        <v>58271</v>
      </c>
      <c r="M26" s="186">
        <v>65129</v>
      </c>
      <c r="N26" s="186">
        <v>66167</v>
      </c>
      <c r="O26" s="186">
        <v>59739</v>
      </c>
      <c r="P26" s="186">
        <v>35664</v>
      </c>
      <c r="Q26" s="186">
        <v>67599</v>
      </c>
      <c r="R26" s="706"/>
      <c r="S26" s="706"/>
      <c r="T26" s="711"/>
      <c r="U26" s="706"/>
      <c r="V26" s="708"/>
      <c r="W26" s="708"/>
      <c r="X26" s="708"/>
      <c r="Y26" s="708"/>
      <c r="Z26" s="708"/>
    </row>
    <row r="27" spans="1:26">
      <c r="A27" s="1424"/>
      <c r="B27" s="183" t="s">
        <v>221</v>
      </c>
      <c r="C27" s="181">
        <f t="shared" ref="C27" si="214">SUM(C28:C32)</f>
        <v>224632</v>
      </c>
      <c r="D27" s="181">
        <f t="shared" ref="D27" si="215">SUM(D28:D32)</f>
        <v>235413</v>
      </c>
      <c r="E27" s="181">
        <f t="shared" ref="E27" si="216">SUM(E28:E32)</f>
        <v>245547</v>
      </c>
      <c r="F27" s="181">
        <f t="shared" ref="F27" si="217">SUM(F28:F32)</f>
        <v>252016</v>
      </c>
      <c r="G27" s="181">
        <f t="shared" ref="G27:M27" si="218">SUM(G28:G32)</f>
        <v>230191</v>
      </c>
      <c r="H27" s="181">
        <f t="shared" si="218"/>
        <v>258895</v>
      </c>
      <c r="I27" s="181">
        <f t="shared" si="218"/>
        <v>257720</v>
      </c>
      <c r="J27" s="181">
        <f t="shared" si="218"/>
        <v>286451</v>
      </c>
      <c r="K27" s="181">
        <f t="shared" si="218"/>
        <v>283114</v>
      </c>
      <c r="L27" s="181">
        <f t="shared" si="218"/>
        <v>311148</v>
      </c>
      <c r="M27" s="181">
        <f t="shared" si="218"/>
        <v>306144</v>
      </c>
      <c r="N27" s="181">
        <f>SUM(N28:N32)</f>
        <v>350144</v>
      </c>
      <c r="O27" s="181">
        <f>SUM(O28:O32)</f>
        <v>373453</v>
      </c>
      <c r="P27" s="181">
        <f>SUM(P28:P32)</f>
        <v>393640</v>
      </c>
      <c r="Q27" s="181">
        <f>SUM(Q28:Q32)</f>
        <v>362769</v>
      </c>
      <c r="R27" s="706"/>
      <c r="S27" s="711"/>
      <c r="T27" s="711"/>
      <c r="U27" s="712"/>
      <c r="V27" s="708"/>
      <c r="W27" s="708"/>
      <c r="X27" s="708"/>
      <c r="Y27" s="708"/>
      <c r="Z27" s="708"/>
    </row>
    <row r="28" spans="1:26">
      <c r="A28" s="1424"/>
      <c r="B28" s="184" t="s">
        <v>222</v>
      </c>
      <c r="C28" s="185">
        <v>57382</v>
      </c>
      <c r="D28" s="185">
        <v>67498</v>
      </c>
      <c r="E28" s="185">
        <v>69148</v>
      </c>
      <c r="F28" s="185">
        <v>69580</v>
      </c>
      <c r="G28" s="185">
        <v>59294</v>
      </c>
      <c r="H28" s="185">
        <v>73191</v>
      </c>
      <c r="I28" s="185">
        <v>78312</v>
      </c>
      <c r="J28" s="185">
        <v>81123</v>
      </c>
      <c r="K28" s="186">
        <v>70757</v>
      </c>
      <c r="L28" s="186">
        <v>78156</v>
      </c>
      <c r="M28" s="186">
        <v>69311</v>
      </c>
      <c r="N28" s="186">
        <v>80265</v>
      </c>
      <c r="O28" s="186">
        <v>74993</v>
      </c>
      <c r="P28" s="186">
        <v>68826</v>
      </c>
      <c r="Q28" s="186">
        <v>71617</v>
      </c>
      <c r="R28" s="706"/>
      <c r="S28" s="706"/>
      <c r="T28" s="706"/>
      <c r="U28" s="712"/>
      <c r="V28" s="708"/>
      <c r="W28" s="708"/>
      <c r="X28" s="708"/>
      <c r="Y28" s="708"/>
      <c r="Z28" s="708"/>
    </row>
    <row r="29" spans="1:26">
      <c r="A29" s="1424"/>
      <c r="B29" s="184" t="s">
        <v>223</v>
      </c>
      <c r="C29" s="185">
        <v>20848</v>
      </c>
      <c r="D29" s="185">
        <v>20965</v>
      </c>
      <c r="E29" s="185">
        <v>21415</v>
      </c>
      <c r="F29" s="185">
        <v>21741</v>
      </c>
      <c r="G29" s="185">
        <v>20320</v>
      </c>
      <c r="H29" s="185">
        <v>18820</v>
      </c>
      <c r="I29" s="185">
        <v>19495</v>
      </c>
      <c r="J29" s="186">
        <v>21693</v>
      </c>
      <c r="K29" s="186">
        <v>25647</v>
      </c>
      <c r="L29" s="186">
        <v>24262</v>
      </c>
      <c r="M29" s="186">
        <v>24650</v>
      </c>
      <c r="N29" s="186">
        <v>23452</v>
      </c>
      <c r="O29" s="186">
        <v>20740</v>
      </c>
      <c r="P29" s="186">
        <v>16866</v>
      </c>
      <c r="Q29" s="186">
        <v>19484</v>
      </c>
      <c r="R29" s="706"/>
      <c r="S29" s="706"/>
      <c r="T29" s="706"/>
      <c r="U29" s="712"/>
      <c r="V29" s="708"/>
      <c r="W29" s="708"/>
      <c r="X29" s="708"/>
      <c r="Y29" s="708"/>
      <c r="Z29" s="708"/>
    </row>
    <row r="30" spans="1:26">
      <c r="A30" s="1424"/>
      <c r="B30" s="184" t="s">
        <v>224</v>
      </c>
      <c r="C30" s="185">
        <v>143402</v>
      </c>
      <c r="D30" s="185">
        <v>141977</v>
      </c>
      <c r="E30" s="185">
        <v>151062</v>
      </c>
      <c r="F30" s="185">
        <v>157265</v>
      </c>
      <c r="G30" s="185">
        <v>147667</v>
      </c>
      <c r="H30" s="185">
        <v>163813</v>
      </c>
      <c r="I30" s="185">
        <v>156501</v>
      </c>
      <c r="J30" s="186">
        <v>179632</v>
      </c>
      <c r="K30" s="186">
        <v>182412</v>
      </c>
      <c r="L30" s="186">
        <v>203682</v>
      </c>
      <c r="M30" s="186">
        <v>206801</v>
      </c>
      <c r="N30" s="186">
        <v>239516</v>
      </c>
      <c r="O30" s="186">
        <v>269563</v>
      </c>
      <c r="P30" s="186">
        <v>299234</v>
      </c>
      <c r="Q30" s="186">
        <v>266115</v>
      </c>
      <c r="R30" s="706"/>
      <c r="S30" s="706"/>
      <c r="T30" s="711"/>
      <c r="U30" s="706"/>
      <c r="V30" s="708"/>
      <c r="W30" s="708"/>
      <c r="X30" s="708"/>
      <c r="Y30" s="708"/>
      <c r="Z30" s="708"/>
    </row>
    <row r="31" spans="1:26">
      <c r="A31" s="1425"/>
      <c r="B31" s="184" t="s">
        <v>115</v>
      </c>
      <c r="C31" s="511">
        <v>0</v>
      </c>
      <c r="D31" s="511">
        <v>0</v>
      </c>
      <c r="E31" s="511">
        <v>0</v>
      </c>
      <c r="F31" s="511">
        <v>186</v>
      </c>
      <c r="G31" s="511">
        <v>0</v>
      </c>
      <c r="H31" s="511">
        <v>177</v>
      </c>
      <c r="I31" s="511">
        <v>0</v>
      </c>
      <c r="J31" s="186">
        <v>0</v>
      </c>
      <c r="K31" s="186">
        <v>0</v>
      </c>
      <c r="L31" s="186">
        <v>0</v>
      </c>
      <c r="M31" s="186">
        <v>92</v>
      </c>
      <c r="N31" s="186">
        <v>25</v>
      </c>
      <c r="O31" s="512">
        <v>80</v>
      </c>
      <c r="P31" s="512">
        <v>229</v>
      </c>
      <c r="Q31" s="512">
        <v>0</v>
      </c>
      <c r="R31" s="706"/>
      <c r="S31" s="711"/>
      <c r="T31" s="711"/>
      <c r="U31" s="712"/>
      <c r="V31" s="708"/>
      <c r="W31" s="708"/>
      <c r="X31" s="708"/>
      <c r="Z31" s="708"/>
    </row>
    <row r="32" spans="1:26">
      <c r="A32" s="1424"/>
      <c r="B32" s="184" t="s">
        <v>225</v>
      </c>
      <c r="C32" s="185">
        <v>3000</v>
      </c>
      <c r="D32" s="185">
        <v>4973</v>
      </c>
      <c r="E32" s="185">
        <v>3922</v>
      </c>
      <c r="F32" s="185">
        <v>3244</v>
      </c>
      <c r="G32" s="185">
        <v>2910</v>
      </c>
      <c r="H32" s="185">
        <v>2894</v>
      </c>
      <c r="I32" s="185">
        <v>3412</v>
      </c>
      <c r="J32" s="186">
        <v>4003</v>
      </c>
      <c r="K32" s="186">
        <v>4298</v>
      </c>
      <c r="L32" s="186">
        <v>5048</v>
      </c>
      <c r="M32" s="186">
        <v>5290</v>
      </c>
      <c r="N32" s="186">
        <v>6886</v>
      </c>
      <c r="O32" s="186">
        <v>8077</v>
      </c>
      <c r="P32" s="186">
        <v>8485</v>
      </c>
      <c r="Q32" s="186">
        <v>5553</v>
      </c>
      <c r="R32" s="706"/>
      <c r="S32" s="706"/>
      <c r="T32" s="706"/>
      <c r="U32" s="712"/>
      <c r="V32" s="708"/>
      <c r="W32" s="708"/>
      <c r="X32" s="708"/>
      <c r="Z32" s="708"/>
    </row>
    <row r="33" spans="1:26">
      <c r="A33" s="1424"/>
      <c r="B33" s="188" t="s">
        <v>230</v>
      </c>
      <c r="C33" s="181">
        <f t="shared" ref="C33" si="219">+C34+C35</f>
        <v>8490</v>
      </c>
      <c r="D33" s="181">
        <f t="shared" ref="D33" si="220">+D34+D35</f>
        <v>8567</v>
      </c>
      <c r="E33" s="181">
        <f t="shared" ref="E33" si="221">+E34+E35</f>
        <v>8323</v>
      </c>
      <c r="F33" s="181">
        <f t="shared" ref="F33" si="222">+F34+F35</f>
        <v>8349</v>
      </c>
      <c r="G33" s="181">
        <f t="shared" ref="G33:M33" si="223">+G34+G35</f>
        <v>10061</v>
      </c>
      <c r="H33" s="181">
        <f t="shared" si="223"/>
        <v>8277</v>
      </c>
      <c r="I33" s="181">
        <f t="shared" si="223"/>
        <v>10437</v>
      </c>
      <c r="J33" s="181">
        <f t="shared" si="223"/>
        <v>10645</v>
      </c>
      <c r="K33" s="181">
        <f t="shared" si="223"/>
        <v>10505</v>
      </c>
      <c r="L33" s="181">
        <f t="shared" si="223"/>
        <v>9903</v>
      </c>
      <c r="M33" s="181">
        <f t="shared" si="223"/>
        <v>9278</v>
      </c>
      <c r="N33" s="181">
        <f>+N34+N35</f>
        <v>8935</v>
      </c>
      <c r="O33" s="181">
        <f>+O34+O35</f>
        <v>9533</v>
      </c>
      <c r="P33" s="181">
        <f>+P34+P35</f>
        <v>11372</v>
      </c>
      <c r="Q33" s="181">
        <f>+Q34+Q35</f>
        <v>8673</v>
      </c>
      <c r="R33" s="706"/>
      <c r="S33" s="706"/>
      <c r="T33" s="706"/>
      <c r="U33" s="712"/>
      <c r="V33" s="708"/>
      <c r="W33" s="708"/>
      <c r="X33" s="708"/>
      <c r="Z33" s="708"/>
    </row>
    <row r="34" spans="1:26" ht="14.4">
      <c r="A34" s="1424"/>
      <c r="B34" s="184" t="s">
        <v>219</v>
      </c>
      <c r="C34" s="185">
        <v>3355</v>
      </c>
      <c r="D34" s="185">
        <v>3103</v>
      </c>
      <c r="E34" s="185">
        <v>2897</v>
      </c>
      <c r="F34" s="185">
        <v>2920</v>
      </c>
      <c r="G34" s="185">
        <v>4592</v>
      </c>
      <c r="H34" s="185">
        <v>3003</v>
      </c>
      <c r="I34" s="185">
        <v>5375</v>
      </c>
      <c r="J34" s="186">
        <v>4924</v>
      </c>
      <c r="K34" s="186">
        <v>3555</v>
      </c>
      <c r="L34" s="668">
        <v>3268</v>
      </c>
      <c r="M34" s="186">
        <v>3930</v>
      </c>
      <c r="N34" s="186">
        <v>3352</v>
      </c>
      <c r="O34" s="186">
        <v>3555</v>
      </c>
      <c r="P34" s="186">
        <v>4704</v>
      </c>
      <c r="Q34" s="186">
        <v>2639</v>
      </c>
      <c r="R34" s="706"/>
      <c r="S34" s="706"/>
      <c r="T34" s="711"/>
      <c r="U34" s="706"/>
      <c r="V34" s="708"/>
      <c r="W34" s="708"/>
      <c r="X34" s="708"/>
      <c r="Z34" s="708"/>
    </row>
    <row r="35" spans="1:26" ht="14.4">
      <c r="A35" s="1424"/>
      <c r="B35" s="184" t="s">
        <v>227</v>
      </c>
      <c r="C35" s="185">
        <v>5135</v>
      </c>
      <c r="D35" s="185">
        <v>5464</v>
      </c>
      <c r="E35" s="185">
        <v>5426</v>
      </c>
      <c r="F35" s="185">
        <v>5429</v>
      </c>
      <c r="G35" s="185">
        <v>5469</v>
      </c>
      <c r="H35" s="185">
        <v>5274</v>
      </c>
      <c r="I35" s="185">
        <v>5062</v>
      </c>
      <c r="J35" s="186">
        <v>5721</v>
      </c>
      <c r="K35" s="186">
        <v>6950</v>
      </c>
      <c r="L35" s="668">
        <v>6635</v>
      </c>
      <c r="M35" s="186">
        <v>5348</v>
      </c>
      <c r="N35" s="186">
        <v>5583</v>
      </c>
      <c r="O35" s="186">
        <v>5978</v>
      </c>
      <c r="P35" s="186">
        <v>6668</v>
      </c>
      <c r="Q35" s="186">
        <v>6034</v>
      </c>
      <c r="R35" s="711"/>
      <c r="S35" s="711"/>
      <c r="T35" s="711"/>
      <c r="U35" s="712"/>
      <c r="V35" s="708"/>
      <c r="W35" s="708"/>
      <c r="X35" s="708"/>
      <c r="Z35" s="708"/>
    </row>
    <row r="36" spans="1:26">
      <c r="A36" s="1424"/>
      <c r="B36" s="189" t="s">
        <v>228</v>
      </c>
      <c r="C36" s="190">
        <f t="shared" ref="C36:F36" si="224">+C35+C27+C26</f>
        <v>291398</v>
      </c>
      <c r="D36" s="190">
        <f t="shared" si="224"/>
        <v>303639</v>
      </c>
      <c r="E36" s="190">
        <f t="shared" si="224"/>
        <v>300380</v>
      </c>
      <c r="F36" s="190">
        <f t="shared" si="224"/>
        <v>311664</v>
      </c>
      <c r="G36" s="190">
        <f t="shared" ref="G36:M36" si="225">+G35+G27+G26</f>
        <v>289087</v>
      </c>
      <c r="H36" s="190">
        <f t="shared" si="225"/>
        <v>319116</v>
      </c>
      <c r="I36" s="190">
        <f t="shared" si="225"/>
        <v>324238</v>
      </c>
      <c r="J36" s="190">
        <f t="shared" si="225"/>
        <v>357986</v>
      </c>
      <c r="K36" s="190">
        <f t="shared" si="225"/>
        <v>349645</v>
      </c>
      <c r="L36" s="190">
        <f t="shared" si="225"/>
        <v>376054</v>
      </c>
      <c r="M36" s="190">
        <f t="shared" si="225"/>
        <v>376621</v>
      </c>
      <c r="N36" s="190">
        <f t="shared" ref="N36:Q36" si="226">+N35+N27+N26</f>
        <v>421894</v>
      </c>
      <c r="O36" s="190">
        <f t="shared" si="226"/>
        <v>439170</v>
      </c>
      <c r="P36" s="190">
        <f t="shared" si="226"/>
        <v>435972</v>
      </c>
      <c r="Q36" s="190">
        <f t="shared" si="226"/>
        <v>436402</v>
      </c>
      <c r="R36" s="706"/>
      <c r="S36" s="706"/>
      <c r="T36" s="706"/>
      <c r="U36" s="712"/>
      <c r="V36" s="708"/>
      <c r="W36" s="708"/>
      <c r="X36" s="708"/>
      <c r="Z36" s="708"/>
    </row>
    <row r="37" spans="1:26" ht="21.75" customHeight="1">
      <c r="A37" s="1426"/>
      <c r="B37" s="192" t="s">
        <v>229</v>
      </c>
      <c r="C37" s="193">
        <f t="shared" ref="C37:M37" si="227">+C36/C23*100</f>
        <v>45.812397416628407</v>
      </c>
      <c r="D37" s="193">
        <f t="shared" si="227"/>
        <v>44.802024390063963</v>
      </c>
      <c r="E37" s="193">
        <f t="shared" si="227"/>
        <v>44.075590856200414</v>
      </c>
      <c r="F37" s="193">
        <f t="shared" si="227"/>
        <v>44.704609969261135</v>
      </c>
      <c r="G37" s="193">
        <f t="shared" si="227"/>
        <v>39.232708875052246</v>
      </c>
      <c r="H37" s="193">
        <f t="shared" si="227"/>
        <v>41.548154252971436</v>
      </c>
      <c r="I37" s="193">
        <f t="shared" si="227"/>
        <v>40.359734617922008</v>
      </c>
      <c r="J37" s="193">
        <f t="shared" si="227"/>
        <v>44.24507290834979</v>
      </c>
      <c r="K37" s="193">
        <f t="shared" si="227"/>
        <v>49.977915920405827</v>
      </c>
      <c r="L37" s="193">
        <f t="shared" si="227"/>
        <v>44.377599139009391</v>
      </c>
      <c r="M37" s="193">
        <f t="shared" si="227"/>
        <v>43.390565900787919</v>
      </c>
      <c r="N37" s="193">
        <f t="shared" ref="N37:P37" si="228">+N36/N23*100</f>
        <v>46.874194494564783</v>
      </c>
      <c r="O37" s="193">
        <f t="shared" si="228"/>
        <v>48.26738794265988</v>
      </c>
      <c r="P37" s="193">
        <f t="shared" si="228"/>
        <v>55.809273639177562</v>
      </c>
      <c r="Q37" s="193">
        <f t="shared" ref="Q37" si="229">+Q36/Q23*100</f>
        <v>52.763991038384297</v>
      </c>
      <c r="R37" s="706"/>
      <c r="S37" s="706"/>
      <c r="T37" s="711"/>
      <c r="U37" s="706"/>
      <c r="V37" s="708"/>
      <c r="W37" s="708"/>
      <c r="X37" s="708"/>
      <c r="Z37" s="708"/>
    </row>
    <row r="38" spans="1:26">
      <c r="A38" s="1411" t="s">
        <v>151</v>
      </c>
      <c r="B38" s="194" t="s">
        <v>151</v>
      </c>
      <c r="C38" s="195">
        <v>503621</v>
      </c>
      <c r="D38" s="195">
        <v>528201</v>
      </c>
      <c r="E38" s="195">
        <v>542971</v>
      </c>
      <c r="F38" s="195">
        <v>546729</v>
      </c>
      <c r="G38" s="195">
        <v>587694</v>
      </c>
      <c r="H38" s="195">
        <v>632641</v>
      </c>
      <c r="I38" s="195">
        <v>655249</v>
      </c>
      <c r="J38" s="196">
        <v>676584</v>
      </c>
      <c r="K38" s="196">
        <v>698820</v>
      </c>
      <c r="L38" s="196">
        <f t="shared" ref="L38:Q38" si="230">+L39+L40</f>
        <v>715629</v>
      </c>
      <c r="M38" s="196">
        <f t="shared" si="230"/>
        <v>722600</v>
      </c>
      <c r="N38" s="196">
        <f t="shared" si="230"/>
        <v>765001</v>
      </c>
      <c r="O38" s="196">
        <f t="shared" si="230"/>
        <v>801681</v>
      </c>
      <c r="P38" s="196">
        <f t="shared" si="230"/>
        <v>675730</v>
      </c>
      <c r="Q38" s="196">
        <f t="shared" si="230"/>
        <v>705302</v>
      </c>
      <c r="R38" s="706"/>
      <c r="S38" s="711"/>
      <c r="T38" s="711"/>
      <c r="U38" s="712"/>
      <c r="V38" s="708"/>
      <c r="W38" s="708"/>
      <c r="X38" s="708"/>
      <c r="Y38" s="708"/>
      <c r="Z38" s="708"/>
    </row>
    <row r="39" spans="1:26">
      <c r="A39" s="1412"/>
      <c r="B39" s="179" t="s">
        <v>612</v>
      </c>
      <c r="C39" s="180">
        <v>39105</v>
      </c>
      <c r="D39" s="180">
        <v>38603</v>
      </c>
      <c r="E39" s="180">
        <v>43596</v>
      </c>
      <c r="F39" s="180">
        <v>41875</v>
      </c>
      <c r="G39" s="180">
        <v>40940</v>
      </c>
      <c r="H39" s="180">
        <v>53755</v>
      </c>
      <c r="I39" s="180">
        <v>59800</v>
      </c>
      <c r="J39" s="181">
        <v>56493</v>
      </c>
      <c r="K39" s="181">
        <v>55835</v>
      </c>
      <c r="L39" s="181">
        <v>64336</v>
      </c>
      <c r="M39" s="181">
        <v>63561</v>
      </c>
      <c r="N39" s="181">
        <v>61862</v>
      </c>
      <c r="O39" s="181">
        <v>67505</v>
      </c>
      <c r="P39" s="181">
        <v>54663</v>
      </c>
      <c r="Q39" s="181">
        <v>61137</v>
      </c>
      <c r="R39" s="706"/>
      <c r="S39" s="706"/>
      <c r="T39" s="706"/>
      <c r="U39" s="712"/>
      <c r="V39" s="708"/>
      <c r="W39" s="708"/>
      <c r="X39" s="708"/>
      <c r="Y39" s="708"/>
      <c r="Z39" s="708"/>
    </row>
    <row r="40" spans="1:26">
      <c r="A40" s="1412"/>
      <c r="B40" s="182" t="s">
        <v>217</v>
      </c>
      <c r="C40" s="181">
        <f t="shared" ref="C40:F40" si="231">+C41+C44+C50</f>
        <v>464516</v>
      </c>
      <c r="D40" s="181">
        <f t="shared" si="231"/>
        <v>489598</v>
      </c>
      <c r="E40" s="181">
        <f t="shared" si="231"/>
        <v>499375</v>
      </c>
      <c r="F40" s="181">
        <f t="shared" si="231"/>
        <v>504854</v>
      </c>
      <c r="G40" s="181">
        <f t="shared" ref="G40:M40" si="232">+G41+G44+G50</f>
        <v>546754</v>
      </c>
      <c r="H40" s="181">
        <f t="shared" si="232"/>
        <v>578886</v>
      </c>
      <c r="I40" s="181">
        <f t="shared" si="232"/>
        <v>595449</v>
      </c>
      <c r="J40" s="181">
        <f t="shared" si="232"/>
        <v>620091</v>
      </c>
      <c r="K40" s="181">
        <f t="shared" si="232"/>
        <v>494515</v>
      </c>
      <c r="L40" s="181">
        <f t="shared" si="232"/>
        <v>651293</v>
      </c>
      <c r="M40" s="181">
        <f t="shared" si="232"/>
        <v>659039</v>
      </c>
      <c r="N40" s="181">
        <f t="shared" ref="N40:Q40" si="233">+N41+N44+N50</f>
        <v>703139</v>
      </c>
      <c r="O40" s="181">
        <f t="shared" si="233"/>
        <v>734176</v>
      </c>
      <c r="P40" s="181">
        <f t="shared" si="233"/>
        <v>621067</v>
      </c>
      <c r="Q40" s="181">
        <f t="shared" si="233"/>
        <v>644165</v>
      </c>
      <c r="R40" s="706"/>
      <c r="S40" s="706"/>
      <c r="T40" s="706"/>
      <c r="U40" s="712"/>
      <c r="V40" s="708"/>
      <c r="W40" s="708"/>
      <c r="X40" s="708"/>
      <c r="Y40" s="708"/>
      <c r="Z40" s="708"/>
    </row>
    <row r="41" spans="1:26" ht="12.75" customHeight="1">
      <c r="A41" s="1412"/>
      <c r="B41" s="183" t="s">
        <v>218</v>
      </c>
      <c r="C41" s="181">
        <f t="shared" ref="C41:F41" si="234">SUM(C42:C43)</f>
        <v>261542</v>
      </c>
      <c r="D41" s="181">
        <f t="shared" si="234"/>
        <v>277548</v>
      </c>
      <c r="E41" s="181">
        <f t="shared" si="234"/>
        <v>278740</v>
      </c>
      <c r="F41" s="181">
        <f t="shared" si="234"/>
        <v>298726</v>
      </c>
      <c r="G41" s="181">
        <f t="shared" ref="G41:M41" si="235">SUM(G42:G43)</f>
        <v>362198</v>
      </c>
      <c r="H41" s="181">
        <f t="shared" si="235"/>
        <v>356072</v>
      </c>
      <c r="I41" s="181">
        <f t="shared" si="235"/>
        <v>382301</v>
      </c>
      <c r="J41" s="181">
        <f t="shared" si="235"/>
        <v>383271</v>
      </c>
      <c r="K41" s="181">
        <f t="shared" si="235"/>
        <v>255086</v>
      </c>
      <c r="L41" s="181">
        <f t="shared" si="235"/>
        <v>389511</v>
      </c>
      <c r="M41" s="181">
        <f t="shared" si="235"/>
        <v>411428</v>
      </c>
      <c r="N41" s="181">
        <f>SUM(N42:N43)</f>
        <v>393171</v>
      </c>
      <c r="O41" s="181">
        <f>SUM(O42:O43)</f>
        <v>402550</v>
      </c>
      <c r="P41" s="181">
        <f>SUM(P42:P43)</f>
        <v>330690</v>
      </c>
      <c r="Q41" s="181">
        <f>SUM(Q42:Q43)</f>
        <v>358615</v>
      </c>
      <c r="R41" s="706"/>
      <c r="S41" s="706"/>
      <c r="T41" s="711"/>
      <c r="U41" s="706"/>
      <c r="V41" s="708"/>
      <c r="W41" s="708"/>
      <c r="X41" s="708"/>
      <c r="Y41" s="708"/>
      <c r="Z41" s="708"/>
    </row>
    <row r="42" spans="1:26">
      <c r="A42" s="1412"/>
      <c r="B42" s="184" t="s">
        <v>219</v>
      </c>
      <c r="C42" s="186">
        <v>228410</v>
      </c>
      <c r="D42" s="186">
        <v>242436</v>
      </c>
      <c r="E42" s="186">
        <v>249268</v>
      </c>
      <c r="F42" s="186">
        <v>266870</v>
      </c>
      <c r="G42" s="186">
        <v>322772</v>
      </c>
      <c r="H42" s="186">
        <v>324420</v>
      </c>
      <c r="I42" s="186">
        <v>340591</v>
      </c>
      <c r="J42" s="186">
        <v>345377</v>
      </c>
      <c r="K42" s="186">
        <v>227164</v>
      </c>
      <c r="L42" s="186">
        <v>354271</v>
      </c>
      <c r="M42" s="186">
        <v>370322</v>
      </c>
      <c r="N42" s="186">
        <v>349267</v>
      </c>
      <c r="O42" s="1221">
        <v>363032</v>
      </c>
      <c r="P42" s="186">
        <v>303460</v>
      </c>
      <c r="Q42" s="186">
        <v>313517</v>
      </c>
      <c r="R42" s="706"/>
      <c r="S42" s="711"/>
      <c r="T42" s="711"/>
      <c r="U42" s="712"/>
      <c r="V42" s="708"/>
      <c r="W42" s="708"/>
      <c r="X42" s="708"/>
      <c r="Y42" s="708"/>
      <c r="Z42" s="708"/>
    </row>
    <row r="43" spans="1:26" ht="12.75" customHeight="1">
      <c r="A43" s="1412"/>
      <c r="B43" s="187" t="s">
        <v>220</v>
      </c>
      <c r="C43" s="186">
        <v>33132</v>
      </c>
      <c r="D43" s="186">
        <v>35112</v>
      </c>
      <c r="E43" s="186">
        <v>29472</v>
      </c>
      <c r="F43" s="186">
        <v>31856</v>
      </c>
      <c r="G43" s="186">
        <v>39426</v>
      </c>
      <c r="H43" s="186">
        <v>31652</v>
      </c>
      <c r="I43" s="186">
        <v>41710</v>
      </c>
      <c r="J43" s="186">
        <v>37894</v>
      </c>
      <c r="K43" s="186">
        <v>27922</v>
      </c>
      <c r="L43" s="186">
        <v>35240</v>
      </c>
      <c r="M43" s="186">
        <v>41106</v>
      </c>
      <c r="N43" s="186">
        <v>43904</v>
      </c>
      <c r="O43" s="1221">
        <v>39518</v>
      </c>
      <c r="P43" s="186">
        <v>27230</v>
      </c>
      <c r="Q43" s="186">
        <v>45098</v>
      </c>
      <c r="R43" s="706"/>
      <c r="S43" s="706"/>
      <c r="T43" s="706"/>
      <c r="U43" s="712"/>
      <c r="V43" s="708"/>
      <c r="W43" s="708"/>
      <c r="X43" s="708"/>
      <c r="Y43" s="708"/>
      <c r="Z43" s="708"/>
    </row>
    <row r="44" spans="1:26">
      <c r="A44" s="1412"/>
      <c r="B44" s="183" t="s">
        <v>221</v>
      </c>
      <c r="C44" s="181">
        <f t="shared" ref="C44:F44" si="236">SUM(C45:C49)</f>
        <v>134699</v>
      </c>
      <c r="D44" s="181">
        <f t="shared" si="236"/>
        <v>143078</v>
      </c>
      <c r="E44" s="181">
        <f t="shared" si="236"/>
        <v>157632</v>
      </c>
      <c r="F44" s="181">
        <f t="shared" si="236"/>
        <v>145691</v>
      </c>
      <c r="G44" s="181">
        <f t="shared" ref="G44:M44" si="237">SUM(G45:G49)</f>
        <v>123108</v>
      </c>
      <c r="H44" s="181">
        <f t="shared" si="237"/>
        <v>155002</v>
      </c>
      <c r="I44" s="181">
        <f t="shared" si="237"/>
        <v>149532</v>
      </c>
      <c r="J44" s="181">
        <f t="shared" si="237"/>
        <v>170397</v>
      </c>
      <c r="K44" s="181">
        <f t="shared" si="237"/>
        <v>175011</v>
      </c>
      <c r="L44" s="181">
        <f t="shared" si="237"/>
        <v>200525</v>
      </c>
      <c r="M44" s="181">
        <f t="shared" si="237"/>
        <v>186904</v>
      </c>
      <c r="N44" s="181">
        <f>SUM(N45:N49)</f>
        <v>243241</v>
      </c>
      <c r="O44" s="181">
        <f>SUM(O45:O49)</f>
        <v>252503</v>
      </c>
      <c r="P44" s="181">
        <f>SUM(P45:P49)</f>
        <v>230511</v>
      </c>
      <c r="Q44" s="181">
        <f>SUM(Q45:Q49)</f>
        <v>221824</v>
      </c>
      <c r="R44" s="706"/>
      <c r="S44" s="706"/>
      <c r="T44" s="706"/>
      <c r="U44" s="712"/>
      <c r="V44" s="708"/>
      <c r="W44" s="708"/>
      <c r="X44" s="708"/>
      <c r="Y44" s="708"/>
      <c r="Z44" s="708"/>
    </row>
    <row r="45" spans="1:26" ht="12.75" customHeight="1">
      <c r="A45" s="1412"/>
      <c r="B45" s="184" t="s">
        <v>222</v>
      </c>
      <c r="C45" s="186">
        <v>21363</v>
      </c>
      <c r="D45" s="186">
        <v>22141</v>
      </c>
      <c r="E45" s="186">
        <v>23557</v>
      </c>
      <c r="F45" s="186">
        <v>25474</v>
      </c>
      <c r="G45" s="186">
        <v>23898</v>
      </c>
      <c r="H45" s="186">
        <v>29135</v>
      </c>
      <c r="I45" s="186">
        <v>28340</v>
      </c>
      <c r="J45" s="186">
        <v>30834</v>
      </c>
      <c r="K45" s="186">
        <v>30035</v>
      </c>
      <c r="L45" s="186">
        <v>32073</v>
      </c>
      <c r="M45" s="186">
        <v>29207</v>
      </c>
      <c r="N45" s="186">
        <v>35780</v>
      </c>
      <c r="O45" s="186">
        <v>28952</v>
      </c>
      <c r="P45" s="186">
        <v>16865</v>
      </c>
      <c r="Q45" s="186">
        <v>23223</v>
      </c>
      <c r="R45" s="706"/>
      <c r="S45" s="706"/>
      <c r="T45" s="711"/>
      <c r="U45" s="706"/>
      <c r="V45" s="708"/>
      <c r="W45" s="708"/>
      <c r="X45" s="708"/>
      <c r="Y45" s="708"/>
      <c r="Z45" s="708"/>
    </row>
    <row r="46" spans="1:26">
      <c r="A46" s="1412"/>
      <c r="B46" s="184" t="s">
        <v>223</v>
      </c>
      <c r="C46" s="186">
        <v>7226</v>
      </c>
      <c r="D46" s="186">
        <v>7606</v>
      </c>
      <c r="E46" s="186">
        <v>6720</v>
      </c>
      <c r="F46" s="186">
        <v>7713</v>
      </c>
      <c r="G46" s="186">
        <v>8260</v>
      </c>
      <c r="H46" s="186">
        <v>7897</v>
      </c>
      <c r="I46" s="186">
        <v>5671</v>
      </c>
      <c r="J46" s="186">
        <v>6747</v>
      </c>
      <c r="K46" s="186">
        <v>7903</v>
      </c>
      <c r="L46" s="186">
        <v>10074</v>
      </c>
      <c r="M46" s="186">
        <v>8581</v>
      </c>
      <c r="N46" s="186">
        <v>10844</v>
      </c>
      <c r="O46" s="186">
        <v>11894</v>
      </c>
      <c r="P46" s="186">
        <v>5040</v>
      </c>
      <c r="Q46" s="186">
        <v>9567</v>
      </c>
      <c r="R46" s="711"/>
      <c r="S46" s="711"/>
      <c r="T46" s="711"/>
      <c r="U46" s="712"/>
      <c r="V46" s="708"/>
      <c r="W46" s="708"/>
      <c r="X46" s="708"/>
      <c r="Y46" s="708"/>
      <c r="Z46" s="708"/>
    </row>
    <row r="47" spans="1:26">
      <c r="A47" s="1412"/>
      <c r="B47" s="184" t="s">
        <v>224</v>
      </c>
      <c r="C47" s="186">
        <v>96364</v>
      </c>
      <c r="D47" s="186">
        <v>102810</v>
      </c>
      <c r="E47" s="186">
        <v>117259</v>
      </c>
      <c r="F47" s="186">
        <v>104218</v>
      </c>
      <c r="G47" s="186">
        <v>84450</v>
      </c>
      <c r="H47" s="186">
        <v>107659</v>
      </c>
      <c r="I47" s="186">
        <v>105069</v>
      </c>
      <c r="J47" s="186">
        <v>123386</v>
      </c>
      <c r="K47" s="186">
        <v>127791</v>
      </c>
      <c r="L47" s="186">
        <v>146817</v>
      </c>
      <c r="M47" s="186">
        <v>138357</v>
      </c>
      <c r="N47" s="186">
        <v>181599</v>
      </c>
      <c r="O47" s="186">
        <v>193729</v>
      </c>
      <c r="P47" s="186">
        <v>187606</v>
      </c>
      <c r="Q47" s="186">
        <v>175821</v>
      </c>
      <c r="R47" s="706"/>
      <c r="S47" s="706"/>
      <c r="T47" s="706"/>
      <c r="U47" s="712"/>
      <c r="V47" s="708"/>
      <c r="W47" s="708"/>
      <c r="X47" s="708"/>
      <c r="Y47" s="708"/>
      <c r="Z47" s="708"/>
    </row>
    <row r="48" spans="1:26">
      <c r="A48" s="1413"/>
      <c r="B48" s="184" t="s">
        <v>115</v>
      </c>
      <c r="C48" s="186">
        <v>0</v>
      </c>
      <c r="D48" s="186">
        <v>0</v>
      </c>
      <c r="E48" s="186">
        <v>24</v>
      </c>
      <c r="F48" s="186">
        <v>25</v>
      </c>
      <c r="G48" s="186">
        <v>20</v>
      </c>
      <c r="H48" s="186">
        <v>219</v>
      </c>
      <c r="I48" s="186">
        <v>0</v>
      </c>
      <c r="J48" s="186">
        <v>72</v>
      </c>
      <c r="K48" s="186">
        <v>0</v>
      </c>
      <c r="L48" s="186">
        <v>479</v>
      </c>
      <c r="M48" s="186">
        <v>16</v>
      </c>
      <c r="N48" s="186">
        <v>382</v>
      </c>
      <c r="O48" s="512">
        <v>0</v>
      </c>
      <c r="P48" s="512">
        <v>0</v>
      </c>
      <c r="Q48" s="512">
        <v>0</v>
      </c>
      <c r="R48" s="706"/>
      <c r="S48" s="706"/>
      <c r="T48" s="711"/>
      <c r="U48" s="706"/>
      <c r="V48" s="708"/>
      <c r="W48" s="708"/>
      <c r="X48" s="708"/>
      <c r="Z48" s="708"/>
    </row>
    <row r="49" spans="1:26" ht="12.75" customHeight="1">
      <c r="A49" s="1412"/>
      <c r="B49" s="184" t="s">
        <v>225</v>
      </c>
      <c r="C49" s="186">
        <v>9746</v>
      </c>
      <c r="D49" s="186">
        <v>10521</v>
      </c>
      <c r="E49" s="186">
        <v>10072</v>
      </c>
      <c r="F49" s="186">
        <v>8261</v>
      </c>
      <c r="G49" s="186">
        <v>6480</v>
      </c>
      <c r="H49" s="186">
        <v>10092</v>
      </c>
      <c r="I49" s="186">
        <v>10452</v>
      </c>
      <c r="J49" s="186">
        <v>9358</v>
      </c>
      <c r="K49" s="186">
        <v>9282</v>
      </c>
      <c r="L49" s="186">
        <v>11082</v>
      </c>
      <c r="M49" s="186">
        <v>10743</v>
      </c>
      <c r="N49" s="186">
        <v>14636</v>
      </c>
      <c r="O49" s="186">
        <v>17928</v>
      </c>
      <c r="P49" s="186">
        <v>21000</v>
      </c>
      <c r="Q49" s="186">
        <v>13213</v>
      </c>
      <c r="R49" s="706"/>
      <c r="S49" s="711"/>
      <c r="T49" s="711"/>
      <c r="U49" s="712"/>
      <c r="V49" s="708"/>
      <c r="W49" s="708"/>
      <c r="X49" s="708"/>
      <c r="Z49" s="708"/>
    </row>
    <row r="50" spans="1:26">
      <c r="A50" s="1412"/>
      <c r="B50" s="188" t="s">
        <v>230</v>
      </c>
      <c r="C50" s="181">
        <f t="shared" ref="C50:F50" si="238">+C51+C52</f>
        <v>68275</v>
      </c>
      <c r="D50" s="181">
        <f t="shared" si="238"/>
        <v>68972</v>
      </c>
      <c r="E50" s="181">
        <f t="shared" si="238"/>
        <v>63003</v>
      </c>
      <c r="F50" s="181">
        <f t="shared" si="238"/>
        <v>60437</v>
      </c>
      <c r="G50" s="181">
        <f t="shared" ref="G50:M50" si="239">+G51+G52</f>
        <v>61448</v>
      </c>
      <c r="H50" s="181">
        <f t="shared" si="239"/>
        <v>67812</v>
      </c>
      <c r="I50" s="181">
        <f t="shared" si="239"/>
        <v>63616</v>
      </c>
      <c r="J50" s="181">
        <f t="shared" si="239"/>
        <v>66423</v>
      </c>
      <c r="K50" s="181">
        <f t="shared" si="239"/>
        <v>64418</v>
      </c>
      <c r="L50" s="181">
        <f t="shared" si="239"/>
        <v>61257</v>
      </c>
      <c r="M50" s="181">
        <f t="shared" si="239"/>
        <v>60707</v>
      </c>
      <c r="N50" s="181">
        <f>+N51+N52</f>
        <v>66727</v>
      </c>
      <c r="O50" s="181">
        <f>+O51+O52</f>
        <v>79123</v>
      </c>
      <c r="P50" s="181">
        <f>+P51+P52</f>
        <v>59866</v>
      </c>
      <c r="Q50" s="181">
        <f>+Q51+Q52</f>
        <v>63726</v>
      </c>
      <c r="R50" s="706"/>
      <c r="S50" s="706"/>
      <c r="T50" s="706"/>
      <c r="U50" s="712"/>
      <c r="V50" s="708"/>
      <c r="W50" s="708"/>
      <c r="X50" s="708"/>
      <c r="Z50" s="708"/>
    </row>
    <row r="51" spans="1:26" ht="14.4">
      <c r="A51" s="1412"/>
      <c r="B51" s="184" t="s">
        <v>219</v>
      </c>
      <c r="C51" s="186">
        <v>10794</v>
      </c>
      <c r="D51" s="186">
        <v>11527</v>
      </c>
      <c r="E51" s="186">
        <v>10852</v>
      </c>
      <c r="F51" s="186">
        <v>10162</v>
      </c>
      <c r="G51" s="186">
        <v>15610</v>
      </c>
      <c r="H51" s="186">
        <v>17063</v>
      </c>
      <c r="I51" s="186">
        <v>15167</v>
      </c>
      <c r="J51" s="186">
        <v>13998</v>
      </c>
      <c r="K51" s="186">
        <v>14124</v>
      </c>
      <c r="L51" s="668">
        <v>14461</v>
      </c>
      <c r="M51" s="186">
        <v>13029</v>
      </c>
      <c r="N51" s="186">
        <v>11632</v>
      </c>
      <c r="O51" s="186">
        <v>16470</v>
      </c>
      <c r="P51" s="186">
        <v>10079</v>
      </c>
      <c r="Q51" s="186">
        <v>16635</v>
      </c>
      <c r="R51" s="706"/>
      <c r="S51" s="706"/>
      <c r="T51" s="706"/>
      <c r="U51" s="712"/>
      <c r="V51" s="708"/>
      <c r="W51" s="708"/>
      <c r="X51" s="708"/>
      <c r="Z51" s="708"/>
    </row>
    <row r="52" spans="1:26" ht="12.75" customHeight="1">
      <c r="A52" s="1412"/>
      <c r="B52" s="184" t="s">
        <v>227</v>
      </c>
      <c r="C52" s="186">
        <v>57481</v>
      </c>
      <c r="D52" s="186">
        <v>57445</v>
      </c>
      <c r="E52" s="186">
        <v>52151</v>
      </c>
      <c r="F52" s="186">
        <v>50275</v>
      </c>
      <c r="G52" s="186">
        <v>45838</v>
      </c>
      <c r="H52" s="186">
        <v>50749</v>
      </c>
      <c r="I52" s="186">
        <v>48449</v>
      </c>
      <c r="J52" s="186">
        <v>52425</v>
      </c>
      <c r="K52" s="186">
        <v>50294</v>
      </c>
      <c r="L52" s="668">
        <v>46796</v>
      </c>
      <c r="M52" s="186">
        <v>47678</v>
      </c>
      <c r="N52" s="186">
        <v>55095</v>
      </c>
      <c r="O52" s="186">
        <v>62653</v>
      </c>
      <c r="P52" s="186">
        <v>49787</v>
      </c>
      <c r="Q52" s="186">
        <v>47091</v>
      </c>
      <c r="R52" s="706"/>
      <c r="S52" s="706"/>
      <c r="T52" s="711"/>
      <c r="U52" s="706"/>
      <c r="V52" s="708"/>
      <c r="W52" s="708"/>
      <c r="X52" s="708"/>
      <c r="Z52" s="708"/>
    </row>
    <row r="53" spans="1:26">
      <c r="A53" s="1412"/>
      <c r="B53" s="189" t="s">
        <v>228</v>
      </c>
      <c r="C53" s="190">
        <f t="shared" ref="C53:F53" si="240">+C52+C44+C43</f>
        <v>225312</v>
      </c>
      <c r="D53" s="190">
        <f t="shared" si="240"/>
        <v>235635</v>
      </c>
      <c r="E53" s="190">
        <f t="shared" si="240"/>
        <v>239255</v>
      </c>
      <c r="F53" s="190">
        <f t="shared" si="240"/>
        <v>227822</v>
      </c>
      <c r="G53" s="190">
        <f t="shared" ref="G53:M53" si="241">+G52+G44+G43</f>
        <v>208372</v>
      </c>
      <c r="H53" s="190">
        <f t="shared" si="241"/>
        <v>237403</v>
      </c>
      <c r="I53" s="190">
        <f t="shared" si="241"/>
        <v>239691</v>
      </c>
      <c r="J53" s="190">
        <f t="shared" si="241"/>
        <v>260716</v>
      </c>
      <c r="K53" s="190">
        <f t="shared" si="241"/>
        <v>253227</v>
      </c>
      <c r="L53" s="190">
        <f t="shared" si="241"/>
        <v>282561</v>
      </c>
      <c r="M53" s="190">
        <f t="shared" si="241"/>
        <v>275688</v>
      </c>
      <c r="N53" s="190">
        <f t="shared" ref="N53:Q53" si="242">+N52+N44+N43</f>
        <v>342240</v>
      </c>
      <c r="O53" s="191">
        <f t="shared" si="242"/>
        <v>354674</v>
      </c>
      <c r="P53" s="190">
        <f t="shared" si="242"/>
        <v>307528</v>
      </c>
      <c r="Q53" s="190">
        <f t="shared" si="242"/>
        <v>314013</v>
      </c>
      <c r="R53" s="706"/>
      <c r="S53" s="711"/>
      <c r="T53" s="711"/>
      <c r="U53" s="712"/>
      <c r="V53" s="708"/>
      <c r="W53" s="708"/>
      <c r="X53" s="708"/>
      <c r="Z53" s="708"/>
    </row>
    <row r="54" spans="1:26" ht="21.75" customHeight="1">
      <c r="A54" s="1414"/>
      <c r="B54" s="192" t="s">
        <v>229</v>
      </c>
      <c r="C54" s="193">
        <f t="shared" ref="C54:F54" si="243">+C53/C40*100</f>
        <v>48.504680140188924</v>
      </c>
      <c r="D54" s="193">
        <f t="shared" si="243"/>
        <v>48.128260327860815</v>
      </c>
      <c r="E54" s="193">
        <f t="shared" si="243"/>
        <v>47.91088861076345</v>
      </c>
      <c r="F54" s="193">
        <f t="shared" si="243"/>
        <v>45.126313746152356</v>
      </c>
      <c r="G54" s="193">
        <f t="shared" ref="G54:J54" si="244">+G53/G40*100</f>
        <v>38.110740845060121</v>
      </c>
      <c r="H54" s="193">
        <f t="shared" si="244"/>
        <v>41.010319821173773</v>
      </c>
      <c r="I54" s="193">
        <f t="shared" si="244"/>
        <v>40.253825264632241</v>
      </c>
      <c r="J54" s="193">
        <f t="shared" si="244"/>
        <v>42.044796650814156</v>
      </c>
      <c r="K54" s="193">
        <f t="shared" ref="K54:Q54" si="245">+K53/K40*100</f>
        <v>51.207142351597021</v>
      </c>
      <c r="L54" s="193">
        <f t="shared" si="245"/>
        <v>43.384621053811415</v>
      </c>
      <c r="M54" s="193">
        <f t="shared" si="245"/>
        <v>41.831818754277059</v>
      </c>
      <c r="N54" s="193">
        <f t="shared" si="245"/>
        <v>48.673164196552889</v>
      </c>
      <c r="O54" s="193">
        <f t="shared" si="245"/>
        <v>48.309124787516886</v>
      </c>
      <c r="P54" s="193">
        <f t="shared" si="245"/>
        <v>49.516074755219648</v>
      </c>
      <c r="Q54" s="193">
        <f t="shared" si="245"/>
        <v>48.747293007226411</v>
      </c>
      <c r="R54" s="706"/>
      <c r="S54" s="706"/>
      <c r="T54" s="706"/>
      <c r="U54" s="712"/>
      <c r="V54" s="708"/>
      <c r="W54" s="708"/>
      <c r="X54" s="708"/>
      <c r="Z54" s="708"/>
    </row>
    <row r="55" spans="1:26">
      <c r="G55" s="44"/>
      <c r="H55" s="44"/>
      <c r="I55" s="44"/>
      <c r="J55" s="44"/>
      <c r="K55" s="44"/>
      <c r="L55" s="44"/>
      <c r="M55" s="585"/>
      <c r="N55" s="221"/>
      <c r="O55" s="221"/>
      <c r="R55" s="706"/>
      <c r="S55" s="706"/>
      <c r="T55" s="706"/>
      <c r="U55" s="712"/>
      <c r="V55" s="708"/>
      <c r="W55" s="708"/>
      <c r="X55" s="708"/>
      <c r="Z55" s="708"/>
    </row>
    <row r="56" spans="1:26">
      <c r="A56" s="11" t="s">
        <v>613</v>
      </c>
      <c r="B56" s="197"/>
      <c r="C56" s="198"/>
      <c r="D56" s="198"/>
      <c r="E56" s="198"/>
      <c r="F56" s="198"/>
      <c r="G56" s="198"/>
      <c r="H56" s="199"/>
      <c r="I56" s="44"/>
      <c r="J56" s="44"/>
      <c r="K56" s="44"/>
      <c r="L56" s="44"/>
      <c r="M56" s="585"/>
      <c r="N56" s="221"/>
      <c r="O56" s="221"/>
      <c r="R56" s="706"/>
      <c r="S56" s="706"/>
      <c r="T56" s="711"/>
      <c r="U56" s="706"/>
      <c r="V56" s="708"/>
      <c r="W56" s="708"/>
      <c r="X56" s="708"/>
      <c r="Y56" s="708"/>
      <c r="Z56" s="708"/>
    </row>
    <row r="57" spans="1:26">
      <c r="R57" s="713"/>
      <c r="S57" s="713"/>
      <c r="T57" s="713"/>
      <c r="U57" s="716"/>
      <c r="V57" s="708"/>
      <c r="W57" s="708"/>
      <c r="X57" s="708"/>
      <c r="Y57" s="708"/>
      <c r="Z57" s="708"/>
    </row>
    <row r="58" spans="1:26">
      <c r="R58" s="713"/>
      <c r="S58" s="713"/>
      <c r="T58" s="713"/>
      <c r="U58" s="716"/>
      <c r="V58" s="708"/>
      <c r="W58" s="708"/>
      <c r="X58" s="708"/>
      <c r="Y58" s="708"/>
      <c r="Z58" s="708"/>
    </row>
    <row r="59" spans="1:26">
      <c r="R59" s="713"/>
      <c r="S59" s="713"/>
      <c r="T59" s="713"/>
      <c r="U59" s="716"/>
      <c r="V59" s="708"/>
      <c r="W59" s="708"/>
      <c r="X59" s="708"/>
      <c r="Y59" s="708"/>
      <c r="Z59" s="708"/>
    </row>
    <row r="60" spans="1:26">
      <c r="R60" s="713"/>
      <c r="S60" s="713"/>
      <c r="T60" s="713"/>
      <c r="U60" s="716"/>
      <c r="V60" s="708"/>
      <c r="W60" s="708"/>
      <c r="X60" s="708"/>
      <c r="Y60" s="708"/>
      <c r="Z60" s="708"/>
    </row>
    <row r="61" spans="1:26">
      <c r="R61" s="713"/>
      <c r="S61" s="713"/>
      <c r="T61" s="713"/>
      <c r="U61" s="716"/>
      <c r="V61" s="708"/>
      <c r="W61" s="708"/>
      <c r="X61" s="708"/>
      <c r="Y61" s="708"/>
      <c r="Z61" s="708"/>
    </row>
    <row r="62" spans="1:26">
      <c r="R62" s="713"/>
      <c r="S62" s="713"/>
      <c r="T62" s="713"/>
      <c r="U62" s="716"/>
      <c r="V62" s="708"/>
      <c r="W62" s="708"/>
      <c r="X62" s="708"/>
      <c r="Y62" s="708"/>
      <c r="Z62" s="708"/>
    </row>
    <row r="63" spans="1:26">
      <c r="R63" s="713"/>
      <c r="S63" s="713"/>
      <c r="T63" s="713"/>
      <c r="U63" s="716"/>
      <c r="V63" s="708"/>
      <c r="W63" s="708"/>
      <c r="X63" s="708"/>
      <c r="Y63" s="708"/>
      <c r="Z63" s="708"/>
    </row>
    <row r="64" spans="1:26">
      <c r="R64" s="713"/>
      <c r="S64" s="713"/>
      <c r="T64" s="713"/>
      <c r="U64" s="716"/>
      <c r="V64" s="708"/>
      <c r="W64" s="708"/>
      <c r="X64" s="708"/>
      <c r="Y64" s="708"/>
      <c r="Z64" s="708"/>
    </row>
    <row r="65" spans="18:26">
      <c r="R65" s="713"/>
      <c r="S65" s="713"/>
      <c r="T65" s="716"/>
      <c r="U65" s="713"/>
      <c r="V65" s="708"/>
      <c r="W65" s="708"/>
      <c r="X65" s="708"/>
      <c r="Y65" s="708"/>
      <c r="Z65" s="708"/>
    </row>
    <row r="66" spans="18:26">
      <c r="R66" s="716"/>
      <c r="S66" s="716"/>
      <c r="T66" s="716"/>
      <c r="U66" s="716"/>
      <c r="V66" s="708"/>
      <c r="W66" s="708"/>
      <c r="X66" s="717"/>
      <c r="Y66" s="708"/>
      <c r="Z66" s="708"/>
    </row>
    <row r="67" spans="18:26">
      <c r="R67" s="713"/>
      <c r="S67" s="713"/>
      <c r="T67" s="713"/>
      <c r="U67" s="716"/>
      <c r="V67" s="708"/>
      <c r="W67" s="708"/>
      <c r="X67" s="717"/>
      <c r="Y67" s="708"/>
      <c r="Z67" s="708"/>
    </row>
    <row r="68" spans="18:26">
      <c r="R68" s="713"/>
      <c r="S68" s="713"/>
      <c r="T68" s="713"/>
      <c r="U68" s="716"/>
      <c r="V68" s="708"/>
      <c r="W68" s="708"/>
      <c r="X68" s="717"/>
      <c r="Y68" s="708"/>
      <c r="Z68" s="708"/>
    </row>
    <row r="69" spans="18:26">
      <c r="R69" s="713"/>
      <c r="S69" s="713"/>
      <c r="T69" s="713"/>
      <c r="U69" s="716"/>
      <c r="V69" s="708"/>
      <c r="W69" s="708"/>
      <c r="X69" s="717"/>
      <c r="Y69" s="708"/>
      <c r="Z69" s="708"/>
    </row>
    <row r="70" spans="18:26">
      <c r="R70" s="713"/>
      <c r="S70" s="713"/>
      <c r="T70" s="713"/>
      <c r="U70" s="716"/>
      <c r="V70" s="708"/>
      <c r="W70" s="708"/>
      <c r="X70" s="717"/>
      <c r="Y70" s="708"/>
      <c r="Z70" s="708"/>
    </row>
    <row r="71" spans="18:26">
      <c r="R71" s="713"/>
      <c r="S71" s="713"/>
      <c r="T71" s="713"/>
      <c r="U71" s="716"/>
      <c r="V71" s="708"/>
      <c r="W71" s="708"/>
      <c r="X71" s="717"/>
      <c r="Y71" s="708"/>
      <c r="Z71" s="708"/>
    </row>
    <row r="72" spans="18:26">
      <c r="R72" s="713"/>
      <c r="S72" s="713"/>
      <c r="T72" s="713"/>
      <c r="U72" s="716"/>
      <c r="V72" s="708"/>
      <c r="W72" s="708"/>
      <c r="X72" s="717"/>
      <c r="Y72" s="708"/>
      <c r="Z72" s="708"/>
    </row>
    <row r="73" spans="18:26">
      <c r="R73" s="713"/>
      <c r="S73" s="713"/>
      <c r="T73" s="716"/>
      <c r="U73" s="713"/>
      <c r="V73" s="708"/>
      <c r="W73" s="708"/>
      <c r="X73" s="717"/>
      <c r="Y73" s="708"/>
      <c r="Z73" s="708"/>
    </row>
    <row r="74" spans="18:26">
      <c r="R74" s="713"/>
      <c r="Z74" s="708"/>
    </row>
    <row r="75" spans="18:26">
      <c r="R75" s="713"/>
      <c r="Z75" s="708"/>
    </row>
    <row r="76" spans="18:26">
      <c r="R76" s="713"/>
      <c r="Z76" s="708"/>
    </row>
    <row r="77" spans="18:26">
      <c r="R77" s="713"/>
      <c r="Z77" s="708"/>
    </row>
    <row r="78" spans="18:26">
      <c r="R78" s="713"/>
      <c r="Z78" s="708"/>
    </row>
    <row r="79" spans="18:26">
      <c r="R79" s="713"/>
      <c r="Z79" s="708"/>
    </row>
    <row r="80" spans="18:26">
      <c r="R80" s="713"/>
      <c r="Z80" s="708"/>
    </row>
    <row r="81" spans="18:26">
      <c r="R81" s="713"/>
      <c r="Z81" s="708"/>
    </row>
    <row r="82" spans="18:26">
      <c r="R82" s="713"/>
      <c r="Z82" s="708"/>
    </row>
    <row r="83" spans="18:26">
      <c r="R83" s="713"/>
      <c r="Z83" s="708"/>
    </row>
    <row r="84" spans="18:26">
      <c r="R84" s="713"/>
      <c r="S84" s="716"/>
      <c r="T84" s="716"/>
      <c r="U84" s="716"/>
      <c r="V84" s="708"/>
      <c r="W84" s="708"/>
      <c r="X84" s="708"/>
      <c r="Y84" s="708"/>
      <c r="Z84" s="708"/>
    </row>
    <row r="85" spans="18:26">
      <c r="R85" s="713"/>
      <c r="S85" s="713"/>
      <c r="T85" s="713"/>
      <c r="U85" s="716"/>
      <c r="V85" s="708"/>
      <c r="W85" s="708"/>
      <c r="X85" s="708"/>
      <c r="Y85" s="708"/>
      <c r="Z85" s="708"/>
    </row>
    <row r="86" spans="18:26">
      <c r="R86" s="713"/>
      <c r="S86" s="713"/>
      <c r="T86" s="713"/>
      <c r="U86" s="716"/>
      <c r="V86" s="708"/>
      <c r="W86" s="708"/>
      <c r="X86" s="708"/>
      <c r="Y86" s="708"/>
      <c r="Z86" s="708"/>
    </row>
    <row r="87" spans="18:26">
      <c r="R87" s="713"/>
      <c r="S87" s="713"/>
      <c r="T87" s="713"/>
      <c r="U87" s="716"/>
      <c r="V87" s="708"/>
      <c r="W87" s="708"/>
      <c r="X87" s="708"/>
      <c r="Y87" s="708"/>
      <c r="Z87" s="708"/>
    </row>
    <row r="88" spans="18:26">
      <c r="R88" s="713"/>
      <c r="S88" s="713"/>
      <c r="T88" s="713"/>
      <c r="U88" s="716"/>
      <c r="V88" s="708"/>
      <c r="W88" s="708"/>
      <c r="X88" s="708"/>
      <c r="Y88" s="708"/>
      <c r="Z88" s="708"/>
    </row>
    <row r="89" spans="18:26">
      <c r="R89" s="713"/>
      <c r="S89" s="713"/>
      <c r="T89" s="713"/>
      <c r="U89" s="716"/>
      <c r="V89" s="708"/>
      <c r="W89" s="708"/>
      <c r="X89" s="708"/>
      <c r="Y89" s="708"/>
      <c r="Z89" s="708"/>
    </row>
    <row r="90" spans="18:26">
      <c r="R90" s="713"/>
      <c r="S90" s="713"/>
      <c r="T90" s="713"/>
      <c r="U90" s="716"/>
      <c r="V90" s="708"/>
      <c r="W90" s="708"/>
      <c r="X90" s="708"/>
      <c r="Y90" s="708"/>
      <c r="Z90" s="708"/>
    </row>
    <row r="91" spans="18:26">
      <c r="R91" s="713"/>
      <c r="S91" s="713"/>
      <c r="T91" s="713"/>
      <c r="U91" s="716"/>
      <c r="V91" s="708"/>
      <c r="W91" s="708"/>
      <c r="X91" s="708"/>
      <c r="Y91" s="708"/>
      <c r="Z91" s="708"/>
    </row>
    <row r="92" spans="18:26">
      <c r="R92" s="713"/>
      <c r="S92" s="713"/>
      <c r="T92" s="713"/>
      <c r="U92" s="716"/>
      <c r="V92" s="708"/>
      <c r="W92" s="708"/>
      <c r="X92" s="708"/>
      <c r="Y92" s="708"/>
      <c r="Z92" s="708"/>
    </row>
    <row r="93" spans="18:26">
      <c r="R93" s="713"/>
      <c r="S93" s="713"/>
      <c r="T93" s="716"/>
      <c r="U93" s="713"/>
      <c r="V93" s="708"/>
      <c r="W93" s="708"/>
      <c r="X93" s="708"/>
      <c r="Y93" s="708"/>
      <c r="Z93" s="708"/>
    </row>
    <row r="94" spans="18:26">
      <c r="R94" s="716"/>
      <c r="S94" s="716"/>
      <c r="T94" s="716"/>
      <c r="U94" s="716"/>
      <c r="V94" s="708"/>
      <c r="W94" s="708"/>
      <c r="X94" s="717"/>
      <c r="Y94" s="708"/>
      <c r="Z94" s="708"/>
    </row>
    <row r="95" spans="18:26">
      <c r="R95" s="713"/>
      <c r="S95" s="713"/>
      <c r="T95" s="713"/>
      <c r="U95" s="716"/>
      <c r="V95" s="708"/>
      <c r="W95" s="708"/>
      <c r="X95" s="717"/>
      <c r="Y95" s="708"/>
      <c r="Z95" s="708"/>
    </row>
    <row r="96" spans="18:26">
      <c r="R96" s="713"/>
      <c r="S96" s="713"/>
      <c r="T96" s="713"/>
      <c r="U96" s="716"/>
      <c r="V96" s="708"/>
      <c r="W96" s="708"/>
      <c r="X96" s="717"/>
      <c r="Y96" s="708"/>
      <c r="Z96" s="708"/>
    </row>
    <row r="97" spans="18:26">
      <c r="R97" s="713"/>
      <c r="S97" s="713"/>
      <c r="T97" s="713"/>
      <c r="U97" s="716"/>
      <c r="V97" s="708"/>
      <c r="W97" s="708"/>
      <c r="X97" s="717"/>
      <c r="Y97" s="708"/>
      <c r="Z97" s="708"/>
    </row>
    <row r="98" spans="18:26">
      <c r="R98" s="713"/>
      <c r="S98" s="713"/>
      <c r="T98" s="713"/>
      <c r="U98" s="716"/>
      <c r="V98" s="708"/>
      <c r="W98" s="708"/>
      <c r="X98" s="717"/>
      <c r="Y98" s="708"/>
      <c r="Z98" s="708"/>
    </row>
    <row r="99" spans="18:26">
      <c r="R99" s="713"/>
      <c r="S99" s="713"/>
      <c r="T99" s="713"/>
      <c r="U99" s="716"/>
      <c r="V99" s="708"/>
      <c r="W99" s="708"/>
      <c r="X99" s="717"/>
      <c r="Y99" s="708"/>
      <c r="Z99" s="708"/>
    </row>
    <row r="100" spans="18:26">
      <c r="R100" s="713"/>
      <c r="S100" s="713"/>
      <c r="T100" s="713"/>
      <c r="U100" s="716"/>
      <c r="V100" s="708"/>
      <c r="W100" s="708"/>
      <c r="X100" s="717"/>
      <c r="Y100" s="708"/>
      <c r="Z100" s="708"/>
    </row>
    <row r="101" spans="18:26">
      <c r="R101" s="713"/>
      <c r="S101" s="713"/>
      <c r="T101" s="716"/>
      <c r="U101" s="713"/>
      <c r="V101" s="708"/>
      <c r="W101" s="708"/>
      <c r="X101" s="717"/>
      <c r="Y101" s="708"/>
      <c r="Z101" s="708"/>
    </row>
    <row r="102" spans="18:26">
      <c r="R102" s="713"/>
      <c r="Z102" s="708"/>
    </row>
    <row r="103" spans="18:26">
      <c r="R103" s="713"/>
      <c r="Z103" s="708"/>
    </row>
    <row r="104" spans="18:26">
      <c r="R104" s="713"/>
      <c r="Z104" s="708"/>
    </row>
    <row r="105" spans="18:26">
      <c r="R105" s="713"/>
      <c r="Z105" s="708"/>
    </row>
    <row r="106" spans="18:26">
      <c r="R106" s="713"/>
      <c r="Z106" s="708"/>
    </row>
    <row r="107" spans="18:26">
      <c r="R107" s="713"/>
    </row>
    <row r="108" spans="18:26">
      <c r="R108" s="713"/>
    </row>
    <row r="109" spans="18:26">
      <c r="R109" s="713"/>
    </row>
    <row r="110" spans="18:26">
      <c r="R110" s="713"/>
    </row>
    <row r="111" spans="18:26">
      <c r="R111" s="713"/>
    </row>
    <row r="112" spans="18:26">
      <c r="R112" s="713"/>
      <c r="S112" s="716"/>
      <c r="T112" s="716"/>
      <c r="U112" s="716"/>
      <c r="V112" s="708"/>
      <c r="W112" s="708"/>
      <c r="X112" s="708"/>
      <c r="Y112" s="708"/>
    </row>
    <row r="113" spans="18:25">
      <c r="R113" s="713"/>
      <c r="S113" s="713"/>
      <c r="T113" s="713"/>
      <c r="U113" s="716"/>
      <c r="V113" s="708"/>
      <c r="W113" s="708"/>
      <c r="X113" s="708"/>
      <c r="Y113" s="708"/>
    </row>
    <row r="114" spans="18:25">
      <c r="R114" s="713"/>
      <c r="S114" s="713"/>
      <c r="T114" s="713"/>
      <c r="U114" s="716"/>
      <c r="V114" s="708"/>
      <c r="W114" s="708"/>
      <c r="X114" s="708"/>
      <c r="Y114" s="708"/>
    </row>
    <row r="115" spans="18:25">
      <c r="R115" s="713"/>
      <c r="S115" s="713"/>
      <c r="T115" s="713"/>
      <c r="U115" s="716"/>
      <c r="V115" s="708"/>
      <c r="W115" s="708"/>
      <c r="X115" s="708"/>
      <c r="Y115" s="708"/>
    </row>
    <row r="116" spans="18:25">
      <c r="R116" s="713"/>
      <c r="S116" s="713"/>
      <c r="T116" s="713"/>
      <c r="U116" s="716"/>
      <c r="V116" s="708"/>
      <c r="W116" s="708"/>
      <c r="X116" s="708"/>
      <c r="Y116" s="708"/>
    </row>
    <row r="117" spans="18:25">
      <c r="R117" s="713"/>
      <c r="S117" s="713"/>
      <c r="T117" s="713"/>
      <c r="U117" s="716"/>
      <c r="V117" s="708"/>
      <c r="W117" s="708"/>
      <c r="X117" s="708"/>
      <c r="Y117" s="708"/>
    </row>
    <row r="118" spans="18:25">
      <c r="R118" s="713"/>
      <c r="S118" s="713"/>
      <c r="T118" s="713"/>
      <c r="U118" s="716"/>
      <c r="V118" s="708"/>
      <c r="W118" s="708"/>
      <c r="X118" s="708"/>
      <c r="Y118" s="708"/>
    </row>
    <row r="119" spans="18:25">
      <c r="R119" s="713"/>
      <c r="S119" s="713"/>
      <c r="T119" s="713"/>
      <c r="U119" s="716"/>
      <c r="V119" s="708"/>
      <c r="W119" s="708"/>
      <c r="X119" s="708"/>
      <c r="Y119" s="708"/>
    </row>
    <row r="120" spans="18:25">
      <c r="R120" s="713"/>
      <c r="S120" s="713"/>
      <c r="T120" s="713"/>
      <c r="U120" s="716"/>
      <c r="V120" s="708"/>
      <c r="W120" s="708"/>
      <c r="X120" s="708"/>
      <c r="Y120" s="708"/>
    </row>
    <row r="121" spans="18:25">
      <c r="R121" s="713"/>
      <c r="S121" s="713"/>
      <c r="T121" s="716"/>
      <c r="U121" s="713"/>
      <c r="V121" s="708"/>
      <c r="W121" s="708"/>
      <c r="X121" s="708"/>
      <c r="Y121" s="708"/>
    </row>
  </sheetData>
  <mergeCells count="6">
    <mergeCell ref="A1:Q1"/>
    <mergeCell ref="A38:A54"/>
    <mergeCell ref="A2:B3"/>
    <mergeCell ref="A4:A20"/>
    <mergeCell ref="A21:A37"/>
    <mergeCell ref="C2:Q2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</sheetPr>
  <dimension ref="A1:W56"/>
  <sheetViews>
    <sheetView showGridLines="0" workbookViewId="0">
      <pane xSplit="2" ySplit="3" topLeftCell="C4" activePane="bottomRight" state="frozen"/>
      <selection activeCell="A2" sqref="A2:B2"/>
      <selection pane="topRight" activeCell="A2" sqref="A2:B2"/>
      <selection pane="bottomLeft" activeCell="A2" sqref="A2:B2"/>
      <selection pane="bottomRight" activeCell="C45" sqref="C45"/>
    </sheetView>
  </sheetViews>
  <sheetFormatPr baseColWidth="10" defaultColWidth="11.44140625" defaultRowHeight="13.8"/>
  <cols>
    <col min="1" max="1" width="5.88671875" style="11" customWidth="1"/>
    <col min="2" max="2" width="34.33203125" style="11" customWidth="1"/>
    <col min="3" max="5" width="11.44140625" style="11"/>
    <col min="6" max="17" width="10.33203125" style="11" customWidth="1"/>
    <col min="18" max="16384" width="11.44140625" style="11"/>
  </cols>
  <sheetData>
    <row r="1" spans="1:23" ht="36" customHeight="1">
      <c r="A1" s="1410" t="s">
        <v>354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L1" s="1410"/>
      <c r="M1" s="1410"/>
      <c r="N1" s="1410"/>
      <c r="O1" s="1410"/>
      <c r="P1" s="1410"/>
      <c r="Q1" s="1410"/>
    </row>
    <row r="2" spans="1:23" ht="21" customHeight="1">
      <c r="A2" s="1415" t="s">
        <v>212</v>
      </c>
      <c r="B2" s="1416"/>
      <c r="C2" s="1428" t="s">
        <v>231</v>
      </c>
      <c r="D2" s="1428"/>
      <c r="E2" s="1428"/>
      <c r="F2" s="1428"/>
      <c r="G2" s="1428"/>
      <c r="H2" s="1428"/>
      <c r="I2" s="1428"/>
      <c r="J2" s="1428"/>
      <c r="K2" s="1428"/>
      <c r="L2" s="1428"/>
      <c r="M2" s="1428"/>
      <c r="N2" s="1428"/>
      <c r="O2" s="1428"/>
      <c r="P2" s="1428"/>
      <c r="Q2" s="1428"/>
    </row>
    <row r="3" spans="1:23" ht="21" customHeight="1">
      <c r="A3" s="1417"/>
      <c r="B3" s="1418"/>
      <c r="C3" s="757">
        <v>2007</v>
      </c>
      <c r="D3" s="757">
        <v>2008</v>
      </c>
      <c r="E3" s="757">
        <v>2009</v>
      </c>
      <c r="F3" s="757">
        <v>2010</v>
      </c>
      <c r="G3" s="757" t="s">
        <v>214</v>
      </c>
      <c r="H3" s="758" t="s">
        <v>215</v>
      </c>
      <c r="I3" s="759">
        <v>2013</v>
      </c>
      <c r="J3" s="757">
        <v>2014</v>
      </c>
      <c r="K3" s="757">
        <v>2015</v>
      </c>
      <c r="L3" s="757">
        <v>2016</v>
      </c>
      <c r="M3" s="757">
        <v>2017</v>
      </c>
      <c r="N3" s="757">
        <v>2018</v>
      </c>
      <c r="O3" s="757">
        <v>2019</v>
      </c>
      <c r="P3" s="757">
        <v>2020</v>
      </c>
      <c r="Q3" s="757">
        <v>2021</v>
      </c>
    </row>
    <row r="4" spans="1:23">
      <c r="A4" s="1419" t="s">
        <v>119</v>
      </c>
      <c r="B4" s="177" t="s">
        <v>216</v>
      </c>
      <c r="C4" s="178">
        <f t="shared" ref="C4" si="0">+C5+C6</f>
        <v>242911</v>
      </c>
      <c r="D4" s="178">
        <f t="shared" ref="D4" si="1">+D5+D6</f>
        <v>256948</v>
      </c>
      <c r="E4" s="178">
        <f t="shared" ref="E4" si="2">+E5+E6</f>
        <v>242255</v>
      </c>
      <c r="F4" s="178">
        <f t="shared" ref="F4" si="3">+F5+F6</f>
        <v>236188</v>
      </c>
      <c r="G4" s="178">
        <f t="shared" ref="G4" si="4">+G5+G6</f>
        <v>221264</v>
      </c>
      <c r="H4" s="178">
        <f t="shared" ref="H4" si="5">+H5+H6</f>
        <v>260063</v>
      </c>
      <c r="I4" s="178">
        <f t="shared" ref="I4" si="6">+I5+I6</f>
        <v>272443</v>
      </c>
      <c r="J4" s="178">
        <f t="shared" ref="J4" si="7">+J5+J6</f>
        <v>200291</v>
      </c>
      <c r="K4" s="178">
        <f t="shared" ref="K4" si="8">+K5+K6</f>
        <v>238276</v>
      </c>
      <c r="L4" s="178">
        <f t="shared" ref="L4" si="9">+L5+L6</f>
        <v>267521</v>
      </c>
      <c r="M4" s="178">
        <f t="shared" ref="M4" si="10">+M5+M6</f>
        <v>257843</v>
      </c>
      <c r="N4" s="178">
        <f t="shared" ref="N4" si="11">+N5+N6</f>
        <v>280510</v>
      </c>
      <c r="O4" s="178">
        <f t="shared" ref="O4:Q4" si="12">+O5+O6</f>
        <v>255248</v>
      </c>
      <c r="P4" s="178">
        <f t="shared" ref="P4" si="13">+P5+P6</f>
        <v>206302</v>
      </c>
      <c r="Q4" s="178">
        <f t="shared" si="12"/>
        <v>226844</v>
      </c>
    </row>
    <row r="5" spans="1:23">
      <c r="A5" s="1420"/>
      <c r="B5" s="179" t="s">
        <v>612</v>
      </c>
      <c r="C5" s="181">
        <f t="shared" ref="C5" si="14">+C22+C39</f>
        <v>57014</v>
      </c>
      <c r="D5" s="181">
        <f t="shared" ref="D5" si="15">+D22+D39</f>
        <v>55328</v>
      </c>
      <c r="E5" s="181">
        <f t="shared" ref="E5" si="16">+E22+E39</f>
        <v>53594</v>
      </c>
      <c r="F5" s="181">
        <f t="shared" ref="F5" si="17">+F22+F39</f>
        <v>50639</v>
      </c>
      <c r="G5" s="181">
        <f t="shared" ref="G5" si="18">+G22+G39</f>
        <v>44003</v>
      </c>
      <c r="H5" s="181">
        <f t="shared" ref="H5" si="19">+H22+H39</f>
        <v>56140</v>
      </c>
      <c r="I5" s="181">
        <f t="shared" ref="I5" si="20">+I22+I39</f>
        <v>57261</v>
      </c>
      <c r="J5" s="181">
        <f t="shared" ref="J5" si="21">+J22+J39</f>
        <v>53052</v>
      </c>
      <c r="K5" s="181">
        <f t="shared" ref="K5" si="22">+K22+K39</f>
        <v>48933</v>
      </c>
      <c r="L5" s="181">
        <f t="shared" ref="L5" si="23">+L22+L39</f>
        <v>57870</v>
      </c>
      <c r="M5" s="181">
        <f t="shared" ref="M5" si="24">+M22+M39</f>
        <v>50362</v>
      </c>
      <c r="N5" s="181">
        <f t="shared" ref="N5" si="25">+N22+N39</f>
        <v>53603</v>
      </c>
      <c r="O5" s="181">
        <f t="shared" ref="O5:Q5" si="26">+O22+O39</f>
        <v>59525</v>
      </c>
      <c r="P5" s="181">
        <f t="shared" ref="P5" si="27">+P22+P39</f>
        <v>44088</v>
      </c>
      <c r="Q5" s="181">
        <f t="shared" si="26"/>
        <v>58334</v>
      </c>
      <c r="R5" s="596"/>
      <c r="S5" s="596"/>
      <c r="T5" s="596"/>
      <c r="U5" s="596"/>
      <c r="V5" s="596"/>
      <c r="W5" s="598"/>
    </row>
    <row r="6" spans="1:23" s="161" customFormat="1">
      <c r="A6" s="1420"/>
      <c r="B6" s="182" t="s">
        <v>217</v>
      </c>
      <c r="C6" s="181">
        <f t="shared" ref="C6" si="28">+C7+C10+C16</f>
        <v>185897</v>
      </c>
      <c r="D6" s="181">
        <f t="shared" ref="D6" si="29">+D7+D10+D16</f>
        <v>201620</v>
      </c>
      <c r="E6" s="181">
        <f t="shared" ref="E6" si="30">+E7+E10+E16</f>
        <v>188661</v>
      </c>
      <c r="F6" s="181">
        <f t="shared" ref="F6" si="31">+F7+F10+F16</f>
        <v>185549</v>
      </c>
      <c r="G6" s="181">
        <f t="shared" ref="G6" si="32">+G7+G10+G16</f>
        <v>177261</v>
      </c>
      <c r="H6" s="181">
        <f t="shared" ref="H6" si="33">+H7+H10+H16</f>
        <v>203923</v>
      </c>
      <c r="I6" s="181">
        <f t="shared" ref="I6" si="34">+I7+I10+I16</f>
        <v>215182</v>
      </c>
      <c r="J6" s="181">
        <f t="shared" ref="J6" si="35">+J7+J10+J16</f>
        <v>147239</v>
      </c>
      <c r="K6" s="181">
        <f t="shared" ref="K6" si="36">+K7+K10+K16</f>
        <v>189343</v>
      </c>
      <c r="L6" s="181">
        <f t="shared" ref="L6" si="37">+L7+L10+L16</f>
        <v>209651</v>
      </c>
      <c r="M6" s="181">
        <f t="shared" ref="M6" si="38">+M7+M10+M16</f>
        <v>207481</v>
      </c>
      <c r="N6" s="181">
        <f t="shared" ref="N6" si="39">+N7+N10+N16</f>
        <v>226907</v>
      </c>
      <c r="O6" s="181">
        <f t="shared" ref="O6:Q6" si="40">+O7+O10+O16</f>
        <v>195723</v>
      </c>
      <c r="P6" s="181">
        <f t="shared" si="40"/>
        <v>162214</v>
      </c>
      <c r="Q6" s="181">
        <f t="shared" si="40"/>
        <v>168510</v>
      </c>
      <c r="R6" s="596"/>
      <c r="S6" s="596"/>
      <c r="T6" s="597"/>
      <c r="U6" s="597"/>
      <c r="V6" s="599"/>
      <c r="W6" s="221"/>
    </row>
    <row r="7" spans="1:23" ht="12.75" customHeight="1">
      <c r="A7" s="1420"/>
      <c r="B7" s="183" t="s">
        <v>218</v>
      </c>
      <c r="C7" s="181">
        <f t="shared" ref="C7" si="41">+C24+C41</f>
        <v>111114</v>
      </c>
      <c r="D7" s="181">
        <f t="shared" ref="D7" si="42">+D24+D41</f>
        <v>123056</v>
      </c>
      <c r="E7" s="181">
        <f t="shared" ref="E7" si="43">+E24+E41</f>
        <v>111227</v>
      </c>
      <c r="F7" s="181">
        <f t="shared" ref="F7" si="44">+F24+F41</f>
        <v>115817</v>
      </c>
      <c r="G7" s="181">
        <f t="shared" ref="G7" si="45">+G24+G41</f>
        <v>121453</v>
      </c>
      <c r="H7" s="181">
        <f t="shared" ref="H7" si="46">+H24+H41</f>
        <v>127696</v>
      </c>
      <c r="I7" s="181">
        <f t="shared" ref="I7" si="47">+I24+I41</f>
        <v>137799</v>
      </c>
      <c r="J7" s="181">
        <f t="shared" ref="J7" si="48">+J24+J41</f>
        <v>68399</v>
      </c>
      <c r="K7" s="181">
        <f t="shared" ref="K7" si="49">+K24+K41</f>
        <v>113063</v>
      </c>
      <c r="L7" s="181">
        <f t="shared" ref="L7" si="50">+L24+L41</f>
        <v>124399</v>
      </c>
      <c r="M7" s="181">
        <f t="shared" ref="M7" si="51">+M24+M41</f>
        <v>131215</v>
      </c>
      <c r="N7" s="181">
        <f t="shared" ref="N7" si="52">+N24+N41</f>
        <v>127630</v>
      </c>
      <c r="O7" s="181">
        <f t="shared" ref="O7" si="53">+O24+O41</f>
        <v>93275</v>
      </c>
      <c r="P7" s="181">
        <f t="shared" ref="P7:Q7" si="54">+P24+P41</f>
        <v>61813</v>
      </c>
      <c r="Q7" s="181">
        <f t="shared" si="54"/>
        <v>74793</v>
      </c>
      <c r="R7" s="596"/>
      <c r="S7" s="596"/>
      <c r="T7" s="596"/>
      <c r="U7" s="596"/>
      <c r="V7" s="599"/>
      <c r="W7" s="44"/>
    </row>
    <row r="8" spans="1:23">
      <c r="A8" s="1420"/>
      <c r="B8" s="184" t="s">
        <v>219</v>
      </c>
      <c r="C8" s="648">
        <f t="shared" ref="C8" si="55">+C25+C42</f>
        <v>77386</v>
      </c>
      <c r="D8" s="648">
        <f t="shared" ref="D8" si="56">+D25+D42</f>
        <v>91380</v>
      </c>
      <c r="E8" s="648">
        <f t="shared" ref="E8" si="57">+E25+E42</f>
        <v>87736</v>
      </c>
      <c r="F8" s="648">
        <f t="shared" ref="F8" si="58">+F25+F42</f>
        <v>90346</v>
      </c>
      <c r="G8" s="648">
        <f t="shared" ref="G8" si="59">+G25+G42</f>
        <v>96637</v>
      </c>
      <c r="H8" s="648">
        <f t="shared" ref="H8" si="60">+H25+H42</f>
        <v>104103</v>
      </c>
      <c r="I8" s="648">
        <f t="shared" ref="I8" si="61">+I25+I42</f>
        <v>110439</v>
      </c>
      <c r="J8" s="648">
        <f t="shared" ref="J8" si="62">+J25+J42</f>
        <v>4757</v>
      </c>
      <c r="K8" s="648">
        <f t="shared" ref="K8" si="63">+K25+K42</f>
        <v>88695</v>
      </c>
      <c r="L8" s="648">
        <f t="shared" ref="L8" si="64">+L25+L42</f>
        <v>101677</v>
      </c>
      <c r="M8" s="648">
        <f>+M25+M42</f>
        <v>107566</v>
      </c>
      <c r="N8" s="648">
        <f>+N25+N42</f>
        <v>99291</v>
      </c>
      <c r="O8" s="648">
        <f t="shared" ref="O8:P8" si="65">+O25+O42</f>
        <v>3576</v>
      </c>
      <c r="P8" s="648">
        <f t="shared" si="65"/>
        <v>52750</v>
      </c>
      <c r="Q8" s="648">
        <f t="shared" ref="Q8" si="66">+Q25+Q42</f>
        <v>53795</v>
      </c>
      <c r="R8" s="596"/>
      <c r="S8" s="596"/>
      <c r="T8" s="596"/>
      <c r="U8" s="596"/>
      <c r="V8" s="599"/>
      <c r="W8" s="44"/>
    </row>
    <row r="9" spans="1:23">
      <c r="A9" s="1420"/>
      <c r="B9" s="187" t="s">
        <v>220</v>
      </c>
      <c r="C9" s="648">
        <f t="shared" ref="C9" si="67">+C26+C43</f>
        <v>33728</v>
      </c>
      <c r="D9" s="648">
        <f t="shared" ref="D9" si="68">+D26+D43</f>
        <v>31676</v>
      </c>
      <c r="E9" s="648">
        <f t="shared" ref="E9" si="69">+E26+E43</f>
        <v>23491</v>
      </c>
      <c r="F9" s="648">
        <f t="shared" ref="F9" si="70">+F26+F43</f>
        <v>25471</v>
      </c>
      <c r="G9" s="648">
        <f t="shared" ref="G9" si="71">+G26+G43</f>
        <v>24816</v>
      </c>
      <c r="H9" s="648">
        <f t="shared" ref="H9" si="72">+H26+H43</f>
        <v>23593</v>
      </c>
      <c r="I9" s="648">
        <f t="shared" ref="I9" si="73">+I26+I43</f>
        <v>27360</v>
      </c>
      <c r="J9" s="648">
        <f t="shared" ref="J9" si="74">+J26+J43</f>
        <v>63642</v>
      </c>
      <c r="K9" s="648">
        <f t="shared" ref="K9" si="75">+K26+K43</f>
        <v>24368</v>
      </c>
      <c r="L9" s="648">
        <f t="shared" ref="L9" si="76">+L26+L43</f>
        <v>22722</v>
      </c>
      <c r="M9" s="648">
        <f>+M26+M43</f>
        <v>23649</v>
      </c>
      <c r="N9" s="648">
        <f>+N26+N43</f>
        <v>28339</v>
      </c>
      <c r="O9" s="648">
        <f t="shared" ref="O9:P9" si="77">+O26+O43</f>
        <v>89699</v>
      </c>
      <c r="P9" s="648">
        <f t="shared" si="77"/>
        <v>9063</v>
      </c>
      <c r="Q9" s="648">
        <f t="shared" ref="Q9" si="78">+Q26+Q43</f>
        <v>20998</v>
      </c>
      <c r="R9" s="596"/>
      <c r="S9" s="596"/>
      <c r="T9" s="596"/>
      <c r="U9" s="596"/>
      <c r="V9" s="599"/>
      <c r="W9" s="44"/>
    </row>
    <row r="10" spans="1:23">
      <c r="A10" s="1420"/>
      <c r="B10" s="183" t="s">
        <v>221</v>
      </c>
      <c r="C10" s="181">
        <f t="shared" ref="C10" si="79">+C27+C44</f>
        <v>62112</v>
      </c>
      <c r="D10" s="181">
        <f t="shared" ref="D10" si="80">+D27+D44</f>
        <v>65452</v>
      </c>
      <c r="E10" s="181">
        <f t="shared" ref="E10" si="81">+E27+E44</f>
        <v>65153</v>
      </c>
      <c r="F10" s="181">
        <f t="shared" ref="F10" si="82">+F27+F44</f>
        <v>58298</v>
      </c>
      <c r="G10" s="181">
        <f t="shared" ref="G10" si="83">+G27+G44</f>
        <v>47758</v>
      </c>
      <c r="H10" s="181">
        <f t="shared" ref="H10" si="84">+H27+H44</f>
        <v>67442</v>
      </c>
      <c r="I10" s="181">
        <f t="shared" ref="I10" si="85">+I27+I44</f>
        <v>67715</v>
      </c>
      <c r="J10" s="181">
        <f t="shared" ref="J10" si="86">+J27+J44</f>
        <v>68399</v>
      </c>
      <c r="K10" s="181">
        <f t="shared" ref="K10" si="87">+K27+K44</f>
        <v>65556</v>
      </c>
      <c r="L10" s="181">
        <f t="shared" ref="L10" si="88">+L27+L44</f>
        <v>77552</v>
      </c>
      <c r="M10" s="181">
        <f t="shared" ref="M10" si="89">+M27+M44</f>
        <v>69321</v>
      </c>
      <c r="N10" s="181">
        <f t="shared" ref="N10" si="90">+N27+N44</f>
        <v>90490</v>
      </c>
      <c r="O10" s="181">
        <f t="shared" ref="O10:P10" si="91">+O27+O44</f>
        <v>93275</v>
      </c>
      <c r="P10" s="181">
        <f t="shared" si="91"/>
        <v>91301</v>
      </c>
      <c r="Q10" s="181">
        <f t="shared" ref="Q10" si="92">+Q27+Q44</f>
        <v>86658</v>
      </c>
      <c r="R10" s="596"/>
      <c r="S10" s="596"/>
      <c r="T10" s="596"/>
      <c r="U10" s="596"/>
      <c r="V10" s="599"/>
      <c r="W10" s="44"/>
    </row>
    <row r="11" spans="1:23">
      <c r="A11" s="1420"/>
      <c r="B11" s="184" t="s">
        <v>222</v>
      </c>
      <c r="C11" s="648">
        <f t="shared" ref="C11" si="93">+C28+C45</f>
        <v>26386</v>
      </c>
      <c r="D11" s="648">
        <f t="shared" ref="D11" si="94">+D28+D45</f>
        <v>30061</v>
      </c>
      <c r="E11" s="648">
        <f t="shared" ref="E11" si="95">+E28+E45</f>
        <v>28408</v>
      </c>
      <c r="F11" s="648">
        <f t="shared" ref="F11" si="96">+F28+F45</f>
        <v>27255</v>
      </c>
      <c r="G11" s="648">
        <f t="shared" ref="G11" si="97">+G28+G45</f>
        <v>22116</v>
      </c>
      <c r="H11" s="648">
        <f t="shared" ref="H11" si="98">+H28+H45</f>
        <v>31845</v>
      </c>
      <c r="I11" s="648">
        <f t="shared" ref="I11" si="99">+I28+I45</f>
        <v>33669</v>
      </c>
      <c r="J11" s="648">
        <f t="shared" ref="J11" si="100">+J28+J45</f>
        <v>33367</v>
      </c>
      <c r="K11" s="648">
        <f t="shared" ref="K11" si="101">+K28+K45</f>
        <v>30763</v>
      </c>
      <c r="L11" s="648">
        <f t="shared" ref="L11" si="102">+L28+L45</f>
        <v>30792</v>
      </c>
      <c r="M11" s="648">
        <f t="shared" ref="M11:N15" si="103">+M28+M45</f>
        <v>28207</v>
      </c>
      <c r="N11" s="648">
        <f t="shared" si="103"/>
        <v>37287</v>
      </c>
      <c r="O11" s="648">
        <f t="shared" ref="O11:P11" si="104">+O28+O45</f>
        <v>32170</v>
      </c>
      <c r="P11" s="648">
        <f t="shared" si="104"/>
        <v>27749</v>
      </c>
      <c r="Q11" s="648">
        <f t="shared" ref="Q11" si="105">+Q28+Q45</f>
        <v>27927</v>
      </c>
      <c r="R11" s="596"/>
      <c r="S11" s="596"/>
      <c r="T11" s="596"/>
      <c r="U11" s="596"/>
      <c r="V11" s="599"/>
      <c r="W11" s="44"/>
    </row>
    <row r="12" spans="1:23">
      <c r="A12" s="1420"/>
      <c r="B12" s="184" t="s">
        <v>223</v>
      </c>
      <c r="C12" s="648">
        <f t="shared" ref="C12" si="106">+C29+C46</f>
        <v>458</v>
      </c>
      <c r="D12" s="648">
        <f t="shared" ref="D12" si="107">+D29+D46</f>
        <v>530</v>
      </c>
      <c r="E12" s="648">
        <f t="shared" ref="E12" si="108">+E29+E46</f>
        <v>721</v>
      </c>
      <c r="F12" s="648">
        <f t="shared" ref="F12" si="109">+F29+F46</f>
        <v>443</v>
      </c>
      <c r="G12" s="648">
        <f t="shared" ref="G12" si="110">+G29+G46</f>
        <v>464</v>
      </c>
      <c r="H12" s="648">
        <f t="shared" ref="H12" si="111">+H29+H46</f>
        <v>692</v>
      </c>
      <c r="I12" s="648">
        <f t="shared" ref="I12" si="112">+I29+I46</f>
        <v>1773</v>
      </c>
      <c r="J12" s="648">
        <f t="shared" ref="J12" si="113">+J29+J46</f>
        <v>26</v>
      </c>
      <c r="K12" s="648">
        <f t="shared" ref="K12" si="114">+K29+K46</f>
        <v>474</v>
      </c>
      <c r="L12" s="648">
        <f t="shared" ref="L12" si="115">+L29+L46</f>
        <v>1043</v>
      </c>
      <c r="M12" s="648">
        <f t="shared" si="103"/>
        <v>166</v>
      </c>
      <c r="N12" s="648">
        <f t="shared" si="103"/>
        <v>992</v>
      </c>
      <c r="O12" s="648">
        <f t="shared" ref="O12:P12" si="116">+O29+O46</f>
        <v>240</v>
      </c>
      <c r="P12" s="648">
        <f t="shared" si="116"/>
        <v>573</v>
      </c>
      <c r="Q12" s="648">
        <f t="shared" ref="Q12" si="117">+Q29+Q46</f>
        <v>867</v>
      </c>
      <c r="R12" s="597"/>
      <c r="S12" s="596"/>
      <c r="T12" s="597"/>
      <c r="U12" s="597"/>
      <c r="V12" s="599"/>
      <c r="W12" s="600"/>
    </row>
    <row r="13" spans="1:23">
      <c r="A13" s="1420"/>
      <c r="B13" s="184" t="s">
        <v>224</v>
      </c>
      <c r="C13" s="648">
        <f t="shared" ref="C13:C14" si="118">+C30+C47</f>
        <v>29159</v>
      </c>
      <c r="D13" s="648">
        <f t="shared" ref="D13:D14" si="119">+D30+D47</f>
        <v>28285</v>
      </c>
      <c r="E13" s="648">
        <f t="shared" ref="E13:E14" si="120">+E30+E47</f>
        <v>30360</v>
      </c>
      <c r="F13" s="648">
        <f t="shared" ref="F13:F14" si="121">+F30+F47</f>
        <v>25118</v>
      </c>
      <c r="G13" s="648">
        <f t="shared" ref="G13:G14" si="122">+G30+G47</f>
        <v>21368</v>
      </c>
      <c r="H13" s="648">
        <f t="shared" ref="H13:H14" si="123">+H30+H47</f>
        <v>29813</v>
      </c>
      <c r="I13" s="648">
        <f t="shared" ref="I13:I14" si="124">+I30+I47</f>
        <v>26810</v>
      </c>
      <c r="J13" s="648">
        <f t="shared" ref="J13:J14" si="125">+J30+J47</f>
        <v>29569</v>
      </c>
      <c r="K13" s="648">
        <f t="shared" ref="K13:K14" si="126">+K30+K47</f>
        <v>28769</v>
      </c>
      <c r="L13" s="648">
        <f t="shared" ref="L13:L14" si="127">+L30+L47</f>
        <v>38674</v>
      </c>
      <c r="M13" s="648">
        <f t="shared" si="103"/>
        <v>34325</v>
      </c>
      <c r="N13" s="648">
        <f t="shared" si="103"/>
        <v>43047</v>
      </c>
      <c r="O13" s="648">
        <f t="shared" ref="O13:P14" si="128">+O30+O47</f>
        <v>48416</v>
      </c>
      <c r="P13" s="648">
        <f t="shared" si="128"/>
        <v>51255</v>
      </c>
      <c r="Q13" s="648">
        <f t="shared" ref="Q13" si="129">+Q30+Q47</f>
        <v>49258</v>
      </c>
      <c r="R13" s="596"/>
      <c r="S13" s="596"/>
      <c r="T13" s="596"/>
      <c r="U13" s="596"/>
      <c r="V13" s="599"/>
      <c r="W13" s="600"/>
    </row>
    <row r="14" spans="1:23">
      <c r="A14" s="1421"/>
      <c r="B14" s="184" t="s">
        <v>115</v>
      </c>
      <c r="C14" s="648">
        <f t="shared" si="118"/>
        <v>0</v>
      </c>
      <c r="D14" s="648">
        <f t="shared" si="119"/>
        <v>0</v>
      </c>
      <c r="E14" s="648">
        <f t="shared" si="120"/>
        <v>0</v>
      </c>
      <c r="F14" s="648">
        <f t="shared" si="121"/>
        <v>59</v>
      </c>
      <c r="G14" s="648">
        <f t="shared" si="122"/>
        <v>0</v>
      </c>
      <c r="H14" s="648">
        <f t="shared" si="123"/>
        <v>137</v>
      </c>
      <c r="I14" s="648">
        <f t="shared" si="124"/>
        <v>0</v>
      </c>
      <c r="J14" s="648">
        <f t="shared" si="125"/>
        <v>0</v>
      </c>
      <c r="K14" s="648">
        <f t="shared" si="126"/>
        <v>0</v>
      </c>
      <c r="L14" s="648">
        <f t="shared" si="127"/>
        <v>0</v>
      </c>
      <c r="M14" s="648">
        <f t="shared" si="103"/>
        <v>0</v>
      </c>
      <c r="N14" s="648">
        <f t="shared" si="103"/>
        <v>212</v>
      </c>
      <c r="O14" s="648">
        <f t="shared" si="128"/>
        <v>0</v>
      </c>
      <c r="P14" s="648">
        <f t="shared" si="128"/>
        <v>0</v>
      </c>
      <c r="Q14" s="1214"/>
      <c r="R14" s="596"/>
      <c r="S14" s="596"/>
      <c r="T14" s="596"/>
      <c r="U14" s="596"/>
      <c r="V14" s="599"/>
      <c r="W14" s="600"/>
    </row>
    <row r="15" spans="1:23">
      <c r="A15" s="1420"/>
      <c r="B15" s="184" t="s">
        <v>225</v>
      </c>
      <c r="C15" s="648">
        <f t="shared" ref="C15" si="130">+C32+C49</f>
        <v>6109</v>
      </c>
      <c r="D15" s="648">
        <f t="shared" ref="D15" si="131">+D32+D49</f>
        <v>6576</v>
      </c>
      <c r="E15" s="648">
        <f t="shared" ref="E15" si="132">+E32+E49</f>
        <v>5664</v>
      </c>
      <c r="F15" s="648">
        <f t="shared" ref="F15" si="133">+F32+F49</f>
        <v>5423</v>
      </c>
      <c r="G15" s="648">
        <f t="shared" ref="G15" si="134">+G32+G49</f>
        <v>3810</v>
      </c>
      <c r="H15" s="648">
        <f t="shared" ref="H15" si="135">+H32+H49</f>
        <v>4955</v>
      </c>
      <c r="I15" s="648">
        <f t="shared" ref="I15" si="136">+I32+I49</f>
        <v>5463</v>
      </c>
      <c r="J15" s="648">
        <f t="shared" ref="J15" si="137">+J32+J49</f>
        <v>5437</v>
      </c>
      <c r="K15" s="648">
        <f t="shared" ref="K15" si="138">+K32+K49</f>
        <v>5550</v>
      </c>
      <c r="L15" s="648">
        <f t="shared" ref="L15" si="139">+L32+L49</f>
        <v>7043</v>
      </c>
      <c r="M15" s="648">
        <f t="shared" si="103"/>
        <v>6623</v>
      </c>
      <c r="N15" s="648">
        <f t="shared" si="103"/>
        <v>8952</v>
      </c>
      <c r="O15" s="648">
        <f t="shared" ref="O15:P15" si="140">+O32+O49</f>
        <v>12449</v>
      </c>
      <c r="P15" s="648">
        <f t="shared" si="140"/>
        <v>11724</v>
      </c>
      <c r="Q15" s="648">
        <f t="shared" ref="Q15" si="141">+Q32+Q49</f>
        <v>8606</v>
      </c>
      <c r="R15" s="596"/>
      <c r="S15" s="596"/>
      <c r="T15" s="596"/>
      <c r="U15" s="596"/>
      <c r="V15" s="599"/>
      <c r="W15" s="600"/>
    </row>
    <row r="16" spans="1:23">
      <c r="A16" s="1420"/>
      <c r="B16" s="188" t="s">
        <v>226</v>
      </c>
      <c r="C16" s="181">
        <f t="shared" ref="C16" si="142">+C33+C50</f>
        <v>12671</v>
      </c>
      <c r="D16" s="181">
        <f t="shared" ref="D16" si="143">+D33+D50</f>
        <v>13112</v>
      </c>
      <c r="E16" s="181">
        <f t="shared" ref="E16" si="144">+E33+E50</f>
        <v>12281</v>
      </c>
      <c r="F16" s="181">
        <f t="shared" ref="F16" si="145">+F33+F50</f>
        <v>11434</v>
      </c>
      <c r="G16" s="181">
        <f t="shared" ref="G16" si="146">+G33+G50</f>
        <v>8050</v>
      </c>
      <c r="H16" s="181">
        <f t="shared" ref="H16" si="147">+H33+H50</f>
        <v>8785</v>
      </c>
      <c r="I16" s="181">
        <f t="shared" ref="I16" si="148">+I33+I50</f>
        <v>9668</v>
      </c>
      <c r="J16" s="181">
        <f t="shared" ref="J16" si="149">+J33+J50</f>
        <v>10441</v>
      </c>
      <c r="K16" s="181">
        <f t="shared" ref="K16" si="150">+K33+K50</f>
        <v>10724</v>
      </c>
      <c r="L16" s="181">
        <f t="shared" ref="L16" si="151">+L33+L50</f>
        <v>7700</v>
      </c>
      <c r="M16" s="181">
        <f t="shared" ref="M16" si="152">+M33+M50</f>
        <v>6945</v>
      </c>
      <c r="N16" s="181">
        <f t="shared" ref="N16" si="153">+N33+N50</f>
        <v>8787</v>
      </c>
      <c r="O16" s="181">
        <f t="shared" ref="O16:P16" si="154">+O33+O50</f>
        <v>9173</v>
      </c>
      <c r="P16" s="181">
        <f t="shared" si="154"/>
        <v>9100</v>
      </c>
      <c r="Q16" s="181">
        <f t="shared" ref="Q16" si="155">+Q33+Q50</f>
        <v>7059</v>
      </c>
      <c r="R16" s="596"/>
      <c r="S16" s="596"/>
      <c r="T16" s="596"/>
      <c r="U16" s="596"/>
      <c r="V16" s="599"/>
      <c r="W16" s="600"/>
    </row>
    <row r="17" spans="1:23">
      <c r="A17" s="1420"/>
      <c r="B17" s="184" t="s">
        <v>219</v>
      </c>
      <c r="C17" s="648">
        <f t="shared" ref="C17" si="156">+C34+C51</f>
        <v>1043</v>
      </c>
      <c r="D17" s="648">
        <f t="shared" ref="D17" si="157">+D34+D51</f>
        <v>821</v>
      </c>
      <c r="E17" s="648">
        <f t="shared" ref="E17" si="158">+E34+E51</f>
        <v>1210</v>
      </c>
      <c r="F17" s="648">
        <f t="shared" ref="F17" si="159">+F34+F51</f>
        <v>828</v>
      </c>
      <c r="G17" s="648">
        <f t="shared" ref="G17" si="160">+G34+G51</f>
        <v>1427</v>
      </c>
      <c r="H17" s="648">
        <f t="shared" ref="H17" si="161">+H34+H51</f>
        <v>1553</v>
      </c>
      <c r="I17" s="648">
        <f t="shared" ref="I17" si="162">+I34+I51</f>
        <v>1389</v>
      </c>
      <c r="J17" s="648">
        <f t="shared" ref="J17" si="163">+J34+J51</f>
        <v>1567</v>
      </c>
      <c r="K17" s="648">
        <f t="shared" ref="K17" si="164">+K34+K51</f>
        <v>1056</v>
      </c>
      <c r="L17" s="648">
        <f t="shared" ref="L17" si="165">+L34+L51</f>
        <v>211</v>
      </c>
      <c r="M17" s="648">
        <f>+M34+M51</f>
        <v>1218</v>
      </c>
      <c r="N17" s="648">
        <f>+N34+N51</f>
        <v>395</v>
      </c>
      <c r="O17" s="648">
        <f t="shared" ref="O17:P17" si="166">+O34+O51</f>
        <v>349</v>
      </c>
      <c r="P17" s="648">
        <f t="shared" si="166"/>
        <v>356</v>
      </c>
      <c r="Q17" s="648">
        <f t="shared" ref="Q17" si="167">+Q34+Q51</f>
        <v>747</v>
      </c>
      <c r="R17" s="596"/>
      <c r="S17" s="596"/>
      <c r="T17" s="596"/>
      <c r="U17" s="596"/>
      <c r="V17" s="599"/>
      <c r="W17" s="600"/>
    </row>
    <row r="18" spans="1:23">
      <c r="A18" s="1420"/>
      <c r="B18" s="184" t="s">
        <v>227</v>
      </c>
      <c r="C18" s="648">
        <f t="shared" ref="C18" si="168">+C35+C52</f>
        <v>11628</v>
      </c>
      <c r="D18" s="648">
        <f t="shared" ref="D18" si="169">+D35+D52</f>
        <v>12291</v>
      </c>
      <c r="E18" s="648">
        <f t="shared" ref="E18" si="170">+E35+E52</f>
        <v>11071</v>
      </c>
      <c r="F18" s="648">
        <f t="shared" ref="F18" si="171">+F35+F52</f>
        <v>10606</v>
      </c>
      <c r="G18" s="648">
        <f t="shared" ref="G18" si="172">+G35+G52</f>
        <v>6623</v>
      </c>
      <c r="H18" s="648">
        <f t="shared" ref="H18" si="173">+H35+H52</f>
        <v>7232</v>
      </c>
      <c r="I18" s="648">
        <f t="shared" ref="I18" si="174">+I35+I52</f>
        <v>8279</v>
      </c>
      <c r="J18" s="648">
        <f t="shared" ref="J18" si="175">+J35+J52</f>
        <v>8874</v>
      </c>
      <c r="K18" s="648">
        <f t="shared" ref="K18" si="176">+K35+K52</f>
        <v>9668</v>
      </c>
      <c r="L18" s="648">
        <f t="shared" ref="L18" si="177">+L35+L52</f>
        <v>7489</v>
      </c>
      <c r="M18" s="648">
        <f>+M35+M52</f>
        <v>5727</v>
      </c>
      <c r="N18" s="648">
        <f>+N35+N52</f>
        <v>8392</v>
      </c>
      <c r="O18" s="648">
        <f t="shared" ref="O18:P18" si="178">+O35+O52</f>
        <v>8824</v>
      </c>
      <c r="P18" s="648">
        <f t="shared" si="178"/>
        <v>8744</v>
      </c>
      <c r="Q18" s="648">
        <f t="shared" ref="Q18" si="179">+Q35+Q52</f>
        <v>6312</v>
      </c>
      <c r="R18" s="596"/>
      <c r="S18" s="596"/>
      <c r="T18" s="596"/>
      <c r="U18" s="596"/>
      <c r="V18" s="599"/>
      <c r="W18" s="600"/>
    </row>
    <row r="19" spans="1:23">
      <c r="A19" s="1420"/>
      <c r="B19" s="189" t="s">
        <v>228</v>
      </c>
      <c r="C19" s="181">
        <f t="shared" ref="C19" si="180">+C18+C10+C9</f>
        <v>107468</v>
      </c>
      <c r="D19" s="181">
        <f t="shared" ref="D19" si="181">+D18+D10+D9</f>
        <v>109419</v>
      </c>
      <c r="E19" s="181">
        <f t="shared" ref="E19" si="182">+E18+E10+E9</f>
        <v>99715</v>
      </c>
      <c r="F19" s="181">
        <f t="shared" ref="F19" si="183">+F18+F10+F9</f>
        <v>94375</v>
      </c>
      <c r="G19" s="181">
        <f t="shared" ref="G19" si="184">+G18+G10+G9</f>
        <v>79197</v>
      </c>
      <c r="H19" s="181">
        <f t="shared" ref="H19" si="185">+H18+H10+H9</f>
        <v>98267</v>
      </c>
      <c r="I19" s="181">
        <f t="shared" ref="I19" si="186">+I18+I10+I9</f>
        <v>103354</v>
      </c>
      <c r="J19" s="181">
        <f t="shared" ref="J19" si="187">+J18+J10+J9</f>
        <v>140915</v>
      </c>
      <c r="K19" s="181">
        <f t="shared" ref="K19" si="188">+K18+K10+K9</f>
        <v>99592</v>
      </c>
      <c r="L19" s="181">
        <f t="shared" ref="L19" si="189">+L18+L10+L9</f>
        <v>107763</v>
      </c>
      <c r="M19" s="181">
        <f t="shared" ref="M19" si="190">+M18+M10+M9</f>
        <v>98697</v>
      </c>
      <c r="N19" s="181">
        <f t="shared" ref="N19" si="191">+N18+N10+N9</f>
        <v>127221</v>
      </c>
      <c r="O19" s="181">
        <f t="shared" ref="O19:Q19" si="192">+O18+O10+O9</f>
        <v>191798</v>
      </c>
      <c r="P19" s="181">
        <f t="shared" si="192"/>
        <v>109108</v>
      </c>
      <c r="Q19" s="181">
        <f t="shared" si="192"/>
        <v>113968</v>
      </c>
      <c r="R19" s="597"/>
      <c r="S19" s="596"/>
      <c r="T19" s="597"/>
      <c r="U19" s="597"/>
      <c r="V19" s="599"/>
      <c r="W19" s="600"/>
    </row>
    <row r="20" spans="1:23" ht="22.5" customHeight="1">
      <c r="A20" s="1422"/>
      <c r="B20" s="192" t="s">
        <v>229</v>
      </c>
      <c r="C20" s="193">
        <f t="shared" ref="C20" si="193">+C19/C6*100</f>
        <v>57.810507969466961</v>
      </c>
      <c r="D20" s="193">
        <f t="shared" ref="D20" si="194">+D19/D6*100</f>
        <v>54.269913699037801</v>
      </c>
      <c r="E20" s="193">
        <f t="shared" ref="E20" si="195">+E19/E6*100</f>
        <v>52.854060987697515</v>
      </c>
      <c r="F20" s="193">
        <f t="shared" ref="F20" si="196">+F19/F6*100</f>
        <v>50.862575384399811</v>
      </c>
      <c r="G20" s="193">
        <f t="shared" ref="G20" si="197">+G19/G6*100</f>
        <v>44.678186403100511</v>
      </c>
      <c r="H20" s="193">
        <f t="shared" ref="H20" si="198">+H19/H6*100</f>
        <v>48.188286755294889</v>
      </c>
      <c r="I20" s="193">
        <f t="shared" ref="I20" si="199">+I19/I6*100</f>
        <v>48.030969133105927</v>
      </c>
      <c r="J20" s="193">
        <f t="shared" ref="J20" si="200">+J19/J6*100</f>
        <v>95.704942304688302</v>
      </c>
      <c r="K20" s="193">
        <f t="shared" ref="K20" si="201">+K19/K6*100</f>
        <v>52.598722952525314</v>
      </c>
      <c r="L20" s="193">
        <f t="shared" ref="L20" si="202">+L19/L6*100</f>
        <v>51.401138081859855</v>
      </c>
      <c r="M20" s="193">
        <f t="shared" ref="M20" si="203">+M19/M6*100</f>
        <v>47.569175008795987</v>
      </c>
      <c r="N20" s="193">
        <f t="shared" ref="N20" si="204">+N19/N6*100</f>
        <v>56.06746376268692</v>
      </c>
      <c r="O20" s="193">
        <f t="shared" ref="O20:Q20" si="205">+O19/O6*100</f>
        <v>97.994614838317418</v>
      </c>
      <c r="P20" s="193">
        <f t="shared" si="205"/>
        <v>67.261765322351948</v>
      </c>
      <c r="Q20" s="193">
        <f t="shared" si="205"/>
        <v>67.632781437303422</v>
      </c>
      <c r="R20" s="596"/>
      <c r="S20" s="596"/>
      <c r="T20" s="596"/>
      <c r="U20" s="596"/>
      <c r="V20" s="599"/>
      <c r="W20" s="600"/>
    </row>
    <row r="21" spans="1:23">
      <c r="A21" s="1423" t="s">
        <v>150</v>
      </c>
      <c r="B21" s="194" t="s">
        <v>150</v>
      </c>
      <c r="C21" s="201">
        <v>163634</v>
      </c>
      <c r="D21" s="201">
        <v>178527</v>
      </c>
      <c r="E21" s="196">
        <v>165460</v>
      </c>
      <c r="F21" s="201">
        <v>160316</v>
      </c>
      <c r="G21" s="201">
        <v>148591</v>
      </c>
      <c r="H21" s="201">
        <v>173903</v>
      </c>
      <c r="I21" s="201">
        <v>177335</v>
      </c>
      <c r="J21" s="196">
        <v>164922</v>
      </c>
      <c r="K21" s="196">
        <v>169840</v>
      </c>
      <c r="L21" s="196">
        <f t="shared" ref="L21:Q21" si="206">+L22+L23</f>
        <v>175977</v>
      </c>
      <c r="M21" s="196">
        <f t="shared" si="206"/>
        <v>166093</v>
      </c>
      <c r="N21" s="649">
        <f t="shared" si="206"/>
        <v>185347</v>
      </c>
      <c r="O21" s="649">
        <f t="shared" si="206"/>
        <v>169024</v>
      </c>
      <c r="P21" s="649">
        <f t="shared" si="206"/>
        <v>132879</v>
      </c>
      <c r="Q21" s="649">
        <f t="shared" si="206"/>
        <v>151811</v>
      </c>
      <c r="R21" s="596"/>
      <c r="S21" s="596"/>
      <c r="T21" s="596"/>
      <c r="U21" s="596"/>
      <c r="V21" s="599"/>
      <c r="W21" s="600"/>
    </row>
    <row r="22" spans="1:23">
      <c r="A22" s="1424"/>
      <c r="B22" s="179" t="s">
        <v>612</v>
      </c>
      <c r="C22" s="200">
        <v>47274</v>
      </c>
      <c r="D22" s="200">
        <v>47110</v>
      </c>
      <c r="E22" s="181">
        <v>45065</v>
      </c>
      <c r="F22" s="200">
        <v>42588</v>
      </c>
      <c r="G22" s="200">
        <v>36670</v>
      </c>
      <c r="H22" s="200">
        <v>44145</v>
      </c>
      <c r="I22" s="200">
        <v>42171</v>
      </c>
      <c r="J22" s="181">
        <v>41396</v>
      </c>
      <c r="K22" s="181">
        <v>37633</v>
      </c>
      <c r="L22" s="181">
        <v>44456</v>
      </c>
      <c r="M22" s="181">
        <v>37497</v>
      </c>
      <c r="N22" s="510">
        <v>40957</v>
      </c>
      <c r="O22" s="510">
        <v>45308</v>
      </c>
      <c r="P22" s="510">
        <v>31554</v>
      </c>
      <c r="Q22" s="510">
        <v>46412</v>
      </c>
      <c r="R22" s="596"/>
      <c r="S22" s="596"/>
      <c r="T22" s="596"/>
      <c r="U22" s="596"/>
      <c r="V22" s="599"/>
      <c r="W22" s="600"/>
    </row>
    <row r="23" spans="1:23">
      <c r="A23" s="1424"/>
      <c r="B23" s="182" t="s">
        <v>217</v>
      </c>
      <c r="C23" s="510">
        <f t="shared" ref="C23:M23" si="207">+C24+C27+C33</f>
        <v>116360</v>
      </c>
      <c r="D23" s="510">
        <f t="shared" si="207"/>
        <v>131417</v>
      </c>
      <c r="E23" s="510">
        <f t="shared" si="207"/>
        <v>120395</v>
      </c>
      <c r="F23" s="510">
        <f t="shared" si="207"/>
        <v>117728</v>
      </c>
      <c r="G23" s="510">
        <f t="shared" si="207"/>
        <v>111921</v>
      </c>
      <c r="H23" s="510">
        <f t="shared" si="207"/>
        <v>129758</v>
      </c>
      <c r="I23" s="510">
        <f t="shared" si="207"/>
        <v>135164</v>
      </c>
      <c r="J23" s="510">
        <f t="shared" si="207"/>
        <v>97223</v>
      </c>
      <c r="K23" s="510">
        <f t="shared" si="207"/>
        <v>121235</v>
      </c>
      <c r="L23" s="510">
        <f t="shared" si="207"/>
        <v>131521</v>
      </c>
      <c r="M23" s="510">
        <f t="shared" si="207"/>
        <v>128596</v>
      </c>
      <c r="N23" s="510">
        <f t="shared" ref="N23:Q23" si="208">+N24+N27+N33</f>
        <v>144390</v>
      </c>
      <c r="O23" s="510">
        <f t="shared" si="208"/>
        <v>123716</v>
      </c>
      <c r="P23" s="510">
        <f t="shared" si="208"/>
        <v>101325</v>
      </c>
      <c r="Q23" s="510">
        <f t="shared" si="208"/>
        <v>105399</v>
      </c>
      <c r="R23" s="596"/>
      <c r="S23" s="596"/>
      <c r="T23" s="596"/>
      <c r="U23" s="596"/>
      <c r="V23" s="599"/>
      <c r="W23" s="600"/>
    </row>
    <row r="24" spans="1:23">
      <c r="A24" s="1424"/>
      <c r="B24" s="183" t="s">
        <v>218</v>
      </c>
      <c r="C24" s="510">
        <f t="shared" ref="C24:M24" si="209">SUM(C25:C26)</f>
        <v>72417</v>
      </c>
      <c r="D24" s="510">
        <f t="shared" si="209"/>
        <v>84326</v>
      </c>
      <c r="E24" s="510">
        <f t="shared" si="209"/>
        <v>72933</v>
      </c>
      <c r="F24" s="510">
        <f t="shared" si="209"/>
        <v>74921</v>
      </c>
      <c r="G24" s="510">
        <f t="shared" si="209"/>
        <v>77800</v>
      </c>
      <c r="H24" s="510">
        <f t="shared" si="209"/>
        <v>80116</v>
      </c>
      <c r="I24" s="510">
        <f t="shared" si="209"/>
        <v>84836</v>
      </c>
      <c r="J24" s="510">
        <f t="shared" si="209"/>
        <v>47840</v>
      </c>
      <c r="K24" s="510">
        <f t="shared" si="209"/>
        <v>73661</v>
      </c>
      <c r="L24" s="510">
        <f t="shared" si="209"/>
        <v>79728</v>
      </c>
      <c r="M24" s="510">
        <f t="shared" si="209"/>
        <v>79732</v>
      </c>
      <c r="N24" s="510">
        <f>SUM(N25:N26)</f>
        <v>83934</v>
      </c>
      <c r="O24" s="510">
        <f>SUM(O25:O26)</f>
        <v>61243</v>
      </c>
      <c r="P24" s="510">
        <f>SUM(P25:P26)</f>
        <v>37280</v>
      </c>
      <c r="Q24" s="510">
        <f>SUM(Q25:Q26)</f>
        <v>48792</v>
      </c>
      <c r="R24" s="596"/>
      <c r="S24" s="596"/>
      <c r="T24" s="596"/>
      <c r="U24" s="596"/>
      <c r="V24" s="599"/>
      <c r="W24" s="600"/>
    </row>
    <row r="25" spans="1:23">
      <c r="A25" s="1424"/>
      <c r="B25" s="184" t="s">
        <v>219</v>
      </c>
      <c r="C25" s="509">
        <v>49238</v>
      </c>
      <c r="D25" s="509">
        <v>63204</v>
      </c>
      <c r="E25" s="509">
        <v>57557</v>
      </c>
      <c r="F25" s="509">
        <v>57595</v>
      </c>
      <c r="G25" s="509">
        <v>62679</v>
      </c>
      <c r="H25" s="509">
        <v>63908</v>
      </c>
      <c r="I25" s="509">
        <v>67127</v>
      </c>
      <c r="J25" s="509">
        <v>2485</v>
      </c>
      <c r="K25" s="509">
        <v>55087</v>
      </c>
      <c r="L25" s="509">
        <v>65407</v>
      </c>
      <c r="M25" s="509">
        <v>64844</v>
      </c>
      <c r="N25" s="509">
        <v>65158</v>
      </c>
      <c r="O25" s="1221">
        <v>2324</v>
      </c>
      <c r="P25" s="509">
        <v>32397</v>
      </c>
      <c r="Q25" s="509">
        <v>33578</v>
      </c>
      <c r="R25" s="44"/>
      <c r="S25" s="44"/>
      <c r="T25" s="44"/>
      <c r="U25" s="44"/>
      <c r="V25" s="44"/>
      <c r="W25" s="44"/>
    </row>
    <row r="26" spans="1:23">
      <c r="A26" s="1424"/>
      <c r="B26" s="187" t="s">
        <v>220</v>
      </c>
      <c r="C26" s="509">
        <v>23179</v>
      </c>
      <c r="D26" s="509">
        <v>21122</v>
      </c>
      <c r="E26" s="509">
        <v>15376</v>
      </c>
      <c r="F26" s="509">
        <v>17326</v>
      </c>
      <c r="G26" s="509">
        <v>15121</v>
      </c>
      <c r="H26" s="509">
        <v>16208</v>
      </c>
      <c r="I26" s="509">
        <v>17709</v>
      </c>
      <c r="J26" s="509">
        <v>45355</v>
      </c>
      <c r="K26" s="509">
        <v>18574</v>
      </c>
      <c r="L26" s="509">
        <v>14321</v>
      </c>
      <c r="M26" s="509">
        <v>14888</v>
      </c>
      <c r="N26" s="509">
        <v>18776</v>
      </c>
      <c r="O26" s="1221">
        <v>58919</v>
      </c>
      <c r="P26" s="509">
        <v>4883</v>
      </c>
      <c r="Q26" s="509">
        <v>15214</v>
      </c>
      <c r="R26" s="44"/>
      <c r="S26" s="44"/>
      <c r="T26" s="44"/>
      <c r="U26" s="44"/>
      <c r="V26" s="44"/>
      <c r="W26" s="44"/>
    </row>
    <row r="27" spans="1:23">
      <c r="A27" s="1424"/>
      <c r="B27" s="183" t="s">
        <v>221</v>
      </c>
      <c r="C27" s="510">
        <f t="shared" ref="C27:M27" si="210">SUM(C28:C32)</f>
        <v>41867</v>
      </c>
      <c r="D27" s="510">
        <f t="shared" si="210"/>
        <v>45762</v>
      </c>
      <c r="E27" s="510">
        <f t="shared" si="210"/>
        <v>45706</v>
      </c>
      <c r="F27" s="510">
        <f t="shared" si="210"/>
        <v>41544</v>
      </c>
      <c r="G27" s="510">
        <f t="shared" si="210"/>
        <v>33625</v>
      </c>
      <c r="H27" s="510">
        <f t="shared" si="210"/>
        <v>48514</v>
      </c>
      <c r="I27" s="510">
        <f t="shared" si="210"/>
        <v>48561</v>
      </c>
      <c r="J27" s="510">
        <f t="shared" si="210"/>
        <v>47840</v>
      </c>
      <c r="K27" s="510">
        <f t="shared" si="210"/>
        <v>45689</v>
      </c>
      <c r="L27" s="510">
        <f t="shared" si="210"/>
        <v>50052</v>
      </c>
      <c r="M27" s="510">
        <f t="shared" si="210"/>
        <v>47540</v>
      </c>
      <c r="N27" s="510">
        <f t="shared" ref="N27:Q27" si="211">SUM(N28:N32)</f>
        <v>59207</v>
      </c>
      <c r="O27" s="510">
        <f t="shared" si="211"/>
        <v>61243</v>
      </c>
      <c r="P27" s="510">
        <f t="shared" si="211"/>
        <v>61633</v>
      </c>
      <c r="Q27" s="510">
        <f t="shared" si="211"/>
        <v>55070</v>
      </c>
      <c r="R27" s="44"/>
      <c r="S27" s="44"/>
      <c r="T27" s="44"/>
      <c r="U27" s="44"/>
      <c r="V27" s="44"/>
      <c r="W27" s="44"/>
    </row>
    <row r="28" spans="1:23">
      <c r="A28" s="1424"/>
      <c r="B28" s="184" t="s">
        <v>222</v>
      </c>
      <c r="C28" s="509">
        <v>21711</v>
      </c>
      <c r="D28" s="509">
        <v>25581</v>
      </c>
      <c r="E28" s="509">
        <v>23652</v>
      </c>
      <c r="F28" s="509">
        <v>21788</v>
      </c>
      <c r="G28" s="509">
        <v>18267</v>
      </c>
      <c r="H28" s="509">
        <v>26778</v>
      </c>
      <c r="I28" s="509">
        <v>28298</v>
      </c>
      <c r="J28" s="509">
        <v>26363</v>
      </c>
      <c r="K28" s="509">
        <v>24786</v>
      </c>
      <c r="L28" s="509">
        <v>23709</v>
      </c>
      <c r="M28" s="509">
        <v>21471</v>
      </c>
      <c r="N28" s="509">
        <v>28768</v>
      </c>
      <c r="O28" s="509">
        <v>25803</v>
      </c>
      <c r="P28" s="509">
        <v>24778</v>
      </c>
      <c r="Q28" s="509">
        <v>22360</v>
      </c>
      <c r="R28" s="44"/>
      <c r="S28" s="44"/>
      <c r="T28" s="44"/>
      <c r="U28" s="44"/>
      <c r="V28" s="44"/>
      <c r="W28" s="44"/>
    </row>
    <row r="29" spans="1:23">
      <c r="A29" s="1424"/>
      <c r="B29" s="184" t="s">
        <v>223</v>
      </c>
      <c r="C29" s="509">
        <v>446</v>
      </c>
      <c r="D29" s="509">
        <v>496</v>
      </c>
      <c r="E29" s="509">
        <v>642</v>
      </c>
      <c r="F29" s="509">
        <v>415</v>
      </c>
      <c r="G29" s="509">
        <v>464</v>
      </c>
      <c r="H29" s="509">
        <v>365</v>
      </c>
      <c r="I29" s="509">
        <v>1125</v>
      </c>
      <c r="J29" s="509">
        <v>26</v>
      </c>
      <c r="K29" s="509">
        <v>433</v>
      </c>
      <c r="L29" s="509">
        <v>855</v>
      </c>
      <c r="M29" s="509">
        <v>166</v>
      </c>
      <c r="N29" s="509">
        <v>919</v>
      </c>
      <c r="O29" s="509">
        <v>240</v>
      </c>
      <c r="P29" s="509">
        <v>573</v>
      </c>
      <c r="Q29" s="509">
        <v>816</v>
      </c>
      <c r="R29" s="44"/>
      <c r="S29" s="44"/>
      <c r="T29" s="44"/>
      <c r="U29" s="44"/>
      <c r="V29" s="44"/>
      <c r="W29" s="44"/>
    </row>
    <row r="30" spans="1:23">
      <c r="A30" s="1424"/>
      <c r="B30" s="184" t="s">
        <v>224</v>
      </c>
      <c r="C30" s="509">
        <v>17551</v>
      </c>
      <c r="D30" s="509">
        <v>16686</v>
      </c>
      <c r="E30" s="509">
        <v>18501</v>
      </c>
      <c r="F30" s="509">
        <v>16919</v>
      </c>
      <c r="G30" s="509">
        <v>13201</v>
      </c>
      <c r="H30" s="509">
        <v>19757</v>
      </c>
      <c r="I30" s="509">
        <v>17124</v>
      </c>
      <c r="J30" s="509">
        <v>19176</v>
      </c>
      <c r="K30" s="509">
        <v>17809</v>
      </c>
      <c r="L30" s="509">
        <v>22190</v>
      </c>
      <c r="M30" s="509">
        <v>22768</v>
      </c>
      <c r="N30" s="509">
        <v>25218</v>
      </c>
      <c r="O30" s="509">
        <v>29786</v>
      </c>
      <c r="P30" s="509">
        <v>32047</v>
      </c>
      <c r="Q30" s="509">
        <v>28109</v>
      </c>
      <c r="R30" s="44"/>
      <c r="S30" s="44"/>
      <c r="T30" s="44"/>
      <c r="U30" s="44"/>
      <c r="V30" s="44"/>
      <c r="W30" s="44"/>
    </row>
    <row r="31" spans="1:23">
      <c r="A31" s="1425"/>
      <c r="B31" s="184" t="s">
        <v>115</v>
      </c>
      <c r="C31" s="1213">
        <v>0</v>
      </c>
      <c r="D31" s="1213">
        <v>0</v>
      </c>
      <c r="E31" s="1213">
        <v>0</v>
      </c>
      <c r="F31" s="1213">
        <v>59</v>
      </c>
      <c r="G31" s="1213">
        <v>0</v>
      </c>
      <c r="H31" s="1213">
        <v>0</v>
      </c>
      <c r="I31" s="1213">
        <v>0</v>
      </c>
      <c r="J31" s="1213">
        <v>0</v>
      </c>
      <c r="K31" s="1213">
        <v>0</v>
      </c>
      <c r="L31" s="1213">
        <v>0</v>
      </c>
      <c r="M31" s="1213">
        <v>0</v>
      </c>
      <c r="N31" s="1213">
        <v>0</v>
      </c>
      <c r="O31" s="1213">
        <v>0</v>
      </c>
      <c r="P31" s="1213">
        <v>0</v>
      </c>
      <c r="Q31" s="1213">
        <v>0</v>
      </c>
      <c r="R31" s="44"/>
      <c r="S31" s="44"/>
      <c r="T31" s="44"/>
      <c r="U31" s="44"/>
      <c r="V31" s="44"/>
      <c r="W31" s="44"/>
    </row>
    <row r="32" spans="1:23">
      <c r="A32" s="1424"/>
      <c r="B32" s="184" t="s">
        <v>225</v>
      </c>
      <c r="C32" s="509">
        <v>2159</v>
      </c>
      <c r="D32" s="509">
        <v>2999</v>
      </c>
      <c r="E32" s="509">
        <v>2911</v>
      </c>
      <c r="F32" s="509">
        <v>2363</v>
      </c>
      <c r="G32" s="509">
        <v>1693</v>
      </c>
      <c r="H32" s="509">
        <v>1614</v>
      </c>
      <c r="I32" s="509">
        <v>2014</v>
      </c>
      <c r="J32" s="509">
        <v>2275</v>
      </c>
      <c r="K32" s="509">
        <v>2661</v>
      </c>
      <c r="L32" s="1213">
        <v>3298</v>
      </c>
      <c r="M32" s="1213">
        <v>3135</v>
      </c>
      <c r="N32" s="509">
        <v>4302</v>
      </c>
      <c r="O32" s="509">
        <v>5414</v>
      </c>
      <c r="P32" s="509">
        <v>4235</v>
      </c>
      <c r="Q32" s="509">
        <v>3785</v>
      </c>
      <c r="R32" s="44"/>
      <c r="S32" s="44"/>
      <c r="T32" s="44"/>
      <c r="U32" s="44"/>
      <c r="V32" s="44"/>
      <c r="W32" s="44"/>
    </row>
    <row r="33" spans="1:23">
      <c r="A33" s="1424"/>
      <c r="B33" s="188" t="s">
        <v>230</v>
      </c>
      <c r="C33" s="510">
        <f t="shared" ref="C33:M33" si="212">+C34+C35</f>
        <v>2076</v>
      </c>
      <c r="D33" s="510">
        <f t="shared" si="212"/>
        <v>1329</v>
      </c>
      <c r="E33" s="510">
        <f t="shared" si="212"/>
        <v>1756</v>
      </c>
      <c r="F33" s="510">
        <f t="shared" si="212"/>
        <v>1263</v>
      </c>
      <c r="G33" s="510">
        <f t="shared" si="212"/>
        <v>496</v>
      </c>
      <c r="H33" s="510">
        <f t="shared" si="212"/>
        <v>1128</v>
      </c>
      <c r="I33" s="510">
        <f t="shared" si="212"/>
        <v>1767</v>
      </c>
      <c r="J33" s="510">
        <f t="shared" si="212"/>
        <v>1543</v>
      </c>
      <c r="K33" s="510">
        <f t="shared" si="212"/>
        <v>1885</v>
      </c>
      <c r="L33" s="510">
        <f t="shared" si="212"/>
        <v>1741</v>
      </c>
      <c r="M33" s="510">
        <f t="shared" si="212"/>
        <v>1324</v>
      </c>
      <c r="N33" s="510">
        <f>+N34+N35</f>
        <v>1249</v>
      </c>
      <c r="O33" s="510">
        <f>+O34+O35</f>
        <v>1230</v>
      </c>
      <c r="P33" s="510">
        <f>+P34+P35</f>
        <v>2412</v>
      </c>
      <c r="Q33" s="510">
        <f>+Q34+Q35</f>
        <v>1537</v>
      </c>
      <c r="R33" s="44"/>
      <c r="S33" s="44"/>
      <c r="T33" s="44"/>
      <c r="U33" s="44"/>
      <c r="V33" s="44"/>
      <c r="W33" s="44"/>
    </row>
    <row r="34" spans="1:23">
      <c r="A34" s="1424"/>
      <c r="B34" s="184" t="s">
        <v>219</v>
      </c>
      <c r="C34" s="509">
        <v>177</v>
      </c>
      <c r="D34" s="509">
        <v>185</v>
      </c>
      <c r="E34" s="509">
        <v>264</v>
      </c>
      <c r="F34" s="509">
        <v>155</v>
      </c>
      <c r="G34" s="509">
        <v>108</v>
      </c>
      <c r="H34" s="509">
        <v>197</v>
      </c>
      <c r="I34" s="509">
        <v>430</v>
      </c>
      <c r="J34" s="509">
        <v>197</v>
      </c>
      <c r="K34" s="509">
        <v>379</v>
      </c>
      <c r="L34" s="509">
        <v>0</v>
      </c>
      <c r="M34" s="509">
        <v>471</v>
      </c>
      <c r="N34" s="509">
        <v>243</v>
      </c>
      <c r="O34" s="509">
        <v>0</v>
      </c>
      <c r="P34" s="509">
        <v>202</v>
      </c>
      <c r="Q34" s="509">
        <v>0</v>
      </c>
      <c r="R34" s="44"/>
      <c r="S34" s="44"/>
      <c r="T34" s="44"/>
      <c r="U34" s="44"/>
      <c r="V34" s="44"/>
      <c r="W34" s="44"/>
    </row>
    <row r="35" spans="1:23">
      <c r="A35" s="1424"/>
      <c r="B35" s="184" t="s">
        <v>227</v>
      </c>
      <c r="C35" s="509">
        <v>1899</v>
      </c>
      <c r="D35" s="509">
        <v>1144</v>
      </c>
      <c r="E35" s="509">
        <v>1492</v>
      </c>
      <c r="F35" s="509">
        <v>1108</v>
      </c>
      <c r="G35" s="509">
        <v>388</v>
      </c>
      <c r="H35" s="509">
        <v>931</v>
      </c>
      <c r="I35" s="509">
        <v>1337</v>
      </c>
      <c r="J35" s="509">
        <v>1346</v>
      </c>
      <c r="K35" s="509">
        <v>1506</v>
      </c>
      <c r="L35" s="509">
        <v>1741</v>
      </c>
      <c r="M35" s="509">
        <v>853</v>
      </c>
      <c r="N35" s="509">
        <v>1006</v>
      </c>
      <c r="O35" s="509">
        <v>1230</v>
      </c>
      <c r="P35" s="509">
        <v>2210</v>
      </c>
      <c r="Q35" s="509">
        <v>1537</v>
      </c>
      <c r="R35" s="44"/>
      <c r="S35" s="44"/>
      <c r="T35" s="44"/>
      <c r="U35" s="44"/>
      <c r="V35" s="44"/>
      <c r="W35" s="44"/>
    </row>
    <row r="36" spans="1:23">
      <c r="A36" s="1424"/>
      <c r="B36" s="189" t="s">
        <v>228</v>
      </c>
      <c r="C36" s="828">
        <f t="shared" ref="C36:M36" si="213">+C35+C27+C26</f>
        <v>66945</v>
      </c>
      <c r="D36" s="828">
        <f t="shared" si="213"/>
        <v>68028</v>
      </c>
      <c r="E36" s="828">
        <f t="shared" si="213"/>
        <v>62574</v>
      </c>
      <c r="F36" s="828">
        <f t="shared" si="213"/>
        <v>59978</v>
      </c>
      <c r="G36" s="828">
        <f t="shared" si="213"/>
        <v>49134</v>
      </c>
      <c r="H36" s="828">
        <f t="shared" si="213"/>
        <v>65653</v>
      </c>
      <c r="I36" s="828">
        <f t="shared" si="213"/>
        <v>67607</v>
      </c>
      <c r="J36" s="828">
        <f t="shared" si="213"/>
        <v>94541</v>
      </c>
      <c r="K36" s="828">
        <f t="shared" si="213"/>
        <v>65769</v>
      </c>
      <c r="L36" s="828">
        <f t="shared" si="213"/>
        <v>66114</v>
      </c>
      <c r="M36" s="828">
        <f t="shared" si="213"/>
        <v>63281</v>
      </c>
      <c r="N36" s="828">
        <f t="shared" ref="N36:Q36" si="214">+N35+N27+N26</f>
        <v>78989</v>
      </c>
      <c r="O36" s="828">
        <f t="shared" si="214"/>
        <v>121392</v>
      </c>
      <c r="P36" s="828">
        <f t="shared" si="214"/>
        <v>68726</v>
      </c>
      <c r="Q36" s="828">
        <f t="shared" si="214"/>
        <v>71821</v>
      </c>
    </row>
    <row r="37" spans="1:23" ht="22.5" customHeight="1">
      <c r="A37" s="1426"/>
      <c r="B37" s="192" t="s">
        <v>229</v>
      </c>
      <c r="C37" s="193">
        <f t="shared" ref="C37:M37" si="215">+C36/C23*100</f>
        <v>57.532657270539701</v>
      </c>
      <c r="D37" s="193">
        <f t="shared" si="215"/>
        <v>51.764992352587569</v>
      </c>
      <c r="E37" s="193">
        <f t="shared" si="215"/>
        <v>51.97391918269031</v>
      </c>
      <c r="F37" s="193">
        <f t="shared" si="215"/>
        <v>50.946248980701284</v>
      </c>
      <c r="G37" s="193">
        <f t="shared" si="215"/>
        <v>43.900608464899349</v>
      </c>
      <c r="H37" s="193">
        <f t="shared" si="215"/>
        <v>50.596495013794907</v>
      </c>
      <c r="I37" s="193">
        <f t="shared" si="215"/>
        <v>50.018496049243879</v>
      </c>
      <c r="J37" s="193">
        <f t="shared" si="215"/>
        <v>97.241393497423445</v>
      </c>
      <c r="K37" s="193">
        <f t="shared" si="215"/>
        <v>54.249185466243247</v>
      </c>
      <c r="L37" s="193">
        <f t="shared" si="215"/>
        <v>50.268778369994152</v>
      </c>
      <c r="M37" s="193">
        <f t="shared" si="215"/>
        <v>49.209151140004352</v>
      </c>
      <c r="N37" s="193">
        <f t="shared" ref="N37:Q37" si="216">+N36/N23*100</f>
        <v>54.705312002216225</v>
      </c>
      <c r="O37" s="193">
        <f t="shared" si="216"/>
        <v>98.121504090012607</v>
      </c>
      <c r="P37" s="193">
        <f t="shared" si="216"/>
        <v>67.827288428324692</v>
      </c>
      <c r="Q37" s="193">
        <f t="shared" si="216"/>
        <v>68.142012732568631</v>
      </c>
    </row>
    <row r="38" spans="1:23">
      <c r="A38" s="1411" t="s">
        <v>151</v>
      </c>
      <c r="B38" s="194" t="s">
        <v>151</v>
      </c>
      <c r="C38" s="201">
        <v>79277</v>
      </c>
      <c r="D38" s="201">
        <v>78421</v>
      </c>
      <c r="E38" s="201">
        <v>76795</v>
      </c>
      <c r="F38" s="201">
        <v>75872</v>
      </c>
      <c r="G38" s="201">
        <v>72673</v>
      </c>
      <c r="H38" s="201">
        <v>86160</v>
      </c>
      <c r="I38" s="201">
        <v>95108</v>
      </c>
      <c r="J38" s="196">
        <v>92569</v>
      </c>
      <c r="K38" s="196">
        <v>85789</v>
      </c>
      <c r="L38" s="196">
        <f t="shared" ref="L38:Q38" si="217">+L39+L40</f>
        <v>91544</v>
      </c>
      <c r="M38" s="196">
        <f t="shared" si="217"/>
        <v>91750</v>
      </c>
      <c r="N38" s="649">
        <f t="shared" si="217"/>
        <v>95163</v>
      </c>
      <c r="O38" s="649">
        <f t="shared" si="217"/>
        <v>86224</v>
      </c>
      <c r="P38" s="649">
        <f>+P22+P40</f>
        <v>92443</v>
      </c>
      <c r="Q38" s="649">
        <f t="shared" si="217"/>
        <v>75033</v>
      </c>
    </row>
    <row r="39" spans="1:23">
      <c r="A39" s="1412"/>
      <c r="B39" s="179" t="s">
        <v>612</v>
      </c>
      <c r="C39" s="200">
        <v>9740</v>
      </c>
      <c r="D39" s="200">
        <v>8218</v>
      </c>
      <c r="E39" s="200">
        <v>8529</v>
      </c>
      <c r="F39" s="200">
        <v>8051</v>
      </c>
      <c r="G39" s="200">
        <v>7333</v>
      </c>
      <c r="H39" s="200">
        <v>11995</v>
      </c>
      <c r="I39" s="200">
        <v>15090</v>
      </c>
      <c r="J39" s="181">
        <v>11656</v>
      </c>
      <c r="K39" s="181">
        <v>11300</v>
      </c>
      <c r="L39" s="181">
        <v>13414</v>
      </c>
      <c r="M39" s="181">
        <v>12865</v>
      </c>
      <c r="N39" s="510">
        <v>12646</v>
      </c>
      <c r="O39" s="510">
        <v>14217</v>
      </c>
      <c r="P39" s="11">
        <v>12534</v>
      </c>
      <c r="Q39" s="510">
        <v>11922</v>
      </c>
    </row>
    <row r="40" spans="1:23">
      <c r="A40" s="1412"/>
      <c r="B40" s="182" t="s">
        <v>217</v>
      </c>
      <c r="C40" s="510">
        <f t="shared" ref="C40:N40" si="218">+C41+C44+C50</f>
        <v>69537</v>
      </c>
      <c r="D40" s="510">
        <f t="shared" si="218"/>
        <v>70203</v>
      </c>
      <c r="E40" s="510">
        <f t="shared" si="218"/>
        <v>68266</v>
      </c>
      <c r="F40" s="510">
        <f t="shared" si="218"/>
        <v>67821</v>
      </c>
      <c r="G40" s="510">
        <f t="shared" si="218"/>
        <v>65340</v>
      </c>
      <c r="H40" s="510">
        <f t="shared" si="218"/>
        <v>74165</v>
      </c>
      <c r="I40" s="510">
        <f t="shared" si="218"/>
        <v>80018</v>
      </c>
      <c r="J40" s="510">
        <f t="shared" si="218"/>
        <v>50016</v>
      </c>
      <c r="K40" s="510">
        <f t="shared" si="218"/>
        <v>68108</v>
      </c>
      <c r="L40" s="510">
        <f t="shared" si="218"/>
        <v>78130</v>
      </c>
      <c r="M40" s="510">
        <f t="shared" si="218"/>
        <v>78885</v>
      </c>
      <c r="N40" s="510">
        <f t="shared" si="218"/>
        <v>82517</v>
      </c>
      <c r="O40" s="510">
        <f t="shared" ref="O40:Q40" si="219">+O41+O44+O50</f>
        <v>72007</v>
      </c>
      <c r="P40" s="510">
        <f t="shared" si="219"/>
        <v>60889</v>
      </c>
      <c r="Q40" s="510">
        <f t="shared" si="219"/>
        <v>63111</v>
      </c>
    </row>
    <row r="41" spans="1:23" ht="12.75" customHeight="1">
      <c r="A41" s="1412"/>
      <c r="B41" s="183" t="s">
        <v>218</v>
      </c>
      <c r="C41" s="510">
        <f t="shared" ref="C41" si="220">SUM(C42:C43)</f>
        <v>38697</v>
      </c>
      <c r="D41" s="510">
        <f t="shared" ref="D41" si="221">SUM(D42:D43)</f>
        <v>38730</v>
      </c>
      <c r="E41" s="510">
        <f t="shared" ref="E41" si="222">SUM(E42:E43)</f>
        <v>38294</v>
      </c>
      <c r="F41" s="510">
        <f t="shared" ref="F41" si="223">SUM(F42:F43)</f>
        <v>40896</v>
      </c>
      <c r="G41" s="510">
        <f t="shared" ref="G41" si="224">SUM(G42:G43)</f>
        <v>43653</v>
      </c>
      <c r="H41" s="510">
        <f t="shared" ref="H41" si="225">SUM(H42:H43)</f>
        <v>47580</v>
      </c>
      <c r="I41" s="510">
        <f t="shared" ref="I41" si="226">SUM(I42:I43)</f>
        <v>52963</v>
      </c>
      <c r="J41" s="510">
        <f t="shared" ref="J41" si="227">SUM(J42:J43)</f>
        <v>20559</v>
      </c>
      <c r="K41" s="510">
        <f t="shared" ref="K41" si="228">SUM(K42:K43)</f>
        <v>39402</v>
      </c>
      <c r="L41" s="510">
        <f t="shared" ref="L41" si="229">SUM(L42:L43)</f>
        <v>44671</v>
      </c>
      <c r="M41" s="510">
        <f t="shared" ref="M41" si="230">SUM(M42:M43)</f>
        <v>51483</v>
      </c>
      <c r="N41" s="510">
        <f>SUM(N42:N43)</f>
        <v>43696</v>
      </c>
      <c r="O41" s="510">
        <f>SUM(O42:O43)</f>
        <v>32032</v>
      </c>
      <c r="P41" s="510">
        <f>SUM(P42:P43)</f>
        <v>24533</v>
      </c>
      <c r="Q41" s="510">
        <f>SUM(Q42:Q43)</f>
        <v>26001</v>
      </c>
    </row>
    <row r="42" spans="1:23" ht="14.4">
      <c r="A42" s="1412"/>
      <c r="B42" s="184" t="s">
        <v>219</v>
      </c>
      <c r="C42" s="509">
        <v>28148</v>
      </c>
      <c r="D42" s="509">
        <v>28176</v>
      </c>
      <c r="E42" s="509">
        <v>30179</v>
      </c>
      <c r="F42" s="509">
        <v>32751</v>
      </c>
      <c r="G42" s="509">
        <v>33958</v>
      </c>
      <c r="H42" s="509">
        <v>40195</v>
      </c>
      <c r="I42" s="509">
        <v>43312</v>
      </c>
      <c r="J42" s="509">
        <v>2272</v>
      </c>
      <c r="K42" s="509">
        <v>33608</v>
      </c>
      <c r="L42" s="509">
        <v>36270</v>
      </c>
      <c r="M42" s="509">
        <v>42722</v>
      </c>
      <c r="N42" s="509">
        <v>34133</v>
      </c>
      <c r="O42" s="668">
        <v>1252</v>
      </c>
      <c r="P42" s="509">
        <v>20353</v>
      </c>
      <c r="Q42" s="509">
        <v>20217</v>
      </c>
    </row>
    <row r="43" spans="1:23" ht="12.75" customHeight="1">
      <c r="A43" s="1412"/>
      <c r="B43" s="187" t="s">
        <v>220</v>
      </c>
      <c r="C43" s="509">
        <v>10549</v>
      </c>
      <c r="D43" s="509">
        <v>10554</v>
      </c>
      <c r="E43" s="509">
        <v>8115</v>
      </c>
      <c r="F43" s="509">
        <v>8145</v>
      </c>
      <c r="G43" s="509">
        <v>9695</v>
      </c>
      <c r="H43" s="509">
        <v>7385</v>
      </c>
      <c r="I43" s="509">
        <v>9651</v>
      </c>
      <c r="J43" s="509">
        <v>18287</v>
      </c>
      <c r="K43" s="509">
        <v>5794</v>
      </c>
      <c r="L43" s="509">
        <v>8401</v>
      </c>
      <c r="M43" s="509">
        <v>8761</v>
      </c>
      <c r="N43" s="509">
        <v>9563</v>
      </c>
      <c r="O43" s="668">
        <v>30780</v>
      </c>
      <c r="P43" s="509">
        <v>4180</v>
      </c>
      <c r="Q43" s="509">
        <v>5784</v>
      </c>
    </row>
    <row r="44" spans="1:23">
      <c r="A44" s="1412"/>
      <c r="B44" s="183" t="s">
        <v>221</v>
      </c>
      <c r="C44" s="510">
        <f t="shared" ref="C44:N44" si="231">SUM(C45:C49)</f>
        <v>20245</v>
      </c>
      <c r="D44" s="510">
        <f t="shared" si="231"/>
        <v>19690</v>
      </c>
      <c r="E44" s="510">
        <f t="shared" si="231"/>
        <v>19447</v>
      </c>
      <c r="F44" s="510">
        <f t="shared" si="231"/>
        <v>16754</v>
      </c>
      <c r="G44" s="510">
        <f t="shared" si="231"/>
        <v>14133</v>
      </c>
      <c r="H44" s="510">
        <f>SUM(H45:H49)</f>
        <v>18928</v>
      </c>
      <c r="I44" s="510">
        <f t="shared" si="231"/>
        <v>19154</v>
      </c>
      <c r="J44" s="510">
        <f t="shared" si="231"/>
        <v>20559</v>
      </c>
      <c r="K44" s="510">
        <f t="shared" si="231"/>
        <v>19867</v>
      </c>
      <c r="L44" s="510">
        <f t="shared" si="231"/>
        <v>27500</v>
      </c>
      <c r="M44" s="510">
        <f t="shared" si="231"/>
        <v>21781</v>
      </c>
      <c r="N44" s="510">
        <f t="shared" si="231"/>
        <v>31283</v>
      </c>
      <c r="O44" s="510">
        <f t="shared" ref="O44:Q44" si="232">SUM(O45:O49)</f>
        <v>32032</v>
      </c>
      <c r="P44" s="510">
        <f t="shared" si="232"/>
        <v>29668</v>
      </c>
      <c r="Q44" s="510">
        <f t="shared" si="232"/>
        <v>31588</v>
      </c>
    </row>
    <row r="45" spans="1:23" ht="12.75" customHeight="1">
      <c r="A45" s="1412"/>
      <c r="B45" s="184" t="s">
        <v>222</v>
      </c>
      <c r="C45" s="509">
        <v>4675</v>
      </c>
      <c r="D45" s="509">
        <v>4480</v>
      </c>
      <c r="E45" s="509">
        <v>4756</v>
      </c>
      <c r="F45" s="509">
        <v>5467</v>
      </c>
      <c r="G45" s="509">
        <v>3849</v>
      </c>
      <c r="H45" s="509">
        <v>5067</v>
      </c>
      <c r="I45" s="509">
        <v>5371</v>
      </c>
      <c r="J45" s="509">
        <v>7004</v>
      </c>
      <c r="K45" s="509">
        <v>5977</v>
      </c>
      <c r="L45" s="509">
        <v>7083</v>
      </c>
      <c r="M45" s="509">
        <v>6736</v>
      </c>
      <c r="N45" s="509">
        <v>8519</v>
      </c>
      <c r="O45" s="509">
        <v>6367</v>
      </c>
      <c r="P45" s="509">
        <v>2971</v>
      </c>
      <c r="Q45" s="509">
        <v>5567</v>
      </c>
    </row>
    <row r="46" spans="1:23">
      <c r="A46" s="1412"/>
      <c r="B46" s="184" t="s">
        <v>223</v>
      </c>
      <c r="C46" s="509">
        <v>12</v>
      </c>
      <c r="D46" s="509">
        <v>34</v>
      </c>
      <c r="E46" s="509">
        <v>79</v>
      </c>
      <c r="F46" s="509">
        <v>28</v>
      </c>
      <c r="G46" s="509">
        <v>0</v>
      </c>
      <c r="H46" s="509">
        <v>327</v>
      </c>
      <c r="I46" s="509">
        <v>648</v>
      </c>
      <c r="J46" s="509">
        <v>0</v>
      </c>
      <c r="K46" s="509">
        <v>41</v>
      </c>
      <c r="L46" s="509">
        <v>188</v>
      </c>
      <c r="M46" s="509">
        <v>0</v>
      </c>
      <c r="N46" s="509">
        <v>73</v>
      </c>
      <c r="O46" s="509">
        <v>0</v>
      </c>
      <c r="P46" s="509">
        <v>0</v>
      </c>
      <c r="Q46" s="509">
        <v>51</v>
      </c>
    </row>
    <row r="47" spans="1:23">
      <c r="A47" s="1412"/>
      <c r="B47" s="184" t="s">
        <v>224</v>
      </c>
      <c r="C47" s="509">
        <v>11608</v>
      </c>
      <c r="D47" s="509">
        <v>11599</v>
      </c>
      <c r="E47" s="509">
        <v>11859</v>
      </c>
      <c r="F47" s="509">
        <v>8199</v>
      </c>
      <c r="G47" s="509">
        <v>8167</v>
      </c>
      <c r="H47" s="509">
        <v>10056</v>
      </c>
      <c r="I47" s="509">
        <v>9686</v>
      </c>
      <c r="J47" s="509">
        <v>10393</v>
      </c>
      <c r="K47" s="509">
        <v>10960</v>
      </c>
      <c r="L47" s="509">
        <v>16484</v>
      </c>
      <c r="M47" s="509">
        <v>11557</v>
      </c>
      <c r="N47" s="509">
        <v>17829</v>
      </c>
      <c r="O47" s="509">
        <v>18630</v>
      </c>
      <c r="P47" s="509">
        <v>19208</v>
      </c>
      <c r="Q47" s="509">
        <v>21149</v>
      </c>
    </row>
    <row r="48" spans="1:23">
      <c r="A48" s="1413"/>
      <c r="B48" s="184" t="s">
        <v>115</v>
      </c>
      <c r="C48" s="509">
        <v>0</v>
      </c>
      <c r="D48" s="1213">
        <v>0</v>
      </c>
      <c r="E48" s="1213">
        <v>0</v>
      </c>
      <c r="F48" s="1213">
        <v>0</v>
      </c>
      <c r="G48" s="1213">
        <v>0</v>
      </c>
      <c r="H48" s="1213">
        <v>137</v>
      </c>
      <c r="I48" s="1213">
        <v>0</v>
      </c>
      <c r="J48" s="1213">
        <v>0</v>
      </c>
      <c r="K48" s="1213">
        <v>0</v>
      </c>
      <c r="L48" s="1213">
        <v>0</v>
      </c>
      <c r="M48" s="1213">
        <v>0</v>
      </c>
      <c r="N48" s="1213">
        <v>212</v>
      </c>
      <c r="O48" s="1213">
        <v>0</v>
      </c>
      <c r="P48" s="1213">
        <v>0</v>
      </c>
      <c r="Q48" s="509">
        <v>0</v>
      </c>
    </row>
    <row r="49" spans="1:17" ht="12.75" customHeight="1">
      <c r="A49" s="1412"/>
      <c r="B49" s="184" t="s">
        <v>225</v>
      </c>
      <c r="C49" s="1213">
        <v>3950</v>
      </c>
      <c r="D49" s="509">
        <v>3577</v>
      </c>
      <c r="E49" s="509">
        <v>2753</v>
      </c>
      <c r="F49" s="509">
        <v>3060</v>
      </c>
      <c r="G49" s="509">
        <v>2117</v>
      </c>
      <c r="H49" s="509">
        <v>3341</v>
      </c>
      <c r="I49" s="509">
        <v>3449</v>
      </c>
      <c r="J49" s="509">
        <v>3162</v>
      </c>
      <c r="K49" s="509">
        <v>2889</v>
      </c>
      <c r="L49" s="509">
        <v>3745</v>
      </c>
      <c r="M49" s="1213">
        <v>3488</v>
      </c>
      <c r="N49" s="509">
        <v>4650</v>
      </c>
      <c r="O49" s="509">
        <v>7035</v>
      </c>
      <c r="P49" s="509">
        <v>7489</v>
      </c>
      <c r="Q49" s="1213">
        <v>4821</v>
      </c>
    </row>
    <row r="50" spans="1:17">
      <c r="A50" s="1412"/>
      <c r="B50" s="188" t="s">
        <v>230</v>
      </c>
      <c r="C50" s="510">
        <f t="shared" ref="C50" si="233">+C51+C52</f>
        <v>10595</v>
      </c>
      <c r="D50" s="510">
        <f t="shared" ref="D50" si="234">+D51+D52</f>
        <v>11783</v>
      </c>
      <c r="E50" s="510">
        <f t="shared" ref="E50" si="235">+E51+E52</f>
        <v>10525</v>
      </c>
      <c r="F50" s="510">
        <f t="shared" ref="F50" si="236">+F51+F52</f>
        <v>10171</v>
      </c>
      <c r="G50" s="510">
        <f t="shared" ref="G50" si="237">+G51+G52</f>
        <v>7554</v>
      </c>
      <c r="H50" s="510">
        <f t="shared" ref="H50" si="238">+H51+H52</f>
        <v>7657</v>
      </c>
      <c r="I50" s="510">
        <f t="shared" ref="I50" si="239">+I51+I52</f>
        <v>7901</v>
      </c>
      <c r="J50" s="510">
        <f t="shared" ref="J50" si="240">+J51+J52</f>
        <v>8898</v>
      </c>
      <c r="K50" s="510">
        <f t="shared" ref="K50" si="241">+K51+K52</f>
        <v>8839</v>
      </c>
      <c r="L50" s="510">
        <f t="shared" ref="L50" si="242">+L51+L52</f>
        <v>5959</v>
      </c>
      <c r="M50" s="510">
        <f t="shared" ref="M50" si="243">+M51+M52</f>
        <v>5621</v>
      </c>
      <c r="N50" s="510">
        <f>+N51+N52</f>
        <v>7538</v>
      </c>
      <c r="O50" s="510">
        <f>+O51+O52</f>
        <v>7943</v>
      </c>
      <c r="P50" s="510">
        <f>+P51+P52</f>
        <v>6688</v>
      </c>
      <c r="Q50" s="510">
        <f>+Q51+Q52</f>
        <v>5522</v>
      </c>
    </row>
    <row r="51" spans="1:17">
      <c r="A51" s="1412"/>
      <c r="B51" s="184" t="s">
        <v>219</v>
      </c>
      <c r="C51" s="509">
        <v>866</v>
      </c>
      <c r="D51" s="509">
        <v>636</v>
      </c>
      <c r="E51" s="509">
        <v>946</v>
      </c>
      <c r="F51" s="509">
        <v>673</v>
      </c>
      <c r="G51" s="509">
        <v>1319</v>
      </c>
      <c r="H51" s="509">
        <v>1356</v>
      </c>
      <c r="I51" s="509">
        <v>959</v>
      </c>
      <c r="J51" s="509">
        <v>1370</v>
      </c>
      <c r="K51" s="509">
        <v>677</v>
      </c>
      <c r="L51" s="509">
        <v>211</v>
      </c>
      <c r="M51" s="509">
        <v>747</v>
      </c>
      <c r="N51" s="509">
        <v>152</v>
      </c>
      <c r="O51" s="509">
        <v>349</v>
      </c>
      <c r="P51" s="509">
        <v>154</v>
      </c>
      <c r="Q51" s="509">
        <v>747</v>
      </c>
    </row>
    <row r="52" spans="1:17" ht="12.75" customHeight="1">
      <c r="A52" s="1412"/>
      <c r="B52" s="184" t="s">
        <v>227</v>
      </c>
      <c r="C52" s="509">
        <v>9729</v>
      </c>
      <c r="D52" s="509">
        <v>11147</v>
      </c>
      <c r="E52" s="509">
        <v>9579</v>
      </c>
      <c r="F52" s="509">
        <v>9498</v>
      </c>
      <c r="G52" s="509">
        <v>6235</v>
      </c>
      <c r="H52" s="509">
        <v>6301</v>
      </c>
      <c r="I52" s="509">
        <v>6942</v>
      </c>
      <c r="J52" s="509">
        <v>7528</v>
      </c>
      <c r="K52" s="509">
        <v>8162</v>
      </c>
      <c r="L52" s="509">
        <v>5748</v>
      </c>
      <c r="M52" s="509">
        <v>4874</v>
      </c>
      <c r="N52" s="509">
        <v>7386</v>
      </c>
      <c r="O52" s="509">
        <v>7594</v>
      </c>
      <c r="P52" s="509">
        <v>6534</v>
      </c>
      <c r="Q52" s="509">
        <v>4775</v>
      </c>
    </row>
    <row r="53" spans="1:17">
      <c r="A53" s="1412"/>
      <c r="B53" s="189" t="s">
        <v>228</v>
      </c>
      <c r="C53" s="828">
        <f t="shared" ref="C53:N53" si="244">+C52+C44+C43</f>
        <v>40523</v>
      </c>
      <c r="D53" s="828">
        <f t="shared" si="244"/>
        <v>41391</v>
      </c>
      <c r="E53" s="828">
        <f t="shared" si="244"/>
        <v>37141</v>
      </c>
      <c r="F53" s="828">
        <f t="shared" si="244"/>
        <v>34397</v>
      </c>
      <c r="G53" s="828">
        <f t="shared" si="244"/>
        <v>30063</v>
      </c>
      <c r="H53" s="828">
        <f t="shared" si="244"/>
        <v>32614</v>
      </c>
      <c r="I53" s="828">
        <f t="shared" si="244"/>
        <v>35747</v>
      </c>
      <c r="J53" s="828">
        <f t="shared" si="244"/>
        <v>46374</v>
      </c>
      <c r="K53" s="828">
        <f t="shared" si="244"/>
        <v>33823</v>
      </c>
      <c r="L53" s="828">
        <f t="shared" si="244"/>
        <v>41649</v>
      </c>
      <c r="M53" s="828">
        <f t="shared" si="244"/>
        <v>35416</v>
      </c>
      <c r="N53" s="828">
        <f t="shared" si="244"/>
        <v>48232</v>
      </c>
      <c r="O53" s="650">
        <f t="shared" ref="O53:Q53" si="245">+O52+O44+O43</f>
        <v>70406</v>
      </c>
      <c r="P53" s="828">
        <f t="shared" si="245"/>
        <v>40382</v>
      </c>
      <c r="Q53" s="828">
        <f t="shared" si="245"/>
        <v>42147</v>
      </c>
    </row>
    <row r="54" spans="1:17" ht="22.5" customHeight="1">
      <c r="A54" s="1414"/>
      <c r="B54" s="192" t="s">
        <v>229</v>
      </c>
      <c r="C54" s="193">
        <f t="shared" ref="C54:N54" si="246">+C53/C40*100</f>
        <v>58.275450479600785</v>
      </c>
      <c r="D54" s="193">
        <f t="shared" si="246"/>
        <v>58.959018845348488</v>
      </c>
      <c r="E54" s="193">
        <f t="shared" si="246"/>
        <v>54.406293030205376</v>
      </c>
      <c r="F54" s="193">
        <f t="shared" si="246"/>
        <v>50.717329440733693</v>
      </c>
      <c r="G54" s="193">
        <f t="shared" si="246"/>
        <v>46.01010101010101</v>
      </c>
      <c r="H54" s="193">
        <f t="shared" si="246"/>
        <v>43.974920784736739</v>
      </c>
      <c r="I54" s="193">
        <f t="shared" si="246"/>
        <v>44.673698417855981</v>
      </c>
      <c r="J54" s="193">
        <f t="shared" si="246"/>
        <v>92.718330134357004</v>
      </c>
      <c r="K54" s="193">
        <f t="shared" si="246"/>
        <v>49.660832794972691</v>
      </c>
      <c r="L54" s="193">
        <f t="shared" si="246"/>
        <v>53.307308332266736</v>
      </c>
      <c r="M54" s="193">
        <f t="shared" si="246"/>
        <v>44.895734296761105</v>
      </c>
      <c r="N54" s="193">
        <f t="shared" si="246"/>
        <v>58.450985857459671</v>
      </c>
      <c r="O54" s="193">
        <f t="shared" ref="O54:Q54" si="247">+O53/O40*100</f>
        <v>97.776605052286584</v>
      </c>
      <c r="P54" s="193">
        <f t="shared" si="247"/>
        <v>66.320681896565887</v>
      </c>
      <c r="Q54" s="193">
        <f t="shared" si="247"/>
        <v>66.782335884394158</v>
      </c>
    </row>
    <row r="55" spans="1:17">
      <c r="G55" s="44"/>
      <c r="H55" s="44"/>
      <c r="I55" s="44"/>
      <c r="J55" s="44"/>
    </row>
    <row r="56" spans="1:17">
      <c r="B56" s="202"/>
    </row>
  </sheetData>
  <mergeCells count="6">
    <mergeCell ref="A1:Q1"/>
    <mergeCell ref="A38:A54"/>
    <mergeCell ref="A2:B3"/>
    <mergeCell ref="A4:A20"/>
    <mergeCell ref="A21:A37"/>
    <mergeCell ref="C2:Q2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</sheetPr>
  <dimension ref="A4:Q33"/>
  <sheetViews>
    <sheetView showGridLines="0" workbookViewId="0">
      <selection activeCell="A32" sqref="A32"/>
    </sheetView>
  </sheetViews>
  <sheetFormatPr baseColWidth="10" defaultColWidth="11.44140625" defaultRowHeight="13.8"/>
  <cols>
    <col min="1" max="1" width="9" style="11" customWidth="1"/>
    <col min="2" max="2" width="34.33203125" style="11" customWidth="1"/>
    <col min="3" max="15" width="7.44140625" style="11" bestFit="1" customWidth="1"/>
    <col min="16" max="17" width="7.44140625" style="161" bestFit="1" customWidth="1"/>
    <col min="18" max="16384" width="11.44140625" style="161"/>
  </cols>
  <sheetData>
    <row r="4" spans="1:17" ht="29.25" customHeight="1">
      <c r="A4" s="1410" t="s">
        <v>360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1410"/>
      <c r="M4" s="1410"/>
      <c r="N4" s="1410"/>
      <c r="O4" s="1410"/>
      <c r="P4" s="1410"/>
      <c r="Q4" s="1410"/>
    </row>
    <row r="5" spans="1:17" ht="29.25" customHeight="1">
      <c r="A5" s="1429" t="s">
        <v>232</v>
      </c>
      <c r="B5" s="1430"/>
      <c r="C5" s="760">
        <v>2007</v>
      </c>
      <c r="D5" s="760">
        <v>2008</v>
      </c>
      <c r="E5" s="760">
        <v>2009</v>
      </c>
      <c r="F5" s="760">
        <v>2010</v>
      </c>
      <c r="G5" s="760">
        <v>2011</v>
      </c>
      <c r="H5" s="760">
        <v>2012</v>
      </c>
      <c r="I5" s="760">
        <v>2013</v>
      </c>
      <c r="J5" s="761">
        <v>2014</v>
      </c>
      <c r="K5" s="760">
        <v>2015</v>
      </c>
      <c r="L5" s="760">
        <v>2016</v>
      </c>
      <c r="M5" s="760">
        <v>2017</v>
      </c>
      <c r="N5" s="760">
        <v>2018</v>
      </c>
      <c r="O5" s="760">
        <v>2019</v>
      </c>
      <c r="P5" s="760">
        <v>2020</v>
      </c>
      <c r="Q5" s="760">
        <v>2021</v>
      </c>
    </row>
    <row r="6" spans="1:17" ht="22.5" customHeight="1">
      <c r="A6" s="1384" t="s">
        <v>119</v>
      </c>
      <c r="B6" s="1431" t="s">
        <v>194</v>
      </c>
      <c r="C6" s="1431"/>
      <c r="D6" s="1431"/>
      <c r="E6" s="1431"/>
      <c r="F6" s="1431"/>
      <c r="G6" s="1431"/>
      <c r="H6" s="1431"/>
      <c r="I6" s="1431"/>
      <c r="J6" s="1431"/>
      <c r="K6" s="1431"/>
      <c r="L6" s="1431"/>
      <c r="M6" s="1431"/>
      <c r="N6" s="1431"/>
      <c r="O6" s="1431"/>
      <c r="P6" s="1431"/>
      <c r="Q6" s="1431"/>
    </row>
    <row r="7" spans="1:17" s="162" customFormat="1" ht="22.5" customHeight="1">
      <c r="A7" s="1385"/>
      <c r="B7" s="205" t="s">
        <v>606</v>
      </c>
      <c r="C7" s="206">
        <f>+'C11A2'!C4+'C11A3'!C4</f>
        <v>580635</v>
      </c>
      <c r="D7" s="206">
        <f>+'C11A2'!D4+'C11A3'!D4</f>
        <v>599959</v>
      </c>
      <c r="E7" s="206">
        <f>+'C11A2'!E4+'C11A3'!E4</f>
        <v>625091</v>
      </c>
      <c r="F7" s="206">
        <f>+'C11A2'!F4+'C11A3'!F4</f>
        <v>614440</v>
      </c>
      <c r="G7" s="206">
        <f>+'C11A2'!G4+'C11A3'!G4</f>
        <v>571370</v>
      </c>
      <c r="H7" s="206">
        <f>+'C11A2'!H4+'C11A3'!H4</f>
        <v>648906</v>
      </c>
      <c r="I7" s="206">
        <f>+'C11A2'!I4+'C11A3'!I4</f>
        <v>646196</v>
      </c>
      <c r="J7" s="206">
        <f>+'C11A2'!J4+'C11A3'!J4</f>
        <v>683655</v>
      </c>
      <c r="K7" s="206">
        <f>+'C11A2'!K4+'C11A3'!K4</f>
        <v>678129</v>
      </c>
      <c r="L7" s="206">
        <f>+'C11A2'!L4+'C11A3'!L4</f>
        <v>751006</v>
      </c>
      <c r="M7" s="206">
        <f>+'C11A2'!M4+'C11A3'!M4</f>
        <v>711290</v>
      </c>
      <c r="N7" s="206">
        <f>+'C11A2'!N4+'C11A3'!N4</f>
        <v>824989</v>
      </c>
      <c r="O7" s="206">
        <f>+'C11A2'!O4+'C11A3'!O4</f>
        <v>843672</v>
      </c>
      <c r="P7" s="206">
        <f>+'C11A2'!P4+'C11A3'!P4</f>
        <v>729783</v>
      </c>
      <c r="Q7" s="206">
        <f>+'C11A2'!Q4+'C11A3'!Q4</f>
        <v>825423</v>
      </c>
    </row>
    <row r="8" spans="1:17" s="162" customFormat="1" ht="22.5" customHeight="1">
      <c r="A8" s="1385"/>
      <c r="B8" s="207" t="s">
        <v>123</v>
      </c>
      <c r="C8" s="594">
        <f>+'C11A2'!C5+'C11A3'!C5</f>
        <v>219551</v>
      </c>
      <c r="D8" s="594">
        <f>+'C11A2'!D5+'C11A3'!D5</f>
        <v>219339</v>
      </c>
      <c r="E8" s="594">
        <f>+'C11A2'!E5+'C11A3'!E5</f>
        <v>221270</v>
      </c>
      <c r="F8" s="594">
        <f>+'C11A2'!F5+'C11A3'!F5</f>
        <v>215950</v>
      </c>
      <c r="G8" s="594">
        <f>+'C11A2'!G5+'C11A3'!G5</f>
        <v>218778</v>
      </c>
      <c r="H8" s="594">
        <f>+'C11A2'!H5+'C11A3'!H5</f>
        <v>235518</v>
      </c>
      <c r="I8" s="594">
        <f>+'C11A2'!I5+'C11A3'!I5</f>
        <v>240336</v>
      </c>
      <c r="J8" s="594">
        <f>+'C11A2'!J5+'C11A3'!J5</f>
        <v>227614</v>
      </c>
      <c r="K8" s="594">
        <f>+'C11A2'!K5+'C11A3'!K5</f>
        <v>220514</v>
      </c>
      <c r="L8" s="594">
        <f>+'C11A2'!L5+'C11A3'!L5</f>
        <v>239777</v>
      </c>
      <c r="M8" s="594">
        <f>+'C11A2'!M5+'C11A3'!M5</f>
        <v>218849</v>
      </c>
      <c r="N8" s="594">
        <f>+'C11A2'!N5+'C11A3'!N5</f>
        <v>232349</v>
      </c>
      <c r="O8" s="594">
        <f>+'C11A2'!O5+'C11A3'!O5</f>
        <v>240978</v>
      </c>
      <c r="P8" s="594">
        <f>+'C11A2'!P5+'C11A3'!P5</f>
        <v>26411</v>
      </c>
      <c r="Q8" s="594">
        <f>+'C11A2'!Q5+'C11A3'!Q5</f>
        <v>241106</v>
      </c>
    </row>
    <row r="9" spans="1:17" ht="41.4">
      <c r="A9" s="1385"/>
      <c r="B9" s="208" t="s">
        <v>125</v>
      </c>
      <c r="C9" s="546">
        <f>+'C11A2'!C6+'C11A3'!C6</f>
        <v>219335</v>
      </c>
      <c r="D9" s="546">
        <f>+'C11A2'!D6+'C11A3'!D6</f>
        <v>219142</v>
      </c>
      <c r="E9" s="546">
        <f>+'C11A2'!E6+'C11A3'!E6</f>
        <v>220216</v>
      </c>
      <c r="F9" s="546">
        <f>+'C11A2'!F6+'C11A3'!F6</f>
        <v>215526</v>
      </c>
      <c r="G9" s="546">
        <f>+'C11A2'!G6+'C11A3'!G6</f>
        <v>218071</v>
      </c>
      <c r="H9" s="546">
        <f>+'C11A2'!H6+'C11A3'!H6</f>
        <v>235009</v>
      </c>
      <c r="I9" s="546">
        <f>+'C11A2'!I6+'C11A3'!I6</f>
        <v>238944</v>
      </c>
      <c r="J9" s="546">
        <f>+'C11A2'!J6+'C11A3'!J6</f>
        <v>226807</v>
      </c>
      <c r="K9" s="546">
        <f>+'C11A2'!K6+'C11A3'!K6</f>
        <v>220004</v>
      </c>
      <c r="L9" s="546">
        <f>+'C11A2'!L6+'C11A3'!L6</f>
        <v>239333</v>
      </c>
      <c r="M9" s="546">
        <f>+'C11A2'!M6+'C11A3'!M6</f>
        <v>218242</v>
      </c>
      <c r="N9" s="546">
        <f>+'C11A2'!N6+'C11A3'!N6</f>
        <v>231604</v>
      </c>
      <c r="O9" s="546">
        <f>+'C11A2'!O6+'C11A3'!O6</f>
        <v>240585</v>
      </c>
      <c r="P9" s="546">
        <f>+'C11A2'!P6+'C11A3'!P6</f>
        <v>22923</v>
      </c>
      <c r="Q9" s="546">
        <f>+'C11A2'!Q6+'C11A3'!Q6</f>
        <v>240830</v>
      </c>
    </row>
    <row r="10" spans="1:17">
      <c r="A10" s="1385"/>
      <c r="B10" s="208" t="s">
        <v>126</v>
      </c>
      <c r="C10" s="546">
        <f>+'C11A2'!C7+'C11A3'!C7</f>
        <v>216</v>
      </c>
      <c r="D10" s="546">
        <f>+'C11A2'!D7+'C11A3'!D7</f>
        <v>197</v>
      </c>
      <c r="E10" s="546">
        <f>+'C11A2'!E7+'C11A3'!E7</f>
        <v>1054</v>
      </c>
      <c r="F10" s="546">
        <f>+'C11A2'!F7+'C11A3'!F7</f>
        <v>424</v>
      </c>
      <c r="G10" s="546">
        <f>+'C11A2'!G7+'C11A3'!G7</f>
        <v>707</v>
      </c>
      <c r="H10" s="546">
        <f>+'C11A2'!H7+'C11A3'!H7</f>
        <v>509</v>
      </c>
      <c r="I10" s="546">
        <f>+'C11A2'!I7+'C11A3'!I7</f>
        <v>1392</v>
      </c>
      <c r="J10" s="546">
        <f>+'C11A2'!J7+'C11A3'!J7</f>
        <v>807</v>
      </c>
      <c r="K10" s="546">
        <f>+'C11A2'!K7+'C11A3'!K7</f>
        <v>510</v>
      </c>
      <c r="L10" s="546">
        <f>+'C11A2'!L7+'C11A3'!L7</f>
        <v>444</v>
      </c>
      <c r="M10" s="546">
        <f>+'C11A2'!M7+'C11A3'!M7</f>
        <v>607</v>
      </c>
      <c r="N10" s="546">
        <f>+'C11A2'!N7+'C11A3'!N7</f>
        <v>745</v>
      </c>
      <c r="O10" s="546">
        <f>+'C11A2'!O7+'C11A3'!O7</f>
        <v>393</v>
      </c>
      <c r="P10" s="546">
        <f>+'C11A2'!P7+'C11A3'!P7</f>
        <v>3488</v>
      </c>
      <c r="Q10" s="546">
        <f>+'C11A2'!Q7+'C11A3'!Q7</f>
        <v>276</v>
      </c>
    </row>
    <row r="11" spans="1:17" s="162" customFormat="1" ht="22.5" customHeight="1">
      <c r="A11" s="1385"/>
      <c r="B11" s="207" t="s">
        <v>127</v>
      </c>
      <c r="C11" s="594">
        <f>+'C11A2'!C8+'C11A3'!C8</f>
        <v>104193</v>
      </c>
      <c r="D11" s="594">
        <f>+'C11A2'!D8+'C11A3'!D8</f>
        <v>104405</v>
      </c>
      <c r="E11" s="594">
        <f>+'C11A2'!E8+'C11A3'!E8</f>
        <v>113180</v>
      </c>
      <c r="F11" s="594">
        <f>+'C11A2'!F8+'C11A3'!F8</f>
        <v>115151</v>
      </c>
      <c r="G11" s="594">
        <f>+'C11A2'!G8+'C11A3'!G8</f>
        <v>111774</v>
      </c>
      <c r="H11" s="594">
        <f>+'C11A2'!H8+'C11A3'!H8</f>
        <v>119114</v>
      </c>
      <c r="I11" s="594">
        <f>+'C11A2'!I8+'C11A3'!I8</f>
        <v>131677</v>
      </c>
      <c r="J11" s="594">
        <f>+'C11A2'!J8+'C11A3'!J8</f>
        <v>144750</v>
      </c>
      <c r="K11" s="594">
        <f>+'C11A2'!K8+'C11A3'!K8</f>
        <v>142425</v>
      </c>
      <c r="L11" s="594">
        <f>+'C11A2'!L8+'C11A3'!L8</f>
        <v>146636</v>
      </c>
      <c r="M11" s="594">
        <f>+'C11A2'!M8+'C11A3'!M8</f>
        <v>137804</v>
      </c>
      <c r="N11" s="594">
        <f>+'C11A2'!N8+'C11A3'!N8</f>
        <v>169677</v>
      </c>
      <c r="O11" s="594">
        <f>+'C11A2'!O8+'C11A3'!O8</f>
        <v>173303</v>
      </c>
      <c r="P11" s="594">
        <f>+'C11A2'!P8+'C11A3'!P8</f>
        <v>89368</v>
      </c>
      <c r="Q11" s="594">
        <f>+'C11A2'!Q8+'C11A3'!Q8</f>
        <v>172245</v>
      </c>
    </row>
    <row r="12" spans="1:17">
      <c r="A12" s="1385"/>
      <c r="B12" s="208" t="s">
        <v>129</v>
      </c>
      <c r="C12" s="546">
        <f>+'C11A2'!C9+'C11A3'!C9</f>
        <v>55287</v>
      </c>
      <c r="D12" s="546">
        <f>+'C11A2'!D9+'C11A3'!D9</f>
        <v>55741</v>
      </c>
      <c r="E12" s="546">
        <f>+'C11A2'!E9+'C11A3'!E9</f>
        <v>62691</v>
      </c>
      <c r="F12" s="546">
        <f>+'C11A2'!F9+'C11A3'!F9</f>
        <v>58242</v>
      </c>
      <c r="G12" s="546">
        <f>+'C11A2'!G9+'C11A3'!G9</f>
        <v>48839</v>
      </c>
      <c r="H12" s="546">
        <f>+'C11A2'!H9+'C11A3'!H9</f>
        <v>53605</v>
      </c>
      <c r="I12" s="546">
        <f>+'C11A2'!I9+'C11A3'!I9</f>
        <v>58461</v>
      </c>
      <c r="J12" s="546">
        <f>+'C11A2'!J9+'C11A3'!J9</f>
        <v>59167</v>
      </c>
      <c r="K12" s="546">
        <f>+'C11A2'!K9+'C11A3'!K9</f>
        <v>61633</v>
      </c>
      <c r="L12" s="546">
        <f>+'C11A2'!L9+'C11A3'!L9</f>
        <v>68303</v>
      </c>
      <c r="M12" s="546">
        <f>+'C11A2'!M9+'C11A3'!M9</f>
        <v>62467</v>
      </c>
      <c r="N12" s="546">
        <f>+'C11A2'!N9+'C11A3'!N9</f>
        <v>78620</v>
      </c>
      <c r="O12" s="546">
        <f>+'C11A2'!O9+'C11A3'!O9</f>
        <v>81441</v>
      </c>
      <c r="P12" s="546">
        <f>+'C11A2'!P9+'C11A3'!P9</f>
        <v>48733</v>
      </c>
      <c r="Q12" s="546">
        <f>+'C11A2'!Q9+'C11A3'!Q9</f>
        <v>76895</v>
      </c>
    </row>
    <row r="13" spans="1:17" ht="27.6">
      <c r="A13" s="1385"/>
      <c r="B13" s="208" t="s">
        <v>130</v>
      </c>
      <c r="C13" s="546">
        <f>+'C11A2'!C10+'C11A3'!C10</f>
        <v>17</v>
      </c>
      <c r="D13" s="546">
        <f>+'C11A2'!D10+'C11A3'!D10</f>
        <v>363</v>
      </c>
      <c r="E13" s="546">
        <f>+'C11A2'!E10+'C11A3'!E10</f>
        <v>180</v>
      </c>
      <c r="F13" s="546">
        <f>+'C11A2'!F10+'C11A3'!F10</f>
        <v>93</v>
      </c>
      <c r="G13" s="546">
        <f>+'C11A2'!G10+'C11A3'!G10</f>
        <v>106</v>
      </c>
      <c r="H13" s="546">
        <f>+'C11A2'!H10+'C11A3'!H10</f>
        <v>33</v>
      </c>
      <c r="I13" s="546">
        <f>+'C11A2'!I10+'C11A3'!I10</f>
        <v>390</v>
      </c>
      <c r="J13" s="546">
        <f>+'C11A2'!J10+'C11A3'!J10</f>
        <v>54</v>
      </c>
      <c r="K13" s="546">
        <f>+'C11A2'!K10+'C11A3'!K10</f>
        <v>134</v>
      </c>
      <c r="L13" s="546">
        <f>+'C11A2'!L10+'C11A3'!L10</f>
        <v>393</v>
      </c>
      <c r="M13" s="546">
        <f>+'C11A2'!M10+'C11A3'!M10</f>
        <v>0</v>
      </c>
      <c r="N13" s="546">
        <f>+'C11A2'!N10+'C11A3'!N10</f>
        <v>0</v>
      </c>
      <c r="O13" s="546">
        <f>+'C11A2'!O10+'C11A3'!O10</f>
        <v>0</v>
      </c>
      <c r="P13" s="546">
        <f>+'C11A2'!P10+'C11A3'!P10</f>
        <v>2865</v>
      </c>
      <c r="Q13" s="546">
        <f>+'C11A2'!Q10+'C11A3'!Q10</f>
        <v>42</v>
      </c>
    </row>
    <row r="14" spans="1:17" ht="41.4">
      <c r="A14" s="1385"/>
      <c r="B14" s="208" t="s">
        <v>131</v>
      </c>
      <c r="C14" s="546">
        <f>+'C11A2'!C11+'C11A3'!C11</f>
        <v>448</v>
      </c>
      <c r="D14" s="546">
        <f>+'C11A2'!D11+'C11A3'!D11</f>
        <v>682</v>
      </c>
      <c r="E14" s="546">
        <f>+'C11A2'!E11+'C11A3'!E11</f>
        <v>1094</v>
      </c>
      <c r="F14" s="546">
        <f>+'C11A2'!F11+'C11A3'!F11</f>
        <v>220</v>
      </c>
      <c r="G14" s="546">
        <f>+'C11A2'!G11+'C11A3'!G11</f>
        <v>746</v>
      </c>
      <c r="H14" s="546">
        <f>+'C11A2'!H11+'C11A3'!H11</f>
        <v>1171</v>
      </c>
      <c r="I14" s="546">
        <f>+'C11A2'!I11+'C11A3'!I11</f>
        <v>990</v>
      </c>
      <c r="J14" s="546">
        <f>+'C11A2'!J11+'C11A3'!J11</f>
        <v>1425</v>
      </c>
      <c r="K14" s="546">
        <f>+'C11A2'!K11+'C11A3'!K11</f>
        <v>1036</v>
      </c>
      <c r="L14" s="546">
        <f>+'C11A2'!L11+'C11A3'!L11</f>
        <v>374</v>
      </c>
      <c r="M14" s="546">
        <f>+'C11A2'!M11+'C11A3'!M11</f>
        <v>833</v>
      </c>
      <c r="N14" s="546">
        <f>+'C11A2'!N11+'C11A3'!N11</f>
        <v>1083</v>
      </c>
      <c r="O14" s="546">
        <f>+'C11A2'!O11+'C11A3'!O11</f>
        <v>2142</v>
      </c>
      <c r="P14" s="546">
        <f>+'C11A2'!P11+'C11A3'!P11</f>
        <v>7323</v>
      </c>
      <c r="Q14" s="546">
        <f>+'C11A2'!Q11+'C11A3'!Q11</f>
        <v>1454</v>
      </c>
    </row>
    <row r="15" spans="1:17">
      <c r="A15" s="1385"/>
      <c r="B15" s="208" t="s">
        <v>132</v>
      </c>
      <c r="C15" s="546">
        <f>+'C11A2'!C12+'C11A3'!C12</f>
        <v>48441</v>
      </c>
      <c r="D15" s="546">
        <f>+'C11A2'!D12+'C11A3'!D12</f>
        <v>47619</v>
      </c>
      <c r="E15" s="546">
        <f>+'C11A2'!E12+'C11A3'!E12</f>
        <v>49215</v>
      </c>
      <c r="F15" s="546">
        <f>+'C11A2'!F12+'C11A3'!F12</f>
        <v>56596</v>
      </c>
      <c r="G15" s="546">
        <f>+'C11A2'!G12+'C11A3'!G12</f>
        <v>62083</v>
      </c>
      <c r="H15" s="546">
        <f>+'C11A2'!H12+'C11A3'!H12</f>
        <v>64305</v>
      </c>
      <c r="I15" s="546">
        <f>+'C11A2'!I12+'C11A3'!I12</f>
        <v>71836</v>
      </c>
      <c r="J15" s="546">
        <f>+'C11A2'!J12+'C11A3'!J12</f>
        <v>84104</v>
      </c>
      <c r="K15" s="546">
        <f>+'C11A2'!K12+'C11A3'!K12</f>
        <v>79622</v>
      </c>
      <c r="L15" s="546">
        <f>+'C11A2'!L12+'C11A3'!L12</f>
        <v>77566</v>
      </c>
      <c r="M15" s="546">
        <f>+'C11A2'!M12+'C11A3'!M12</f>
        <v>74504</v>
      </c>
      <c r="N15" s="546">
        <f>+'C11A2'!N12+'C11A3'!N12</f>
        <v>89974</v>
      </c>
      <c r="O15" s="546">
        <f>+'C11A2'!O12+'C11A3'!O12</f>
        <v>89720</v>
      </c>
      <c r="P15" s="546">
        <f>+'C11A2'!P12+'C11A3'!P12</f>
        <v>30447</v>
      </c>
      <c r="Q15" s="546">
        <f>+'C11A2'!Q12+'C11A3'!Q12</f>
        <v>93854</v>
      </c>
    </row>
    <row r="16" spans="1:17" s="162" customFormat="1" ht="22.5" customHeight="1">
      <c r="A16" s="1385"/>
      <c r="B16" s="207" t="s">
        <v>133</v>
      </c>
      <c r="C16" s="594">
        <f>+'C11A2'!C13+'C11A3'!C13</f>
        <v>256891</v>
      </c>
      <c r="D16" s="594">
        <f>+'C11A2'!D13+'C11A3'!D13</f>
        <v>276215</v>
      </c>
      <c r="E16" s="594">
        <f>+'C11A2'!E13+'C11A3'!E13</f>
        <v>290641</v>
      </c>
      <c r="F16" s="594">
        <f>+'C11A2'!F13+'C11A3'!F13</f>
        <v>283339</v>
      </c>
      <c r="G16" s="594">
        <f>+'C11A2'!G13+'C11A3'!G13</f>
        <v>240818</v>
      </c>
      <c r="H16" s="594">
        <f>+'C11A2'!H13+'C11A3'!H13</f>
        <v>294274</v>
      </c>
      <c r="I16" s="594">
        <f>+'C11A2'!I13+'C11A3'!I13</f>
        <v>274183</v>
      </c>
      <c r="J16" s="594">
        <f>+'C11A2'!J13+'C11A3'!J13</f>
        <v>311291</v>
      </c>
      <c r="K16" s="594">
        <f>+'C11A2'!K13+'C11A3'!K13</f>
        <v>315190</v>
      </c>
      <c r="L16" s="594">
        <f>+'C11A2'!L13+'C11A3'!L13</f>
        <v>364593</v>
      </c>
      <c r="M16" s="594">
        <f>+'C11A2'!M13+'C11A3'!M13</f>
        <v>354637</v>
      </c>
      <c r="N16" s="594">
        <f>+'C11A2'!N13+'C11A3'!N13</f>
        <v>422963</v>
      </c>
      <c r="O16" s="594">
        <f>+'C11A2'!O13+'C11A3'!O13</f>
        <v>429391</v>
      </c>
      <c r="P16" s="594">
        <f>+'C11A2'!P13+'C11A3'!P13</f>
        <v>614004</v>
      </c>
      <c r="Q16" s="594">
        <f>+'C11A2'!Q13+'C11A3'!Q13</f>
        <v>412072</v>
      </c>
    </row>
    <row r="17" spans="1:17" ht="41.4">
      <c r="A17" s="1385"/>
      <c r="B17" s="208" t="s">
        <v>135</v>
      </c>
      <c r="C17" s="546">
        <f>+'C11A2'!C14+'C11A3'!C14</f>
        <v>95499</v>
      </c>
      <c r="D17" s="546">
        <f>+'C11A2'!D14+'C11A3'!D14</f>
        <v>107698</v>
      </c>
      <c r="E17" s="546">
        <f>+'C11A2'!E14+'C11A3'!E14</f>
        <v>102836</v>
      </c>
      <c r="F17" s="546">
        <f>+'C11A2'!F14+'C11A3'!F14</f>
        <v>97418</v>
      </c>
      <c r="G17" s="546">
        <f>+'C11A2'!G14+'C11A3'!G14</f>
        <v>93953</v>
      </c>
      <c r="H17" s="546">
        <f>+'C11A2'!H14+'C11A3'!H14</f>
        <v>118264</v>
      </c>
      <c r="I17" s="546">
        <f>+'C11A2'!I14+'C11A3'!I14</f>
        <v>100295</v>
      </c>
      <c r="J17" s="546">
        <f>+'C11A2'!J14+'C11A3'!J14</f>
        <v>118292</v>
      </c>
      <c r="K17" s="546">
        <f>+'C11A2'!K14+'C11A3'!K14</f>
        <v>112080</v>
      </c>
      <c r="L17" s="546">
        <f>+'C11A2'!L14+'C11A3'!L14</f>
        <v>137507</v>
      </c>
      <c r="M17" s="546">
        <f>+'C11A2'!M14+'C11A3'!M14</f>
        <v>119092</v>
      </c>
      <c r="N17" s="546">
        <f>+'C11A2'!N14+'C11A3'!N14</f>
        <v>152570</v>
      </c>
      <c r="O17" s="546">
        <f>+'C11A2'!O14+'C11A3'!O14</f>
        <v>149443</v>
      </c>
      <c r="P17" s="546">
        <f>+'C11A2'!P14+'C11A3'!P14</f>
        <v>128185</v>
      </c>
      <c r="Q17" s="546">
        <f>+'C11A2'!Q14+'C11A3'!Q14</f>
        <v>149293</v>
      </c>
    </row>
    <row r="18" spans="1:17">
      <c r="A18" s="1385"/>
      <c r="B18" s="208" t="s">
        <v>136</v>
      </c>
      <c r="C18" s="546">
        <f>+'C11A2'!C15+'C11A3'!C15</f>
        <v>46745</v>
      </c>
      <c r="D18" s="546">
        <f>+'C11A2'!D15+'C11A3'!D15</f>
        <v>51066</v>
      </c>
      <c r="E18" s="546">
        <f>+'C11A2'!E15+'C11A3'!E15</f>
        <v>55835</v>
      </c>
      <c r="F18" s="546">
        <f>+'C11A2'!F15+'C11A3'!F15</f>
        <v>55935</v>
      </c>
      <c r="G18" s="546">
        <f>+'C11A2'!G15+'C11A3'!G15</f>
        <v>49951</v>
      </c>
      <c r="H18" s="546">
        <f>+'C11A2'!H15+'C11A3'!H15</f>
        <v>54760</v>
      </c>
      <c r="I18" s="546">
        <f>+'C11A2'!I15+'C11A3'!I15</f>
        <v>58794</v>
      </c>
      <c r="J18" s="546">
        <f>+'C11A2'!J15+'C11A3'!J15</f>
        <v>59488</v>
      </c>
      <c r="K18" s="546">
        <f>+'C11A2'!K15+'C11A3'!K15</f>
        <v>64909</v>
      </c>
      <c r="L18" s="546">
        <f>+'C11A2'!L15+'C11A3'!L15</f>
        <v>73877</v>
      </c>
      <c r="M18" s="546">
        <f>+'C11A2'!M15+'C11A3'!M15</f>
        <v>80766</v>
      </c>
      <c r="N18" s="546">
        <f>+'C11A2'!N15+'C11A3'!N15</f>
        <v>79910</v>
      </c>
      <c r="O18" s="546">
        <f>+'C11A2'!O15+'C11A3'!O15</f>
        <v>83790</v>
      </c>
      <c r="P18" s="546">
        <f>+'C11A2'!P15+'C11A3'!P15</f>
        <v>44398</v>
      </c>
      <c r="Q18" s="546">
        <f>+'C11A2'!Q15+'C11A3'!Q15</f>
        <v>69380</v>
      </c>
    </row>
    <row r="19" spans="1:17">
      <c r="A19" s="1385"/>
      <c r="B19" s="208" t="s">
        <v>137</v>
      </c>
      <c r="C19" s="546">
        <f>+'C11A2'!C16+'C11A3'!C16</f>
        <v>33096</v>
      </c>
      <c r="D19" s="546">
        <f>+'C11A2'!D16+'C11A3'!D16</f>
        <v>33052</v>
      </c>
      <c r="E19" s="546">
        <f>+'C11A2'!E16+'C11A3'!E16</f>
        <v>41235</v>
      </c>
      <c r="F19" s="546">
        <f>+'C11A2'!F16+'C11A3'!F16</f>
        <v>36167</v>
      </c>
      <c r="G19" s="546">
        <f>+'C11A2'!G16+'C11A3'!G16</f>
        <v>27608</v>
      </c>
      <c r="H19" s="546">
        <f>+'C11A2'!H16+'C11A3'!H16</f>
        <v>31008</v>
      </c>
      <c r="I19" s="546">
        <f>+'C11A2'!I16+'C11A3'!I16</f>
        <v>29379</v>
      </c>
      <c r="J19" s="546">
        <f>+'C11A2'!J16+'C11A3'!J16</f>
        <v>29836</v>
      </c>
      <c r="K19" s="546">
        <f>+'C11A2'!K16+'C11A3'!K16</f>
        <v>34693</v>
      </c>
      <c r="L19" s="546">
        <f>+'C11A2'!L16+'C11A3'!L16</f>
        <v>38976</v>
      </c>
      <c r="M19" s="546">
        <f>+'C11A2'!M16+'C11A3'!M16</f>
        <v>37163</v>
      </c>
      <c r="N19" s="546">
        <f>+'C11A2'!N16+'C11A3'!N16</f>
        <v>46242</v>
      </c>
      <c r="O19" s="546">
        <f>+'C11A2'!O16+'C11A3'!O16</f>
        <v>41918</v>
      </c>
      <c r="P19" s="546">
        <f>+'C11A2'!P16+'C11A3'!P16</f>
        <v>19721</v>
      </c>
      <c r="Q19" s="546">
        <f>+'C11A2'!Q16+'C11A3'!Q16</f>
        <v>48547</v>
      </c>
    </row>
    <row r="20" spans="1:17">
      <c r="A20" s="1385"/>
      <c r="B20" s="208" t="s">
        <v>138</v>
      </c>
      <c r="C20" s="546">
        <f>+'C11A2'!C17+'C11A3'!C17</f>
        <v>5125</v>
      </c>
      <c r="D20" s="546">
        <f>+'C11A2'!D17+'C11A3'!D17</f>
        <v>5466</v>
      </c>
      <c r="E20" s="546">
        <f>+'C11A2'!E17+'C11A3'!E17</f>
        <v>4942</v>
      </c>
      <c r="F20" s="546">
        <f>+'C11A2'!F17+'C11A3'!F17</f>
        <v>6241</v>
      </c>
      <c r="G20" s="546">
        <f>+'C11A2'!G17+'C11A3'!G17</f>
        <v>1038</v>
      </c>
      <c r="H20" s="546">
        <f>+'C11A2'!H17+'C11A3'!H17</f>
        <v>2210</v>
      </c>
      <c r="I20" s="546">
        <f>+'C11A2'!I17+'C11A3'!I17</f>
        <v>1530</v>
      </c>
      <c r="J20" s="546">
        <f>+'C11A2'!J17+'C11A3'!J17</f>
        <v>1661</v>
      </c>
      <c r="K20" s="546">
        <f>+'C11A2'!K17+'C11A3'!K17</f>
        <v>2398</v>
      </c>
      <c r="L20" s="546">
        <f>+'C11A2'!L17+'C11A3'!L17</f>
        <v>1922</v>
      </c>
      <c r="M20" s="546">
        <f>+'C11A2'!M17+'C11A3'!M17</f>
        <v>2739</v>
      </c>
      <c r="N20" s="546">
        <f>+'C11A2'!N17+'C11A3'!N17</f>
        <v>3189</v>
      </c>
      <c r="O20" s="546">
        <f>+'C11A2'!O17+'C11A3'!O17</f>
        <v>3619</v>
      </c>
      <c r="P20" s="546">
        <f>+'C11A2'!P17+'C11A3'!P17</f>
        <v>20604</v>
      </c>
      <c r="Q20" s="546">
        <f>+'C11A2'!Q17+'C11A3'!Q17</f>
        <v>4515</v>
      </c>
    </row>
    <row r="21" spans="1:17">
      <c r="A21" s="1385"/>
      <c r="B21" s="208" t="s">
        <v>139</v>
      </c>
      <c r="C21" s="546">
        <f>+'C11A2'!C18+'C11A3'!C18</f>
        <v>2273</v>
      </c>
      <c r="D21" s="546">
        <f>+'C11A2'!D18+'C11A3'!D18</f>
        <v>1601</v>
      </c>
      <c r="E21" s="546">
        <f>+'C11A2'!E18+'C11A3'!E18</f>
        <v>1667</v>
      </c>
      <c r="F21" s="546">
        <f>+'C11A2'!F18+'C11A3'!F18</f>
        <v>1699</v>
      </c>
      <c r="G21" s="546">
        <f>+'C11A2'!G18+'C11A3'!G18</f>
        <v>1698</v>
      </c>
      <c r="H21" s="546">
        <f>+'C11A2'!H18+'C11A3'!H18</f>
        <v>1854</v>
      </c>
      <c r="I21" s="546">
        <f>+'C11A2'!I18+'C11A3'!I18</f>
        <v>3425</v>
      </c>
      <c r="J21" s="546">
        <f>+'C11A2'!J18+'C11A3'!J18</f>
        <v>1664</v>
      </c>
      <c r="K21" s="546">
        <f>+'C11A2'!K18+'C11A3'!K18</f>
        <v>3139</v>
      </c>
      <c r="L21" s="546">
        <f>+'C11A2'!L18+'C11A3'!L18</f>
        <v>2654</v>
      </c>
      <c r="M21" s="546">
        <f>+'C11A2'!M18+'C11A3'!M18</f>
        <v>1972</v>
      </c>
      <c r="N21" s="546">
        <f>+'C11A2'!N18+'C11A3'!N18</f>
        <v>1933</v>
      </c>
      <c r="O21" s="546">
        <f>+'C11A2'!O18+'C11A3'!O18</f>
        <v>3679</v>
      </c>
      <c r="P21" s="546">
        <f>+'C11A2'!P18+'C11A3'!P18</f>
        <v>38332</v>
      </c>
      <c r="Q21" s="546">
        <f>+'C11A2'!Q18+'C11A3'!Q18</f>
        <v>2504</v>
      </c>
    </row>
    <row r="22" spans="1:17">
      <c r="A22" s="1385"/>
      <c r="B22" s="208" t="s">
        <v>140</v>
      </c>
      <c r="C22" s="546">
        <f>+'C11A2'!C19+'C11A3'!C19</f>
        <v>1287</v>
      </c>
      <c r="D22" s="546">
        <f>+'C11A2'!D19+'C11A3'!D19</f>
        <v>1760</v>
      </c>
      <c r="E22" s="546">
        <f>+'C11A2'!E19+'C11A3'!E19</f>
        <v>3216</v>
      </c>
      <c r="F22" s="546">
        <f>+'C11A2'!F19+'C11A3'!F19</f>
        <v>2786</v>
      </c>
      <c r="G22" s="546">
        <f>+'C11A2'!G19+'C11A3'!G19</f>
        <v>1542</v>
      </c>
      <c r="H22" s="546">
        <f>+'C11A2'!H19+'C11A3'!H19</f>
        <v>2636</v>
      </c>
      <c r="I22" s="546">
        <f>+'C11A2'!I19+'C11A3'!I19</f>
        <v>1971</v>
      </c>
      <c r="J22" s="546">
        <f>+'C11A2'!J19+'C11A3'!J19</f>
        <v>4228</v>
      </c>
      <c r="K22" s="546">
        <f>+'C11A2'!K19+'C11A3'!K19</f>
        <v>2117</v>
      </c>
      <c r="L22" s="546">
        <f>+'C11A2'!L19+'C11A3'!L19</f>
        <v>4361</v>
      </c>
      <c r="M22" s="546">
        <f>+'C11A2'!M19+'C11A3'!M19</f>
        <v>4198</v>
      </c>
      <c r="N22" s="546">
        <f>+'C11A2'!N19+'C11A3'!N19</f>
        <v>5074</v>
      </c>
      <c r="O22" s="546">
        <f>+'C11A2'!O19+'C11A3'!O19</f>
        <v>2327</v>
      </c>
      <c r="P22" s="546">
        <f>+'C11A2'!P19+'C11A3'!P19</f>
        <v>8952</v>
      </c>
      <c r="Q22" s="546">
        <f>+'C11A2'!Q19+'C11A3'!Q19</f>
        <v>3549</v>
      </c>
    </row>
    <row r="23" spans="1:17" ht="27.6">
      <c r="A23" s="1385"/>
      <c r="B23" s="208" t="s">
        <v>141</v>
      </c>
      <c r="C23" s="546">
        <f>+'C11A2'!C20+'C11A3'!C20</f>
        <v>10082</v>
      </c>
      <c r="D23" s="546">
        <f>+'C11A2'!D20+'C11A3'!D20</f>
        <v>10556</v>
      </c>
      <c r="E23" s="546">
        <f>+'C11A2'!E20+'C11A3'!E20</f>
        <v>10918</v>
      </c>
      <c r="F23" s="546">
        <f>+'C11A2'!F20+'C11A3'!F20</f>
        <v>12540</v>
      </c>
      <c r="G23" s="546">
        <f>+'C11A2'!G20+'C11A3'!G20</f>
        <v>10479</v>
      </c>
      <c r="H23" s="546">
        <f>+'C11A2'!H20+'C11A3'!H20</f>
        <v>12880</v>
      </c>
      <c r="I23" s="546">
        <f>+'C11A2'!I20+'C11A3'!I20</f>
        <v>13801</v>
      </c>
      <c r="J23" s="546">
        <f>+'C11A2'!J20+'C11A3'!J20</f>
        <v>21213</v>
      </c>
      <c r="K23" s="546">
        <f>+'C11A2'!K20+'C11A3'!K20</f>
        <v>19592</v>
      </c>
      <c r="L23" s="546">
        <f>+'C11A2'!L20+'C11A3'!L20</f>
        <v>18377</v>
      </c>
      <c r="M23" s="546">
        <f>+'C11A2'!M20+'C11A3'!M20</f>
        <v>19366</v>
      </c>
      <c r="N23" s="546">
        <f>+'C11A2'!N20+'C11A3'!N20</f>
        <v>17525</v>
      </c>
      <c r="O23" s="546">
        <f>+'C11A2'!O20+'C11A3'!O20</f>
        <v>20677</v>
      </c>
      <c r="P23" s="546">
        <f>+'C11A2'!P20+'C11A3'!P20</f>
        <v>14808</v>
      </c>
      <c r="Q23" s="546">
        <f>+'C11A2'!Q20+'C11A3'!Q20</f>
        <v>23695</v>
      </c>
    </row>
    <row r="24" spans="1:17" ht="27.6">
      <c r="A24" s="1385"/>
      <c r="B24" s="208" t="s">
        <v>142</v>
      </c>
      <c r="C24" s="546">
        <f>+'C11A2'!C21+'C11A3'!C21</f>
        <v>11367</v>
      </c>
      <c r="D24" s="546">
        <f>+'C11A2'!D21+'C11A3'!D21</f>
        <v>10979</v>
      </c>
      <c r="E24" s="546">
        <f>+'C11A2'!E21+'C11A3'!E21</f>
        <v>13684</v>
      </c>
      <c r="F24" s="546">
        <f>+'C11A2'!F21+'C11A3'!F21</f>
        <v>11566</v>
      </c>
      <c r="G24" s="546">
        <f>+'C11A2'!G21+'C11A3'!G21</f>
        <v>16937</v>
      </c>
      <c r="H24" s="546">
        <f>+'C11A2'!H21+'C11A3'!H21</f>
        <v>18761</v>
      </c>
      <c r="I24" s="546">
        <f>+'C11A2'!I21+'C11A3'!I21</f>
        <v>18674</v>
      </c>
      <c r="J24" s="546">
        <f>+'C11A2'!J21+'C11A3'!J21</f>
        <v>19493</v>
      </c>
      <c r="K24" s="546">
        <f>+'C11A2'!K21+'C11A3'!K21</f>
        <v>21087</v>
      </c>
      <c r="L24" s="546">
        <f>+'C11A2'!L21+'C11A3'!L21</f>
        <v>20634</v>
      </c>
      <c r="M24" s="546">
        <f>+'C11A2'!M21+'C11A3'!M21</f>
        <v>20411</v>
      </c>
      <c r="N24" s="546">
        <f>+'C11A2'!N21+'C11A3'!N21</f>
        <v>27370</v>
      </c>
      <c r="O24" s="546">
        <f>+'C11A2'!O21+'C11A3'!O21</f>
        <v>30422</v>
      </c>
      <c r="P24" s="546">
        <f>+'C11A2'!P21+'C11A3'!P21</f>
        <v>27786</v>
      </c>
      <c r="Q24" s="546">
        <f>+'C11A2'!Q21+'C11A3'!Q21</f>
        <v>36673</v>
      </c>
    </row>
    <row r="25" spans="1:17" ht="41.4">
      <c r="A25" s="1385"/>
      <c r="B25" s="208" t="s">
        <v>143</v>
      </c>
      <c r="C25" s="595">
        <f>+'C11A2'!C22+'C11A3'!C22</f>
        <v>0</v>
      </c>
      <c r="D25" s="595">
        <f>+'C11A2'!D22+'C11A3'!D22</f>
        <v>0</v>
      </c>
      <c r="E25" s="595">
        <f>+'C11A2'!E22+'C11A3'!E22</f>
        <v>0</v>
      </c>
      <c r="F25" s="595">
        <f>+'C11A2'!F22+'C11A3'!F22</f>
        <v>0</v>
      </c>
      <c r="G25" s="595">
        <f>+'C11A2'!G22+'C11A3'!G22</f>
        <v>0</v>
      </c>
      <c r="H25" s="595">
        <f>+'C11A2'!H22+'C11A3'!H22</f>
        <v>0</v>
      </c>
      <c r="I25" s="595">
        <f>+'C11A2'!I22+'C11A3'!I22</f>
        <v>0</v>
      </c>
      <c r="J25" s="595">
        <f>+'C11A2'!J22+'C11A3'!J22</f>
        <v>0</v>
      </c>
      <c r="K25" s="595">
        <f>+'C11A2'!K22+'C11A3'!K22</f>
        <v>0</v>
      </c>
      <c r="L25" s="595">
        <f>+'C11A2'!L22+'C11A3'!L22</f>
        <v>0</v>
      </c>
      <c r="M25" s="595">
        <f>+'C11A2'!M22+'C11A3'!M22</f>
        <v>0</v>
      </c>
      <c r="N25" s="595">
        <f>+'C11A2'!N22+'C11A3'!N22</f>
        <v>0</v>
      </c>
      <c r="O25" s="595">
        <f>+'C11A2'!O22+'C11A3'!O22</f>
        <v>0</v>
      </c>
      <c r="P25" s="595">
        <f>+'C11A2'!P22+'C11A3'!P22</f>
        <v>115941</v>
      </c>
      <c r="Q25" s="595">
        <f>+'C11A2'!Q22+'C11A3'!Q22</f>
        <v>0</v>
      </c>
    </row>
    <row r="26" spans="1:17">
      <c r="A26" s="1385"/>
      <c r="B26" s="208" t="s">
        <v>144</v>
      </c>
      <c r="C26" s="546">
        <f>+'C11A2'!C23+'C11A3'!C23</f>
        <v>1670</v>
      </c>
      <c r="D26" s="546">
        <f>+'C11A2'!D23+'C11A3'!D23</f>
        <v>1924</v>
      </c>
      <c r="E26" s="546">
        <f>+'C11A2'!E23+'C11A3'!E23</f>
        <v>2178</v>
      </c>
      <c r="F26" s="546">
        <f>+'C11A2'!F23+'C11A3'!F23</f>
        <v>2160</v>
      </c>
      <c r="G26" s="546">
        <f>+'C11A2'!G23+'C11A3'!G23</f>
        <v>2323</v>
      </c>
      <c r="H26" s="546">
        <f>+'C11A2'!H23+'C11A3'!H23</f>
        <v>3236</v>
      </c>
      <c r="I26" s="546">
        <f>+'C11A2'!I23+'C11A3'!I23</f>
        <v>1795</v>
      </c>
      <c r="J26" s="546">
        <f>+'C11A2'!J23+'C11A3'!J23</f>
        <v>1991</v>
      </c>
      <c r="K26" s="546">
        <f>+'C11A2'!K23+'C11A3'!K23</f>
        <v>3313</v>
      </c>
      <c r="L26" s="546">
        <f>+'C11A2'!L23+'C11A3'!L23</f>
        <v>6213</v>
      </c>
      <c r="M26" s="546">
        <f>+'C11A2'!M23+'C11A3'!M23</f>
        <v>4137</v>
      </c>
      <c r="N26" s="546">
        <f>+'C11A2'!N23+'C11A3'!N23</f>
        <v>5530</v>
      </c>
      <c r="O26" s="546">
        <f>+'C11A2'!O23+'C11A3'!O23</f>
        <v>3403</v>
      </c>
      <c r="P26" s="546">
        <f>+'C11A2'!P23+'C11A3'!P23</f>
        <v>120625</v>
      </c>
      <c r="Q26" s="546">
        <f>+'C11A2'!Q23+'C11A3'!Q23</f>
        <v>7155</v>
      </c>
    </row>
    <row r="27" spans="1:17" ht="27.6">
      <c r="A27" s="1385"/>
      <c r="B27" s="208" t="s">
        <v>145</v>
      </c>
      <c r="C27" s="546">
        <f>+'C11A2'!C24+'C11A3'!C24</f>
        <v>7749</v>
      </c>
      <c r="D27" s="546">
        <f>+'C11A2'!D24+'C11A3'!D24</f>
        <v>9110</v>
      </c>
      <c r="E27" s="546">
        <f>+'C11A2'!E24+'C11A3'!E24</f>
        <v>9408</v>
      </c>
      <c r="F27" s="546">
        <f>+'C11A2'!F24+'C11A3'!F24</f>
        <v>10656</v>
      </c>
      <c r="G27" s="546">
        <f>+'C11A2'!G24+'C11A3'!G24</f>
        <v>8928</v>
      </c>
      <c r="H27" s="546">
        <f>+'C11A2'!H24+'C11A3'!H24</f>
        <v>12531</v>
      </c>
      <c r="I27" s="546">
        <f>+'C11A2'!I24+'C11A3'!I24</f>
        <v>12735</v>
      </c>
      <c r="J27" s="546">
        <f>+'C11A2'!J24+'C11A3'!J24</f>
        <v>14662</v>
      </c>
      <c r="K27" s="546">
        <f>+'C11A2'!K24+'C11A3'!K24</f>
        <v>16184</v>
      </c>
      <c r="L27" s="546">
        <f>+'C11A2'!L24+'C11A3'!L24</f>
        <v>20173</v>
      </c>
      <c r="M27" s="546">
        <f>+'C11A2'!M24+'C11A3'!M24</f>
        <v>18738</v>
      </c>
      <c r="N27" s="546">
        <f>+'C11A2'!N24+'C11A3'!N24</f>
        <v>27496</v>
      </c>
      <c r="O27" s="546">
        <f>+'C11A2'!O24+'C11A3'!O24</f>
        <v>24676</v>
      </c>
      <c r="P27" s="546">
        <f>+'C11A2'!P24+'C11A3'!P24</f>
        <v>58964</v>
      </c>
      <c r="Q27" s="546">
        <f>+'C11A2'!Q24+'C11A3'!Q24</f>
        <v>16803</v>
      </c>
    </row>
    <row r="28" spans="1:17">
      <c r="A28" s="1385"/>
      <c r="B28" s="208" t="s">
        <v>146</v>
      </c>
      <c r="C28" s="546">
        <f>+'C11A2'!C25+'C11A3'!C25</f>
        <v>1693</v>
      </c>
      <c r="D28" s="546">
        <f>+'C11A2'!D25+'C11A3'!D25</f>
        <v>3467</v>
      </c>
      <c r="E28" s="546">
        <f>+'C11A2'!E25+'C11A3'!E25</f>
        <v>4815</v>
      </c>
      <c r="F28" s="546">
        <f>+'C11A2'!F25+'C11A3'!F25</f>
        <v>3796</v>
      </c>
      <c r="G28" s="546">
        <f>+'C11A2'!G25+'C11A3'!G25</f>
        <v>3186</v>
      </c>
      <c r="H28" s="546">
        <f>+'C11A2'!H25+'C11A3'!H25</f>
        <v>5021</v>
      </c>
      <c r="I28" s="546">
        <f>+'C11A2'!I25+'C11A3'!I25</f>
        <v>4752</v>
      </c>
      <c r="J28" s="546">
        <f>+'C11A2'!J25+'C11A3'!J25</f>
        <v>4113</v>
      </c>
      <c r="K28" s="546">
        <f>+'C11A2'!K25+'C11A3'!K25</f>
        <v>6450</v>
      </c>
      <c r="L28" s="546">
        <f>+'C11A2'!L25+'C11A3'!L25</f>
        <v>3663</v>
      </c>
      <c r="M28" s="546">
        <f>+'C11A2'!M25+'C11A3'!M25</f>
        <v>6046</v>
      </c>
      <c r="N28" s="546">
        <f>+'C11A2'!N25+'C11A3'!N25</f>
        <v>5820</v>
      </c>
      <c r="O28" s="546">
        <f>+'C11A2'!O25+'C11A3'!O25</f>
        <v>6974</v>
      </c>
      <c r="P28" s="546">
        <f>+'C11A2'!P25+'C11A3'!P25</f>
        <v>4833</v>
      </c>
      <c r="Q28" s="546">
        <f>+'C11A2'!Q25+'C11A3'!Q25</f>
        <v>3002</v>
      </c>
    </row>
    <row r="29" spans="1:17">
      <c r="A29" s="1385"/>
      <c r="B29" s="208" t="s">
        <v>147</v>
      </c>
      <c r="C29" s="546">
        <f>+'C11A2'!C26+'C11A3'!C26</f>
        <v>40305</v>
      </c>
      <c r="D29" s="546">
        <f>+'C11A2'!D26+'C11A3'!D26</f>
        <v>39536</v>
      </c>
      <c r="E29" s="546">
        <f>+'C11A2'!E26+'C11A3'!E26</f>
        <v>39907</v>
      </c>
      <c r="F29" s="546">
        <f>+'C11A2'!F26+'C11A3'!F26</f>
        <v>42375</v>
      </c>
      <c r="G29" s="546">
        <f>+'C11A2'!G26+'C11A3'!G26</f>
        <v>23175</v>
      </c>
      <c r="H29" s="546">
        <f>+'C11A2'!H26+'C11A3'!H26</f>
        <v>31113</v>
      </c>
      <c r="I29" s="546">
        <f>+'C11A2'!I26+'C11A3'!I26</f>
        <v>26525</v>
      </c>
      <c r="J29" s="546">
        <f>+'C11A2'!J26+'C11A3'!J26</f>
        <v>34587</v>
      </c>
      <c r="K29" s="546">
        <f>+'C11A2'!K26+'C11A3'!K26</f>
        <v>29228</v>
      </c>
      <c r="L29" s="546">
        <f>+'C11A2'!L26+'C11A3'!L26</f>
        <v>36236</v>
      </c>
      <c r="M29" s="546">
        <f>+'C11A2'!M26+'C11A3'!M26</f>
        <v>40009</v>
      </c>
      <c r="N29" s="546">
        <f>+'C11A2'!N26+'C11A3'!N26</f>
        <v>50304</v>
      </c>
      <c r="O29" s="546">
        <f>+'C11A2'!O26+'C11A3'!O26</f>
        <v>58463</v>
      </c>
      <c r="P29" s="546">
        <f>+'C11A2'!P26+'C11A3'!P26</f>
        <v>8619</v>
      </c>
      <c r="Q29" s="546">
        <f>+'C11A2'!Q26+'C11A3'!Q26</f>
        <v>46956</v>
      </c>
    </row>
    <row r="30" spans="1:17" ht="69">
      <c r="A30" s="1385"/>
      <c r="B30" s="208" t="s">
        <v>148</v>
      </c>
      <c r="C30" s="546">
        <f>+'C11A2'!C27+'C11A3'!C27</f>
        <v>0</v>
      </c>
      <c r="D30" s="546">
        <f>+'C11A2'!D27+'C11A3'!D27</f>
        <v>0</v>
      </c>
      <c r="E30" s="546">
        <f>+'C11A2'!E27+'C11A3'!E27</f>
        <v>0</v>
      </c>
      <c r="F30" s="546">
        <f>+'C11A2'!F27+'C11A3'!F27</f>
        <v>0</v>
      </c>
      <c r="G30" s="546">
        <f>+'C11A2'!G27+'C11A3'!G27</f>
        <v>0</v>
      </c>
      <c r="H30" s="546">
        <f>+'C11A2'!H27+'C11A3'!H27</f>
        <v>0</v>
      </c>
      <c r="I30" s="546">
        <f>+'C11A2'!I27+'C11A3'!I27</f>
        <v>507</v>
      </c>
      <c r="J30" s="546">
        <f>+'C11A2'!J27+'C11A3'!J27</f>
        <v>63</v>
      </c>
      <c r="K30" s="546">
        <f>+'C11A2'!K27+'C11A3'!K27</f>
        <v>0</v>
      </c>
      <c r="L30" s="546">
        <f>+'C11A2'!L27+'C11A3'!L27</f>
        <v>0</v>
      </c>
      <c r="M30" s="546">
        <f>+'C11A2'!M27+'C11A3'!M27</f>
        <v>0</v>
      </c>
      <c r="N30" s="546">
        <f>+'C11A2'!N27+'C11A3'!N27</f>
        <v>0</v>
      </c>
      <c r="O30" s="546">
        <f>+'C11A2'!O27+'C11A3'!O27</f>
        <v>0</v>
      </c>
      <c r="P30" s="546">
        <f>+'C11A2'!P27+'C11A3'!P27</f>
        <v>0</v>
      </c>
      <c r="Q30" s="546">
        <f>+'C11A2'!Q27+'C11A3'!Q27</f>
        <v>0</v>
      </c>
    </row>
    <row r="31" spans="1:17" ht="41.4">
      <c r="A31" s="1386"/>
      <c r="B31" s="209" t="s">
        <v>149</v>
      </c>
      <c r="C31" s="210">
        <f>+'C11A2'!C28+'C11A3'!C28</f>
        <v>0</v>
      </c>
      <c r="D31" s="210">
        <f>+'C11A2'!D28+'C11A3'!D28</f>
        <v>0</v>
      </c>
      <c r="E31" s="210">
        <f>+'C11A2'!E28+'C11A3'!E28</f>
        <v>0</v>
      </c>
      <c r="F31" s="210">
        <f>+'C11A2'!F28+'C11A3'!F28</f>
        <v>0</v>
      </c>
      <c r="G31" s="210">
        <f>+'C11A2'!G28+'C11A3'!G28</f>
        <v>0</v>
      </c>
      <c r="H31" s="210">
        <f>+'C11A2'!H28+'C11A3'!H28</f>
        <v>0</v>
      </c>
      <c r="I31" s="210">
        <f>+'C11A2'!I28+'C11A3'!I28</f>
        <v>0</v>
      </c>
      <c r="J31" s="210">
        <f>+'C11A2'!J28+'C11A3'!J28</f>
        <v>0</v>
      </c>
      <c r="K31" s="210">
        <f>+'C11A2'!K28+'C11A3'!K28</f>
        <v>0</v>
      </c>
      <c r="L31" s="210">
        <f>+'C11A2'!L28+'C11A3'!L28</f>
        <v>0</v>
      </c>
      <c r="M31" s="210">
        <f>+'C11A2'!M28+'C11A3'!M28</f>
        <v>0</v>
      </c>
      <c r="N31" s="210">
        <f>+'C11A2'!N28+'C11A3'!N28</f>
        <v>0</v>
      </c>
      <c r="O31" s="210">
        <f>+'C11A2'!O28+'C11A3'!O28</f>
        <v>0</v>
      </c>
      <c r="P31" s="210">
        <f>+'C11A2'!P28+'C11A3'!P28</f>
        <v>2236</v>
      </c>
      <c r="Q31" s="210">
        <f>+'C11A2'!Q28+'C11A3'!Q28</f>
        <v>0</v>
      </c>
    </row>
    <row r="32" spans="1:17">
      <c r="A32" s="11" t="s">
        <v>607</v>
      </c>
      <c r="L32" s="513"/>
      <c r="M32" s="513"/>
      <c r="N32" s="513"/>
      <c r="O32" s="513"/>
    </row>
    <row r="33" spans="12:15">
      <c r="L33" s="513"/>
      <c r="M33" s="513"/>
      <c r="N33" s="513"/>
      <c r="O33" s="513"/>
    </row>
  </sheetData>
  <mergeCells count="4">
    <mergeCell ref="A5:B5"/>
    <mergeCell ref="A6:A31"/>
    <mergeCell ref="B6:Q6"/>
    <mergeCell ref="A4:Q4"/>
  </mergeCell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Q29"/>
  <sheetViews>
    <sheetView showGridLines="0" workbookViewId="0">
      <selection activeCell="N4" sqref="N4"/>
    </sheetView>
  </sheetViews>
  <sheetFormatPr baseColWidth="10" defaultColWidth="11.44140625" defaultRowHeight="13.8"/>
  <cols>
    <col min="1" max="1" width="9" style="11" customWidth="1"/>
    <col min="2" max="2" width="34.33203125" style="11" customWidth="1"/>
    <col min="3" max="11" width="7.44140625" style="11" bestFit="1" customWidth="1"/>
    <col min="12" max="14" width="7.44140625" style="161" bestFit="1" customWidth="1"/>
    <col min="15" max="15" width="7.44140625" style="653" bestFit="1" customWidth="1"/>
    <col min="16" max="17" width="7.44140625" style="161" bestFit="1" customWidth="1"/>
    <col min="18" max="16384" width="11.44140625" style="161"/>
  </cols>
  <sheetData>
    <row r="1" spans="1:17" ht="29.25" customHeight="1">
      <c r="A1" s="1410" t="s">
        <v>360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L1" s="1410"/>
      <c r="M1" s="1410"/>
      <c r="N1" s="1410"/>
      <c r="O1" s="1410"/>
      <c r="P1" s="1410"/>
      <c r="Q1" s="1410"/>
    </row>
    <row r="2" spans="1:17" ht="29.25" customHeight="1">
      <c r="A2" s="1432" t="s">
        <v>232</v>
      </c>
      <c r="B2" s="1433"/>
      <c r="C2" s="521">
        <v>2007</v>
      </c>
      <c r="D2" s="521">
        <v>2008</v>
      </c>
      <c r="E2" s="521">
        <v>2009</v>
      </c>
      <c r="F2" s="521">
        <v>2010</v>
      </c>
      <c r="G2" s="521">
        <v>2011</v>
      </c>
      <c r="H2" s="521">
        <v>2012</v>
      </c>
      <c r="I2" s="521">
        <v>2013</v>
      </c>
      <c r="J2" s="543">
        <v>2014</v>
      </c>
      <c r="K2" s="521">
        <v>2015</v>
      </c>
      <c r="L2" s="521">
        <v>2016</v>
      </c>
      <c r="M2" s="521">
        <v>2017</v>
      </c>
      <c r="N2" s="521">
        <v>2018</v>
      </c>
      <c r="O2" s="521">
        <v>2019</v>
      </c>
      <c r="P2" s="521">
        <v>2020</v>
      </c>
      <c r="Q2" s="521">
        <v>2021</v>
      </c>
    </row>
    <row r="3" spans="1:17" ht="22.5" customHeight="1">
      <c r="A3" s="1390" t="s">
        <v>150</v>
      </c>
      <c r="B3" s="1431" t="s">
        <v>194</v>
      </c>
      <c r="C3" s="1431"/>
      <c r="D3" s="1431"/>
      <c r="E3" s="1431"/>
      <c r="F3" s="1431"/>
      <c r="G3" s="1431"/>
      <c r="H3" s="1431"/>
      <c r="I3" s="1431"/>
      <c r="J3" s="1431"/>
      <c r="K3" s="1431"/>
      <c r="L3" s="1431"/>
      <c r="M3" s="1431"/>
      <c r="N3" s="1431"/>
      <c r="O3" s="1431"/>
      <c r="P3" s="1431"/>
      <c r="Q3" s="1431"/>
    </row>
    <row r="4" spans="1:17" ht="22.5" customHeight="1">
      <c r="A4" s="1391"/>
      <c r="B4" s="205" t="s">
        <v>608</v>
      </c>
      <c r="C4" s="544">
        <f t="shared" ref="C4:M4" si="0">+C5+C8+C13</f>
        <v>409814</v>
      </c>
      <c r="D4" s="544">
        <f t="shared" si="0"/>
        <v>420957</v>
      </c>
      <c r="E4" s="544">
        <f t="shared" si="0"/>
        <v>428780</v>
      </c>
      <c r="F4" s="544">
        <f t="shared" si="0"/>
        <v>429939</v>
      </c>
      <c r="G4" s="544">
        <f t="shared" si="0"/>
        <v>410751</v>
      </c>
      <c r="H4" s="544">
        <f t="shared" si="0"/>
        <v>444951</v>
      </c>
      <c r="I4" s="544">
        <f t="shared" si="0"/>
        <v>441601</v>
      </c>
      <c r="J4" s="544">
        <f t="shared" si="0"/>
        <v>463428</v>
      </c>
      <c r="K4" s="544">
        <f t="shared" si="0"/>
        <v>451856</v>
      </c>
      <c r="L4" s="544">
        <f t="shared" si="0"/>
        <v>490773</v>
      </c>
      <c r="M4" s="544">
        <f t="shared" si="0"/>
        <v>466943</v>
      </c>
      <c r="N4" s="544">
        <f>+N5+N8+N13</f>
        <v>524328</v>
      </c>
      <c r="O4" s="544">
        <f>+O5+O8+O13</f>
        <v>537401</v>
      </c>
      <c r="P4" s="544">
        <f>+P5+P8+P13</f>
        <v>394204</v>
      </c>
      <c r="Q4" s="544">
        <f>+Q5+Q8+Q13</f>
        <v>548525</v>
      </c>
    </row>
    <row r="5" spans="1:17" ht="22.5" customHeight="1">
      <c r="A5" s="1391"/>
      <c r="B5" s="211" t="s">
        <v>123</v>
      </c>
      <c r="C5" s="544">
        <f t="shared" ref="C5:M5" si="1">SUM(C6:C7)</f>
        <v>183429</v>
      </c>
      <c r="D5" s="544">
        <f t="shared" si="1"/>
        <v>183466</v>
      </c>
      <c r="E5" s="544">
        <f t="shared" si="1"/>
        <v>182512</v>
      </c>
      <c r="F5" s="544">
        <f t="shared" si="1"/>
        <v>177012</v>
      </c>
      <c r="G5" s="544">
        <f t="shared" si="1"/>
        <v>181246</v>
      </c>
      <c r="H5" s="544">
        <f t="shared" si="1"/>
        <v>186546</v>
      </c>
      <c r="I5" s="544">
        <f t="shared" si="1"/>
        <v>185236</v>
      </c>
      <c r="J5" s="544">
        <f t="shared" si="1"/>
        <v>177488</v>
      </c>
      <c r="K5" s="544">
        <f t="shared" si="1"/>
        <v>169252</v>
      </c>
      <c r="L5" s="544">
        <f t="shared" si="1"/>
        <v>180069</v>
      </c>
      <c r="M5" s="544">
        <f t="shared" si="1"/>
        <v>161338</v>
      </c>
      <c r="N5" s="544">
        <f>SUM(N6:N7)</f>
        <v>174904</v>
      </c>
      <c r="O5" s="544">
        <f>SUM(O6:O7)</f>
        <v>178166</v>
      </c>
      <c r="P5" s="544">
        <f>SUM(P6:P7)</f>
        <v>20442</v>
      </c>
      <c r="Q5" s="544">
        <f>SUM(Q6:Q7)</f>
        <v>185960</v>
      </c>
    </row>
    <row r="6" spans="1:17" ht="41.4">
      <c r="A6" s="1391"/>
      <c r="B6" s="545" t="s">
        <v>125</v>
      </c>
      <c r="C6" s="546">
        <v>183213</v>
      </c>
      <c r="D6" s="546">
        <v>183269</v>
      </c>
      <c r="E6" s="546">
        <v>181587</v>
      </c>
      <c r="F6" s="546">
        <v>176716</v>
      </c>
      <c r="G6" s="546">
        <v>180560</v>
      </c>
      <c r="H6" s="546">
        <v>186056</v>
      </c>
      <c r="I6" s="546">
        <v>183881</v>
      </c>
      <c r="J6" s="546">
        <v>176977</v>
      </c>
      <c r="K6" s="546">
        <v>168742</v>
      </c>
      <c r="L6" s="546">
        <v>179625</v>
      </c>
      <c r="M6" s="546">
        <v>160799</v>
      </c>
      <c r="N6" s="546">
        <v>174184</v>
      </c>
      <c r="O6" s="546">
        <v>177773</v>
      </c>
      <c r="P6" s="546">
        <v>18034</v>
      </c>
      <c r="Q6" s="546">
        <v>185756</v>
      </c>
    </row>
    <row r="7" spans="1:17">
      <c r="A7" s="1391"/>
      <c r="B7" s="545" t="s">
        <v>126</v>
      </c>
      <c r="C7" s="546">
        <v>216</v>
      </c>
      <c r="D7" s="546">
        <v>197</v>
      </c>
      <c r="E7" s="546">
        <v>925</v>
      </c>
      <c r="F7" s="546">
        <v>296</v>
      </c>
      <c r="G7" s="546">
        <v>686</v>
      </c>
      <c r="H7" s="546">
        <v>490</v>
      </c>
      <c r="I7" s="546">
        <v>1355</v>
      </c>
      <c r="J7" s="546">
        <v>511</v>
      </c>
      <c r="K7" s="546">
        <v>510</v>
      </c>
      <c r="L7" s="546">
        <v>444</v>
      </c>
      <c r="M7" s="546">
        <v>539</v>
      </c>
      <c r="N7" s="546">
        <v>720</v>
      </c>
      <c r="O7" s="546">
        <v>393</v>
      </c>
      <c r="P7" s="546">
        <v>2408</v>
      </c>
      <c r="Q7" s="546">
        <v>204</v>
      </c>
    </row>
    <row r="8" spans="1:17" ht="22.5" customHeight="1">
      <c r="A8" s="1391"/>
      <c r="B8" s="211" t="s">
        <v>127</v>
      </c>
      <c r="C8" s="544">
        <f t="shared" ref="C8:M8" si="2">SUM(C9:C12)</f>
        <v>71280</v>
      </c>
      <c r="D8" s="544">
        <f t="shared" si="2"/>
        <v>72698</v>
      </c>
      <c r="E8" s="544">
        <f t="shared" si="2"/>
        <v>77462</v>
      </c>
      <c r="F8" s="544">
        <f t="shared" si="2"/>
        <v>83047</v>
      </c>
      <c r="G8" s="544">
        <f t="shared" si="2"/>
        <v>84517</v>
      </c>
      <c r="H8" s="544">
        <f t="shared" si="2"/>
        <v>90777</v>
      </c>
      <c r="I8" s="544">
        <f t="shared" si="2"/>
        <v>97709</v>
      </c>
      <c r="J8" s="544">
        <f t="shared" si="2"/>
        <v>109349</v>
      </c>
      <c r="K8" s="544">
        <f t="shared" si="2"/>
        <v>105624</v>
      </c>
      <c r="L8" s="544">
        <f t="shared" si="2"/>
        <v>105067</v>
      </c>
      <c r="M8" s="544">
        <f t="shared" si="2"/>
        <v>101264</v>
      </c>
      <c r="N8" s="544">
        <f>SUM(N9:N12)</f>
        <v>123232</v>
      </c>
      <c r="O8" s="544">
        <f>SUM(O9:O12)</f>
        <v>124335</v>
      </c>
      <c r="P8" s="544">
        <f>SUM(P9:P12)</f>
        <v>73401</v>
      </c>
      <c r="Q8" s="544">
        <f>SUM(Q9:Q12)</f>
        <v>130373</v>
      </c>
    </row>
    <row r="9" spans="1:17">
      <c r="A9" s="1391"/>
      <c r="B9" s="545" t="s">
        <v>129</v>
      </c>
      <c r="C9" s="546">
        <v>22640</v>
      </c>
      <c r="D9" s="546">
        <v>24349</v>
      </c>
      <c r="E9" s="546">
        <v>27403</v>
      </c>
      <c r="F9" s="546">
        <v>26265</v>
      </c>
      <c r="G9" s="546">
        <v>21786</v>
      </c>
      <c r="H9" s="546">
        <v>25671</v>
      </c>
      <c r="I9" s="546">
        <v>25302</v>
      </c>
      <c r="J9" s="546">
        <v>24959</v>
      </c>
      <c r="K9" s="546">
        <v>25436</v>
      </c>
      <c r="L9" s="546">
        <v>28100</v>
      </c>
      <c r="M9" s="546">
        <v>26951</v>
      </c>
      <c r="N9" s="1220">
        <v>33893</v>
      </c>
      <c r="O9" s="1220">
        <v>34427</v>
      </c>
      <c r="P9" s="1220">
        <v>37667</v>
      </c>
      <c r="Q9" s="1220">
        <v>37082</v>
      </c>
    </row>
    <row r="10" spans="1:17" ht="27.6">
      <c r="A10" s="1391"/>
      <c r="B10" s="545" t="s">
        <v>130</v>
      </c>
      <c r="C10" s="546">
        <v>0</v>
      </c>
      <c r="D10" s="546">
        <v>239</v>
      </c>
      <c r="E10" s="546">
        <v>180</v>
      </c>
      <c r="F10" s="546">
        <v>93</v>
      </c>
      <c r="G10" s="546">
        <v>106</v>
      </c>
      <c r="H10" s="546">
        <v>33</v>
      </c>
      <c r="I10" s="546">
        <v>204</v>
      </c>
      <c r="J10" s="546">
        <v>54</v>
      </c>
      <c r="K10" s="546">
        <v>134</v>
      </c>
      <c r="L10" s="546">
        <v>393</v>
      </c>
      <c r="M10" s="546">
        <v>0</v>
      </c>
      <c r="N10" s="1220">
        <v>0</v>
      </c>
      <c r="O10" s="1220">
        <v>0</v>
      </c>
      <c r="P10" s="1220">
        <v>2308</v>
      </c>
      <c r="Q10" s="1220">
        <v>42</v>
      </c>
    </row>
    <row r="11" spans="1:17" ht="41.4">
      <c r="A11" s="1391"/>
      <c r="B11" s="545" t="s">
        <v>131</v>
      </c>
      <c r="C11" s="546">
        <v>448</v>
      </c>
      <c r="D11" s="546">
        <v>682</v>
      </c>
      <c r="E11" s="546">
        <v>1065</v>
      </c>
      <c r="F11" s="546">
        <v>206</v>
      </c>
      <c r="G11" s="546">
        <v>711</v>
      </c>
      <c r="H11" s="546">
        <v>1047</v>
      </c>
      <c r="I11" s="546">
        <v>942</v>
      </c>
      <c r="J11" s="546">
        <v>1179</v>
      </c>
      <c r="K11" s="546">
        <v>936</v>
      </c>
      <c r="L11" s="546">
        <v>374</v>
      </c>
      <c r="M11" s="546">
        <v>833</v>
      </c>
      <c r="N11" s="1220">
        <v>973</v>
      </c>
      <c r="O11" s="1220">
        <v>1867</v>
      </c>
      <c r="P11" s="1220">
        <v>5312</v>
      </c>
      <c r="Q11" s="1220">
        <v>1158</v>
      </c>
    </row>
    <row r="12" spans="1:17">
      <c r="A12" s="1391"/>
      <c r="B12" s="545" t="s">
        <v>132</v>
      </c>
      <c r="C12" s="546">
        <v>48192</v>
      </c>
      <c r="D12" s="546">
        <v>47428</v>
      </c>
      <c r="E12" s="546">
        <v>48814</v>
      </c>
      <c r="F12" s="546">
        <v>56483</v>
      </c>
      <c r="G12" s="546">
        <v>61914</v>
      </c>
      <c r="H12" s="546">
        <v>64026</v>
      </c>
      <c r="I12" s="546">
        <v>71261</v>
      </c>
      <c r="J12" s="546">
        <v>83157</v>
      </c>
      <c r="K12" s="546">
        <v>79118</v>
      </c>
      <c r="L12" s="546">
        <v>76200</v>
      </c>
      <c r="M12" s="546">
        <v>73480</v>
      </c>
      <c r="N12" s="1220">
        <v>88366</v>
      </c>
      <c r="O12" s="1220">
        <v>88041</v>
      </c>
      <c r="P12" s="1220">
        <v>28114</v>
      </c>
      <c r="Q12" s="1220">
        <v>92091</v>
      </c>
    </row>
    <row r="13" spans="1:17" ht="22.5" customHeight="1">
      <c r="A13" s="1391"/>
      <c r="B13" s="211" t="s">
        <v>133</v>
      </c>
      <c r="C13" s="544">
        <f t="shared" ref="C13:M13" si="3">SUM(C14:C28)</f>
        <v>155105</v>
      </c>
      <c r="D13" s="544">
        <f t="shared" si="3"/>
        <v>164793</v>
      </c>
      <c r="E13" s="544">
        <f t="shared" si="3"/>
        <v>168806</v>
      </c>
      <c r="F13" s="544">
        <f t="shared" si="3"/>
        <v>169880</v>
      </c>
      <c r="G13" s="544">
        <f t="shared" si="3"/>
        <v>144988</v>
      </c>
      <c r="H13" s="544">
        <f t="shared" si="3"/>
        <v>167628</v>
      </c>
      <c r="I13" s="544">
        <f t="shared" si="3"/>
        <v>158656</v>
      </c>
      <c r="J13" s="544">
        <f t="shared" si="3"/>
        <v>176591</v>
      </c>
      <c r="K13" s="544">
        <f t="shared" si="3"/>
        <v>176980</v>
      </c>
      <c r="L13" s="544">
        <f t="shared" si="3"/>
        <v>205637</v>
      </c>
      <c r="M13" s="544">
        <f t="shared" si="3"/>
        <v>204341</v>
      </c>
      <c r="N13" s="544">
        <f>SUM(N14:N28)</f>
        <v>226192</v>
      </c>
      <c r="O13" s="544">
        <f>SUM(O14:O28)</f>
        <v>234900</v>
      </c>
      <c r="P13" s="544">
        <f>SUM(P14:P28)</f>
        <v>300361</v>
      </c>
      <c r="Q13" s="544">
        <f>SUM(Q14:Q28)</f>
        <v>232192</v>
      </c>
    </row>
    <row r="14" spans="1:17" ht="41.4">
      <c r="A14" s="1391"/>
      <c r="B14" s="545" t="s">
        <v>135</v>
      </c>
      <c r="C14" s="546">
        <v>53564</v>
      </c>
      <c r="D14" s="546">
        <v>59700</v>
      </c>
      <c r="E14" s="546">
        <v>54750</v>
      </c>
      <c r="F14" s="547">
        <v>53871</v>
      </c>
      <c r="G14" s="547">
        <v>51358</v>
      </c>
      <c r="H14" s="547">
        <v>60656</v>
      </c>
      <c r="I14" s="547">
        <v>48721</v>
      </c>
      <c r="J14" s="547">
        <v>56981</v>
      </c>
      <c r="K14" s="547">
        <v>52403</v>
      </c>
      <c r="L14" s="547">
        <v>65981</v>
      </c>
      <c r="M14" s="547">
        <v>57605</v>
      </c>
      <c r="N14" s="546">
        <v>67631</v>
      </c>
      <c r="O14" s="546">
        <v>64680</v>
      </c>
      <c r="P14" s="546">
        <v>73111</v>
      </c>
      <c r="Q14" s="546">
        <v>71412</v>
      </c>
    </row>
    <row r="15" spans="1:17">
      <c r="A15" s="1391"/>
      <c r="B15" s="545" t="s">
        <v>136</v>
      </c>
      <c r="C15" s="546">
        <v>44683</v>
      </c>
      <c r="D15" s="546">
        <v>49071</v>
      </c>
      <c r="E15" s="546">
        <v>53390</v>
      </c>
      <c r="F15" s="547">
        <v>54595</v>
      </c>
      <c r="G15" s="547">
        <v>47834</v>
      </c>
      <c r="H15" s="547">
        <v>52610</v>
      </c>
      <c r="I15" s="547">
        <v>57310</v>
      </c>
      <c r="J15" s="547">
        <v>56511</v>
      </c>
      <c r="K15" s="547">
        <v>62062</v>
      </c>
      <c r="L15" s="547">
        <v>70182</v>
      </c>
      <c r="M15" s="547">
        <v>77804</v>
      </c>
      <c r="N15" s="546">
        <v>76092</v>
      </c>
      <c r="O15" s="546">
        <v>80974</v>
      </c>
      <c r="P15" s="546">
        <v>34008</v>
      </c>
      <c r="Q15" s="546">
        <v>67472</v>
      </c>
    </row>
    <row r="16" spans="1:17">
      <c r="A16" s="1391"/>
      <c r="B16" s="545" t="s">
        <v>137</v>
      </c>
      <c r="C16" s="546">
        <v>7684</v>
      </c>
      <c r="D16" s="546">
        <v>7560</v>
      </c>
      <c r="E16" s="546">
        <v>9627</v>
      </c>
      <c r="F16" s="547">
        <v>8185</v>
      </c>
      <c r="G16" s="547">
        <v>7793</v>
      </c>
      <c r="H16" s="547">
        <v>8500</v>
      </c>
      <c r="I16" s="547">
        <v>8883</v>
      </c>
      <c r="J16" s="547">
        <v>9445</v>
      </c>
      <c r="K16" s="547">
        <v>11370</v>
      </c>
      <c r="L16" s="547">
        <v>11294</v>
      </c>
      <c r="M16" s="547">
        <v>10416</v>
      </c>
      <c r="N16" s="546">
        <v>12956</v>
      </c>
      <c r="O16" s="546">
        <v>11220</v>
      </c>
      <c r="P16" s="546">
        <v>10497</v>
      </c>
      <c r="Q16" s="546">
        <v>12676</v>
      </c>
    </row>
    <row r="17" spans="1:17">
      <c r="A17" s="1391"/>
      <c r="B17" s="545" t="s">
        <v>138</v>
      </c>
      <c r="C17" s="546">
        <v>3011</v>
      </c>
      <c r="D17" s="546">
        <v>3494</v>
      </c>
      <c r="E17" s="546">
        <v>2487</v>
      </c>
      <c r="F17" s="547">
        <v>3537</v>
      </c>
      <c r="G17" s="547">
        <v>795</v>
      </c>
      <c r="H17" s="547">
        <v>1733</v>
      </c>
      <c r="I17" s="547">
        <v>1402</v>
      </c>
      <c r="J17" s="547">
        <v>1532</v>
      </c>
      <c r="K17" s="547">
        <v>1487</v>
      </c>
      <c r="L17" s="547">
        <v>1545</v>
      </c>
      <c r="M17" s="547">
        <v>1758</v>
      </c>
      <c r="N17" s="546">
        <v>2807</v>
      </c>
      <c r="O17" s="546">
        <v>3454</v>
      </c>
      <c r="P17" s="546">
        <v>12946</v>
      </c>
      <c r="Q17" s="546">
        <v>3058</v>
      </c>
    </row>
    <row r="18" spans="1:17">
      <c r="A18" s="1391"/>
      <c r="B18" s="545" t="s">
        <v>139</v>
      </c>
      <c r="C18" s="546">
        <v>775</v>
      </c>
      <c r="D18" s="546">
        <v>570</v>
      </c>
      <c r="E18" s="546">
        <v>607</v>
      </c>
      <c r="F18" s="547">
        <v>860</v>
      </c>
      <c r="G18" s="547">
        <v>1301</v>
      </c>
      <c r="H18" s="547">
        <v>1093</v>
      </c>
      <c r="I18" s="547">
        <v>1945</v>
      </c>
      <c r="J18" s="547">
        <v>213</v>
      </c>
      <c r="K18" s="547">
        <v>961</v>
      </c>
      <c r="L18" s="547">
        <v>1190</v>
      </c>
      <c r="M18" s="547">
        <v>924</v>
      </c>
      <c r="N18" s="546">
        <v>616</v>
      </c>
      <c r="O18" s="546">
        <v>2010</v>
      </c>
      <c r="P18" s="546">
        <v>15489</v>
      </c>
      <c r="Q18" s="546">
        <v>1430</v>
      </c>
    </row>
    <row r="19" spans="1:17">
      <c r="A19" s="1391"/>
      <c r="B19" s="545" t="s">
        <v>140</v>
      </c>
      <c r="C19" s="546">
        <v>1036</v>
      </c>
      <c r="D19" s="546">
        <v>828</v>
      </c>
      <c r="E19" s="546">
        <v>1325</v>
      </c>
      <c r="F19" s="547">
        <v>1429</v>
      </c>
      <c r="G19" s="547">
        <v>1055</v>
      </c>
      <c r="H19" s="547">
        <v>2020</v>
      </c>
      <c r="I19" s="547">
        <v>759</v>
      </c>
      <c r="J19" s="547">
        <v>2254</v>
      </c>
      <c r="K19" s="547">
        <v>1387</v>
      </c>
      <c r="L19" s="547">
        <v>3078</v>
      </c>
      <c r="M19" s="547">
        <v>1730</v>
      </c>
      <c r="N19" s="546">
        <v>2269</v>
      </c>
      <c r="O19" s="546">
        <v>1692</v>
      </c>
      <c r="P19" s="546">
        <v>5274</v>
      </c>
      <c r="Q19" s="546">
        <v>1483</v>
      </c>
    </row>
    <row r="20" spans="1:17" ht="27.6">
      <c r="A20" s="1391"/>
      <c r="B20" s="545" t="s">
        <v>141</v>
      </c>
      <c r="C20" s="546">
        <v>6470</v>
      </c>
      <c r="D20" s="546">
        <v>5788</v>
      </c>
      <c r="E20" s="546">
        <v>5717</v>
      </c>
      <c r="F20" s="547">
        <v>7442</v>
      </c>
      <c r="G20" s="547">
        <v>6459</v>
      </c>
      <c r="H20" s="547">
        <v>7052</v>
      </c>
      <c r="I20" s="547">
        <v>8298</v>
      </c>
      <c r="J20" s="547">
        <v>12310</v>
      </c>
      <c r="K20" s="547">
        <v>11797</v>
      </c>
      <c r="L20" s="547">
        <v>10515</v>
      </c>
      <c r="M20" s="547">
        <v>10562</v>
      </c>
      <c r="N20" s="546">
        <v>11162</v>
      </c>
      <c r="O20" s="546">
        <v>11508</v>
      </c>
      <c r="P20" s="546">
        <v>7392</v>
      </c>
      <c r="Q20" s="546">
        <v>14973</v>
      </c>
    </row>
    <row r="21" spans="1:17" ht="27.6">
      <c r="A21" s="1391"/>
      <c r="B21" s="545" t="s">
        <v>142</v>
      </c>
      <c r="C21" s="546">
        <v>10378</v>
      </c>
      <c r="D21" s="546">
        <v>10558</v>
      </c>
      <c r="E21" s="546">
        <v>12342</v>
      </c>
      <c r="F21" s="547">
        <v>10478</v>
      </c>
      <c r="G21" s="547">
        <v>14553</v>
      </c>
      <c r="H21" s="547">
        <v>15481</v>
      </c>
      <c r="I21" s="547">
        <v>14245</v>
      </c>
      <c r="J21" s="547">
        <v>16780</v>
      </c>
      <c r="K21" s="547">
        <v>16140</v>
      </c>
      <c r="L21" s="547">
        <v>16173</v>
      </c>
      <c r="M21" s="547">
        <v>16943</v>
      </c>
      <c r="N21" s="546">
        <v>22684</v>
      </c>
      <c r="O21" s="546">
        <v>25578</v>
      </c>
      <c r="P21" s="546">
        <v>18396</v>
      </c>
      <c r="Q21" s="546">
        <v>29104</v>
      </c>
    </row>
    <row r="22" spans="1:17" ht="41.4">
      <c r="A22" s="1391"/>
      <c r="B22" s="545" t="s">
        <v>143</v>
      </c>
      <c r="C22" s="548">
        <v>0</v>
      </c>
      <c r="D22" s="548">
        <v>0</v>
      </c>
      <c r="E22" s="548">
        <v>0</v>
      </c>
      <c r="F22" s="548"/>
      <c r="G22" s="548">
        <v>0</v>
      </c>
      <c r="H22" s="548">
        <v>0</v>
      </c>
      <c r="I22" s="548">
        <v>0</v>
      </c>
      <c r="J22" s="548">
        <v>0</v>
      </c>
      <c r="K22" s="548">
        <v>0</v>
      </c>
      <c r="L22" s="548">
        <v>0</v>
      </c>
      <c r="M22" s="548">
        <v>0</v>
      </c>
      <c r="N22" s="548">
        <v>0</v>
      </c>
      <c r="O22" s="548">
        <v>0</v>
      </c>
      <c r="P22" s="548">
        <v>60323</v>
      </c>
      <c r="Q22" s="548">
        <v>0</v>
      </c>
    </row>
    <row r="23" spans="1:17">
      <c r="A23" s="1391"/>
      <c r="B23" s="545" t="s">
        <v>144</v>
      </c>
      <c r="C23" s="546">
        <v>474</v>
      </c>
      <c r="D23" s="546">
        <v>600</v>
      </c>
      <c r="E23" s="546">
        <v>385</v>
      </c>
      <c r="F23" s="547">
        <v>277</v>
      </c>
      <c r="G23" s="547">
        <v>587</v>
      </c>
      <c r="H23" s="547">
        <v>1070</v>
      </c>
      <c r="I23" s="547">
        <v>717</v>
      </c>
      <c r="J23" s="547">
        <v>377</v>
      </c>
      <c r="K23" s="547">
        <v>628</v>
      </c>
      <c r="L23" s="547">
        <v>2002</v>
      </c>
      <c r="M23" s="547">
        <v>1333</v>
      </c>
      <c r="N23" s="546">
        <v>1572</v>
      </c>
      <c r="O23" s="546">
        <v>1048</v>
      </c>
      <c r="P23" s="546">
        <v>37842</v>
      </c>
      <c r="Q23" s="546">
        <v>2344</v>
      </c>
    </row>
    <row r="24" spans="1:17" ht="27.6">
      <c r="A24" s="1391"/>
      <c r="B24" s="545" t="s">
        <v>145</v>
      </c>
      <c r="C24" s="546">
        <v>552</v>
      </c>
      <c r="D24" s="546">
        <v>549</v>
      </c>
      <c r="E24" s="546">
        <v>300</v>
      </c>
      <c r="F24" s="547">
        <v>1295</v>
      </c>
      <c r="G24" s="547">
        <v>813</v>
      </c>
      <c r="H24" s="547">
        <v>474</v>
      </c>
      <c r="I24" s="547">
        <v>200</v>
      </c>
      <c r="J24" s="547">
        <v>659</v>
      </c>
      <c r="K24" s="547">
        <v>422</v>
      </c>
      <c r="L24" s="547">
        <v>1707</v>
      </c>
      <c r="M24" s="547">
        <v>1062</v>
      </c>
      <c r="N24" s="546">
        <v>1123</v>
      </c>
      <c r="O24" s="546">
        <v>1526</v>
      </c>
      <c r="P24" s="546">
        <v>17156</v>
      </c>
      <c r="Q24" s="546">
        <v>2024</v>
      </c>
    </row>
    <row r="25" spans="1:17">
      <c r="A25" s="1391"/>
      <c r="B25" s="545" t="s">
        <v>146</v>
      </c>
      <c r="C25" s="546">
        <v>1410</v>
      </c>
      <c r="D25" s="546">
        <v>2909</v>
      </c>
      <c r="E25" s="546">
        <v>3824</v>
      </c>
      <c r="F25" s="547">
        <v>2934</v>
      </c>
      <c r="G25" s="547">
        <v>1906</v>
      </c>
      <c r="H25" s="547">
        <v>3815</v>
      </c>
      <c r="I25" s="547">
        <v>3434</v>
      </c>
      <c r="J25" s="547">
        <v>3469</v>
      </c>
      <c r="K25" s="547">
        <v>4799</v>
      </c>
      <c r="L25" s="547">
        <v>3403</v>
      </c>
      <c r="M25" s="547">
        <v>3528</v>
      </c>
      <c r="N25" s="546">
        <v>3994</v>
      </c>
      <c r="O25" s="546">
        <v>4478</v>
      </c>
      <c r="P25" s="546">
        <v>2540</v>
      </c>
      <c r="Q25" s="546">
        <v>2373</v>
      </c>
    </row>
    <row r="26" spans="1:17">
      <c r="A26" s="1391"/>
      <c r="B26" s="545" t="s">
        <v>147</v>
      </c>
      <c r="C26" s="546">
        <v>25068</v>
      </c>
      <c r="D26" s="546">
        <v>23166</v>
      </c>
      <c r="E26" s="546">
        <v>24052</v>
      </c>
      <c r="F26" s="547">
        <v>24977</v>
      </c>
      <c r="G26" s="547">
        <v>10534</v>
      </c>
      <c r="H26" s="547">
        <v>13124</v>
      </c>
      <c r="I26" s="547">
        <v>12529</v>
      </c>
      <c r="J26" s="547">
        <v>16060</v>
      </c>
      <c r="K26" s="547">
        <v>13524</v>
      </c>
      <c r="L26" s="547">
        <v>18567</v>
      </c>
      <c r="M26" s="547">
        <v>20676</v>
      </c>
      <c r="N26" s="546">
        <v>23286</v>
      </c>
      <c r="O26" s="546">
        <v>26732</v>
      </c>
      <c r="P26" s="546">
        <v>4609</v>
      </c>
      <c r="Q26" s="546">
        <v>23843</v>
      </c>
    </row>
    <row r="27" spans="1:17" ht="69">
      <c r="A27" s="1391"/>
      <c r="B27" s="545" t="s">
        <v>148</v>
      </c>
      <c r="C27" s="546">
        <v>0</v>
      </c>
      <c r="D27" s="546">
        <v>0</v>
      </c>
      <c r="E27" s="546">
        <v>0</v>
      </c>
      <c r="F27" s="546">
        <v>0</v>
      </c>
      <c r="G27" s="546">
        <v>0</v>
      </c>
      <c r="H27" s="546">
        <v>0</v>
      </c>
      <c r="I27" s="546">
        <v>213</v>
      </c>
      <c r="J27" s="546">
        <v>0</v>
      </c>
      <c r="K27" s="546">
        <v>0</v>
      </c>
      <c r="L27" s="546">
        <v>0</v>
      </c>
      <c r="M27" s="546">
        <v>0</v>
      </c>
      <c r="N27" s="546">
        <v>0</v>
      </c>
      <c r="O27" s="546">
        <v>0</v>
      </c>
      <c r="P27" s="546">
        <v>0</v>
      </c>
      <c r="Q27" s="546">
        <v>0</v>
      </c>
    </row>
    <row r="28" spans="1:17" ht="41.4">
      <c r="A28" s="1386"/>
      <c r="B28" s="209" t="s">
        <v>149</v>
      </c>
      <c r="C28" s="212">
        <v>0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2">
        <v>0</v>
      </c>
      <c r="J28" s="212">
        <v>0</v>
      </c>
      <c r="K28" s="212">
        <v>0</v>
      </c>
      <c r="L28" s="212">
        <v>0</v>
      </c>
      <c r="M28" s="212">
        <v>0</v>
      </c>
      <c r="N28" s="212">
        <v>0</v>
      </c>
      <c r="O28" s="212">
        <v>0</v>
      </c>
      <c r="P28" s="212">
        <v>778</v>
      </c>
      <c r="Q28" s="212">
        <v>0</v>
      </c>
    </row>
    <row r="29" spans="1:17">
      <c r="A29" s="11" t="s">
        <v>609</v>
      </c>
    </row>
  </sheetData>
  <mergeCells count="4">
    <mergeCell ref="A2:B2"/>
    <mergeCell ref="A3:A28"/>
    <mergeCell ref="B3:Q3"/>
    <mergeCell ref="A1:Q1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</sheetPr>
  <dimension ref="A1:Q30"/>
  <sheetViews>
    <sheetView showGridLines="0" workbookViewId="0">
      <selection activeCell="N5" sqref="N5:N28"/>
    </sheetView>
  </sheetViews>
  <sheetFormatPr baseColWidth="10" defaultColWidth="11.44140625" defaultRowHeight="13.8"/>
  <cols>
    <col min="1" max="1" width="3.44140625" style="11" bestFit="1" customWidth="1"/>
    <col min="2" max="2" width="34.33203125" style="11" customWidth="1"/>
    <col min="3" max="14" width="7.44140625" style="11" bestFit="1" customWidth="1"/>
    <col min="15" max="15" width="7.44140625" style="653" bestFit="1" customWidth="1"/>
    <col min="16" max="17" width="7.44140625" style="161" bestFit="1" customWidth="1"/>
    <col min="18" max="16384" width="11.44140625" style="161"/>
  </cols>
  <sheetData>
    <row r="1" spans="1:17" ht="29.25" customHeight="1">
      <c r="A1" s="1435" t="s">
        <v>360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L1" s="1410"/>
      <c r="M1" s="1410"/>
      <c r="N1" s="1410"/>
      <c r="O1" s="1410"/>
      <c r="P1" s="1410"/>
      <c r="Q1" s="1410"/>
    </row>
    <row r="2" spans="1:17" ht="29.25" customHeight="1">
      <c r="A2" s="1429" t="s">
        <v>232</v>
      </c>
      <c r="B2" s="1434"/>
      <c r="C2" s="203">
        <v>2007</v>
      </c>
      <c r="D2" s="203">
        <v>2008</v>
      </c>
      <c r="E2" s="203">
        <v>2009</v>
      </c>
      <c r="F2" s="203">
        <v>2010</v>
      </c>
      <c r="G2" s="203">
        <v>2011</v>
      </c>
      <c r="H2" s="203">
        <v>2012</v>
      </c>
      <c r="I2" s="203">
        <v>2013</v>
      </c>
      <c r="J2" s="204">
        <v>2014</v>
      </c>
      <c r="K2" s="203">
        <v>2015</v>
      </c>
      <c r="L2" s="521">
        <v>2016</v>
      </c>
      <c r="M2" s="203">
        <v>2017</v>
      </c>
      <c r="N2" s="521">
        <v>2018</v>
      </c>
      <c r="O2" s="203">
        <v>2019</v>
      </c>
      <c r="P2" s="521">
        <v>2020</v>
      </c>
      <c r="Q2" s="203">
        <v>2021</v>
      </c>
    </row>
    <row r="3" spans="1:17" ht="22.5" customHeight="1">
      <c r="A3" s="1384" t="s">
        <v>151</v>
      </c>
      <c r="B3" s="1431" t="s">
        <v>194</v>
      </c>
      <c r="C3" s="1431"/>
      <c r="D3" s="1431"/>
      <c r="E3" s="1431"/>
      <c r="F3" s="1431"/>
      <c r="G3" s="1431"/>
      <c r="H3" s="1431"/>
      <c r="I3" s="1431"/>
      <c r="J3" s="1431"/>
      <c r="K3" s="1431"/>
      <c r="L3" s="1431"/>
      <c r="M3" s="1431"/>
      <c r="N3" s="1431"/>
      <c r="O3" s="1431"/>
      <c r="P3" s="1431"/>
      <c r="Q3" s="1431"/>
    </row>
    <row r="4" spans="1:17" ht="22.5" customHeight="1">
      <c r="A4" s="1385"/>
      <c r="B4" s="205" t="s">
        <v>610</v>
      </c>
      <c r="C4" s="544">
        <f t="shared" ref="C4:M4" si="0">+C5+C8+C13</f>
        <v>170821</v>
      </c>
      <c r="D4" s="544">
        <f t="shared" si="0"/>
        <v>179002</v>
      </c>
      <c r="E4" s="544">
        <f t="shared" si="0"/>
        <v>196311</v>
      </c>
      <c r="F4" s="544">
        <f t="shared" si="0"/>
        <v>184501</v>
      </c>
      <c r="G4" s="544">
        <f t="shared" si="0"/>
        <v>160619</v>
      </c>
      <c r="H4" s="544">
        <f t="shared" si="0"/>
        <v>203955</v>
      </c>
      <c r="I4" s="544">
        <f t="shared" si="0"/>
        <v>204595</v>
      </c>
      <c r="J4" s="544">
        <f t="shared" si="0"/>
        <v>220227</v>
      </c>
      <c r="K4" s="544">
        <f t="shared" si="0"/>
        <v>226273</v>
      </c>
      <c r="L4" s="544">
        <f t="shared" si="0"/>
        <v>260233</v>
      </c>
      <c r="M4" s="544">
        <f t="shared" si="0"/>
        <v>244347</v>
      </c>
      <c r="N4" s="544">
        <f>+N5+N8+N13</f>
        <v>300661</v>
      </c>
      <c r="O4" s="206">
        <f>+O5+O8+O13</f>
        <v>306271</v>
      </c>
      <c r="P4" s="544">
        <f>+P5+P8+P13</f>
        <v>335579</v>
      </c>
      <c r="Q4" s="544">
        <f>+Q5+Q8+Q13</f>
        <v>276898</v>
      </c>
    </row>
    <row r="5" spans="1:17" ht="22.5" customHeight="1">
      <c r="A5" s="1385"/>
      <c r="B5" s="211" t="s">
        <v>123</v>
      </c>
      <c r="C5" s="544">
        <f t="shared" ref="C5:M5" si="1">SUM(C6:C7)</f>
        <v>36122</v>
      </c>
      <c r="D5" s="544">
        <f t="shared" si="1"/>
        <v>35873</v>
      </c>
      <c r="E5" s="544">
        <f t="shared" si="1"/>
        <v>38758</v>
      </c>
      <c r="F5" s="544">
        <f t="shared" si="1"/>
        <v>38938</v>
      </c>
      <c r="G5" s="544">
        <f t="shared" si="1"/>
        <v>37532</v>
      </c>
      <c r="H5" s="544">
        <f t="shared" si="1"/>
        <v>48972</v>
      </c>
      <c r="I5" s="544">
        <f t="shared" si="1"/>
        <v>55100</v>
      </c>
      <c r="J5" s="544">
        <f t="shared" si="1"/>
        <v>50126</v>
      </c>
      <c r="K5" s="544">
        <f t="shared" si="1"/>
        <v>51262</v>
      </c>
      <c r="L5" s="544">
        <f t="shared" si="1"/>
        <v>59708</v>
      </c>
      <c r="M5" s="544">
        <f t="shared" si="1"/>
        <v>57511</v>
      </c>
      <c r="N5" s="544">
        <f>SUM(N6:N7)</f>
        <v>57445</v>
      </c>
      <c r="O5" s="544">
        <f>SUM(O6:O7)</f>
        <v>62812</v>
      </c>
      <c r="P5" s="544">
        <f>SUM(P6:P7)</f>
        <v>5969</v>
      </c>
      <c r="Q5" s="544">
        <f>SUM(Q6:Q7)</f>
        <v>55146</v>
      </c>
    </row>
    <row r="6" spans="1:17" ht="41.4">
      <c r="A6" s="1385"/>
      <c r="B6" s="208" t="s">
        <v>125</v>
      </c>
      <c r="C6" s="546">
        <v>36122</v>
      </c>
      <c r="D6" s="546">
        <v>35873</v>
      </c>
      <c r="E6" s="546">
        <v>38629</v>
      </c>
      <c r="F6" s="546">
        <v>38810</v>
      </c>
      <c r="G6" s="546">
        <v>37511</v>
      </c>
      <c r="H6" s="546">
        <v>48953</v>
      </c>
      <c r="I6" s="546">
        <v>55063</v>
      </c>
      <c r="J6" s="546">
        <v>49830</v>
      </c>
      <c r="K6" s="546">
        <v>51262</v>
      </c>
      <c r="L6" s="546">
        <v>59708</v>
      </c>
      <c r="M6" s="546">
        <v>57443</v>
      </c>
      <c r="N6" s="546">
        <v>57420</v>
      </c>
      <c r="O6" s="546">
        <v>62812</v>
      </c>
      <c r="P6" s="546">
        <v>4889</v>
      </c>
      <c r="Q6" s="546">
        <v>55074</v>
      </c>
    </row>
    <row r="7" spans="1:17">
      <c r="A7" s="1385"/>
      <c r="B7" s="208" t="s">
        <v>126</v>
      </c>
      <c r="C7" s="546">
        <v>0</v>
      </c>
      <c r="D7" s="546">
        <v>0</v>
      </c>
      <c r="E7" s="546">
        <v>129</v>
      </c>
      <c r="F7" s="546">
        <v>128</v>
      </c>
      <c r="G7" s="546">
        <v>21</v>
      </c>
      <c r="H7" s="546">
        <v>19</v>
      </c>
      <c r="I7" s="546">
        <v>37</v>
      </c>
      <c r="J7" s="546">
        <v>296</v>
      </c>
      <c r="K7" s="546">
        <v>0</v>
      </c>
      <c r="L7" s="546">
        <v>0</v>
      </c>
      <c r="M7" s="546">
        <v>68</v>
      </c>
      <c r="N7" s="546">
        <v>25</v>
      </c>
      <c r="O7" s="546">
        <v>0</v>
      </c>
      <c r="P7" s="546">
        <v>1080</v>
      </c>
      <c r="Q7" s="546">
        <v>72</v>
      </c>
    </row>
    <row r="8" spans="1:17" ht="22.5" customHeight="1">
      <c r="A8" s="1385"/>
      <c r="B8" s="211" t="s">
        <v>127</v>
      </c>
      <c r="C8" s="544">
        <f t="shared" ref="C8:M8" si="2">SUM(C9:C12)</f>
        <v>32913</v>
      </c>
      <c r="D8" s="544">
        <f t="shared" si="2"/>
        <v>31707</v>
      </c>
      <c r="E8" s="544">
        <f t="shared" si="2"/>
        <v>35718</v>
      </c>
      <c r="F8" s="544">
        <f t="shared" si="2"/>
        <v>32104</v>
      </c>
      <c r="G8" s="544">
        <f t="shared" si="2"/>
        <v>27257</v>
      </c>
      <c r="H8" s="544">
        <f t="shared" si="2"/>
        <v>28337</v>
      </c>
      <c r="I8" s="544">
        <f t="shared" si="2"/>
        <v>33968</v>
      </c>
      <c r="J8" s="544">
        <f t="shared" si="2"/>
        <v>35401</v>
      </c>
      <c r="K8" s="544">
        <f t="shared" si="2"/>
        <v>36801</v>
      </c>
      <c r="L8" s="544">
        <f t="shared" si="2"/>
        <v>41569</v>
      </c>
      <c r="M8" s="544">
        <f t="shared" si="2"/>
        <v>36540</v>
      </c>
      <c r="N8" s="544">
        <f>SUM(N9:N12)</f>
        <v>46445</v>
      </c>
      <c r="O8" s="544">
        <f>SUM(O9:O12)</f>
        <v>48968</v>
      </c>
      <c r="P8" s="544">
        <f>SUM(P9:P12)</f>
        <v>15967</v>
      </c>
      <c r="Q8" s="544">
        <f>SUM(Q9:Q12)</f>
        <v>41872</v>
      </c>
    </row>
    <row r="9" spans="1:17">
      <c r="A9" s="1385"/>
      <c r="B9" s="208" t="s">
        <v>129</v>
      </c>
      <c r="C9" s="546">
        <v>32647</v>
      </c>
      <c r="D9" s="546">
        <v>31392</v>
      </c>
      <c r="E9" s="546">
        <v>35288</v>
      </c>
      <c r="F9" s="546">
        <v>31977</v>
      </c>
      <c r="G9" s="546">
        <v>27053</v>
      </c>
      <c r="H9" s="546">
        <v>27934</v>
      </c>
      <c r="I9" s="546">
        <v>33159</v>
      </c>
      <c r="J9" s="546">
        <v>34208</v>
      </c>
      <c r="K9" s="546">
        <v>36197</v>
      </c>
      <c r="L9" s="546">
        <v>40203</v>
      </c>
      <c r="M9" s="546">
        <v>35516</v>
      </c>
      <c r="N9" s="546">
        <v>44727</v>
      </c>
      <c r="O9" s="546">
        <v>47014</v>
      </c>
      <c r="P9" s="546">
        <v>11066</v>
      </c>
      <c r="Q9" s="546">
        <v>39813</v>
      </c>
    </row>
    <row r="10" spans="1:17" ht="27.6">
      <c r="A10" s="1385"/>
      <c r="B10" s="208" t="s">
        <v>130</v>
      </c>
      <c r="C10" s="546">
        <v>17</v>
      </c>
      <c r="D10" s="546">
        <v>124</v>
      </c>
      <c r="E10" s="546">
        <v>0</v>
      </c>
      <c r="F10" s="546">
        <v>0</v>
      </c>
      <c r="G10" s="546">
        <v>0</v>
      </c>
      <c r="H10" s="546">
        <v>0</v>
      </c>
      <c r="I10" s="546">
        <v>186</v>
      </c>
      <c r="J10" s="546">
        <v>0</v>
      </c>
      <c r="K10" s="546">
        <v>0</v>
      </c>
      <c r="L10" s="546">
        <v>0</v>
      </c>
      <c r="M10" s="546">
        <v>0</v>
      </c>
      <c r="N10" s="546">
        <v>0</v>
      </c>
      <c r="O10" s="546">
        <v>0</v>
      </c>
      <c r="P10" s="546">
        <v>557</v>
      </c>
      <c r="Q10" s="546">
        <v>0</v>
      </c>
    </row>
    <row r="11" spans="1:17" ht="41.4">
      <c r="A11" s="1385"/>
      <c r="B11" s="208" t="s">
        <v>131</v>
      </c>
      <c r="C11" s="546">
        <v>0</v>
      </c>
      <c r="D11" s="546">
        <v>0</v>
      </c>
      <c r="E11" s="546">
        <v>29</v>
      </c>
      <c r="F11" s="546">
        <v>14</v>
      </c>
      <c r="G11" s="546">
        <v>35</v>
      </c>
      <c r="H11" s="546">
        <v>124</v>
      </c>
      <c r="I11" s="546">
        <v>48</v>
      </c>
      <c r="J11" s="546">
        <v>246</v>
      </c>
      <c r="K11" s="546">
        <v>100</v>
      </c>
      <c r="L11" s="546">
        <v>0</v>
      </c>
      <c r="M11" s="546">
        <v>0</v>
      </c>
      <c r="N11" s="546">
        <v>110</v>
      </c>
      <c r="O11" s="546">
        <v>275</v>
      </c>
      <c r="P11" s="546">
        <v>2011</v>
      </c>
      <c r="Q11" s="546">
        <v>296</v>
      </c>
    </row>
    <row r="12" spans="1:17">
      <c r="A12" s="1385"/>
      <c r="B12" s="208" t="s">
        <v>132</v>
      </c>
      <c r="C12" s="546">
        <v>249</v>
      </c>
      <c r="D12" s="546">
        <v>191</v>
      </c>
      <c r="E12" s="546">
        <v>401</v>
      </c>
      <c r="F12" s="546">
        <v>113</v>
      </c>
      <c r="G12" s="546">
        <v>169</v>
      </c>
      <c r="H12" s="546">
        <v>279</v>
      </c>
      <c r="I12" s="546">
        <v>575</v>
      </c>
      <c r="J12" s="546">
        <v>947</v>
      </c>
      <c r="K12" s="546">
        <v>504</v>
      </c>
      <c r="L12" s="546">
        <v>1366</v>
      </c>
      <c r="M12" s="546">
        <v>1024</v>
      </c>
      <c r="N12" s="546">
        <v>1608</v>
      </c>
      <c r="O12" s="546">
        <v>1679</v>
      </c>
      <c r="P12" s="546">
        <v>2333</v>
      </c>
      <c r="Q12" s="546">
        <v>1763</v>
      </c>
    </row>
    <row r="13" spans="1:17" ht="22.5" customHeight="1">
      <c r="A13" s="1385"/>
      <c r="B13" s="211" t="s">
        <v>133</v>
      </c>
      <c r="C13" s="544">
        <f t="shared" ref="C13:M13" si="3">SUM(C14:C28)</f>
        <v>101786</v>
      </c>
      <c r="D13" s="544">
        <f t="shared" si="3"/>
        <v>111422</v>
      </c>
      <c r="E13" s="544">
        <f t="shared" si="3"/>
        <v>121835</v>
      </c>
      <c r="F13" s="544">
        <f t="shared" si="3"/>
        <v>113459</v>
      </c>
      <c r="G13" s="544">
        <f t="shared" si="3"/>
        <v>95830</v>
      </c>
      <c r="H13" s="544">
        <f t="shared" si="3"/>
        <v>126646</v>
      </c>
      <c r="I13" s="544">
        <f t="shared" si="3"/>
        <v>115527</v>
      </c>
      <c r="J13" s="544">
        <f t="shared" si="3"/>
        <v>134700</v>
      </c>
      <c r="K13" s="544">
        <f t="shared" si="3"/>
        <v>138210</v>
      </c>
      <c r="L13" s="544">
        <f t="shared" si="3"/>
        <v>158956</v>
      </c>
      <c r="M13" s="544">
        <f t="shared" si="3"/>
        <v>150296</v>
      </c>
      <c r="N13" s="544">
        <f>SUM(N14:N28)</f>
        <v>196771</v>
      </c>
      <c r="O13" s="544">
        <f>SUM(O14:O28)</f>
        <v>194491</v>
      </c>
      <c r="P13" s="544">
        <f>SUM(P14:P28)</f>
        <v>313643</v>
      </c>
      <c r="Q13" s="544">
        <f>SUM(Q14:Q28)</f>
        <v>179880</v>
      </c>
    </row>
    <row r="14" spans="1:17" ht="41.4">
      <c r="A14" s="1385"/>
      <c r="B14" s="208" t="s">
        <v>135</v>
      </c>
      <c r="C14" s="546">
        <v>41935</v>
      </c>
      <c r="D14" s="546">
        <v>47998</v>
      </c>
      <c r="E14" s="546">
        <v>48086</v>
      </c>
      <c r="F14" s="547">
        <v>43547</v>
      </c>
      <c r="G14" s="547">
        <v>42595</v>
      </c>
      <c r="H14" s="547">
        <v>57608</v>
      </c>
      <c r="I14" s="547">
        <v>51574</v>
      </c>
      <c r="J14" s="547">
        <v>61311</v>
      </c>
      <c r="K14" s="547">
        <v>59677</v>
      </c>
      <c r="L14" s="547">
        <v>71526</v>
      </c>
      <c r="M14" s="547">
        <v>61487</v>
      </c>
      <c r="N14" s="546">
        <v>84939</v>
      </c>
      <c r="O14" s="546">
        <v>84763</v>
      </c>
      <c r="P14" s="546">
        <v>55074</v>
      </c>
      <c r="Q14" s="546">
        <v>77881</v>
      </c>
    </row>
    <row r="15" spans="1:17">
      <c r="A15" s="1385"/>
      <c r="B15" s="208" t="s">
        <v>136</v>
      </c>
      <c r="C15" s="546">
        <v>2062</v>
      </c>
      <c r="D15" s="546">
        <v>1995</v>
      </c>
      <c r="E15" s="546">
        <v>2445</v>
      </c>
      <c r="F15" s="547">
        <v>1340</v>
      </c>
      <c r="G15" s="547">
        <v>2117</v>
      </c>
      <c r="H15" s="547">
        <v>2150</v>
      </c>
      <c r="I15" s="547">
        <v>1484</v>
      </c>
      <c r="J15" s="547">
        <v>2977</v>
      </c>
      <c r="K15" s="547">
        <v>2847</v>
      </c>
      <c r="L15" s="547">
        <v>3695</v>
      </c>
      <c r="M15" s="547">
        <v>2962</v>
      </c>
      <c r="N15" s="546">
        <v>3818</v>
      </c>
      <c r="O15" s="546">
        <v>2816</v>
      </c>
      <c r="P15" s="546">
        <v>10390</v>
      </c>
      <c r="Q15" s="546">
        <v>1908</v>
      </c>
    </row>
    <row r="16" spans="1:17">
      <c r="A16" s="1385"/>
      <c r="B16" s="208" t="s">
        <v>137</v>
      </c>
      <c r="C16" s="546">
        <v>25412</v>
      </c>
      <c r="D16" s="546">
        <v>25492</v>
      </c>
      <c r="E16" s="546">
        <v>31608</v>
      </c>
      <c r="F16" s="547">
        <v>27982</v>
      </c>
      <c r="G16" s="547">
        <v>19815</v>
      </c>
      <c r="H16" s="547">
        <v>22508</v>
      </c>
      <c r="I16" s="547">
        <v>20496</v>
      </c>
      <c r="J16" s="547">
        <v>20391</v>
      </c>
      <c r="K16" s="547">
        <v>23323</v>
      </c>
      <c r="L16" s="547">
        <v>27682</v>
      </c>
      <c r="M16" s="547">
        <v>26747</v>
      </c>
      <c r="N16" s="546">
        <v>33286</v>
      </c>
      <c r="O16" s="546">
        <v>30698</v>
      </c>
      <c r="P16" s="546">
        <v>9224</v>
      </c>
      <c r="Q16" s="546">
        <v>35871</v>
      </c>
    </row>
    <row r="17" spans="1:17">
      <c r="A17" s="1385"/>
      <c r="B17" s="208" t="s">
        <v>138</v>
      </c>
      <c r="C17" s="546">
        <v>2114</v>
      </c>
      <c r="D17" s="546">
        <v>1972</v>
      </c>
      <c r="E17" s="546">
        <v>2455</v>
      </c>
      <c r="F17" s="547">
        <v>2704</v>
      </c>
      <c r="G17" s="547">
        <v>243</v>
      </c>
      <c r="H17" s="547">
        <v>477</v>
      </c>
      <c r="I17" s="547">
        <v>128</v>
      </c>
      <c r="J17" s="547">
        <v>129</v>
      </c>
      <c r="K17" s="547">
        <v>911</v>
      </c>
      <c r="L17" s="547">
        <v>377</v>
      </c>
      <c r="M17" s="547">
        <v>981</v>
      </c>
      <c r="N17" s="546">
        <v>382</v>
      </c>
      <c r="O17" s="546">
        <v>165</v>
      </c>
      <c r="P17" s="546">
        <v>7658</v>
      </c>
      <c r="Q17" s="546">
        <v>1457</v>
      </c>
    </row>
    <row r="18" spans="1:17">
      <c r="A18" s="1385"/>
      <c r="B18" s="208" t="s">
        <v>139</v>
      </c>
      <c r="C18" s="546">
        <v>1498</v>
      </c>
      <c r="D18" s="546">
        <v>1031</v>
      </c>
      <c r="E18" s="546">
        <v>1060</v>
      </c>
      <c r="F18" s="547">
        <v>839</v>
      </c>
      <c r="G18" s="547">
        <v>397</v>
      </c>
      <c r="H18" s="547">
        <v>761</v>
      </c>
      <c r="I18" s="547">
        <v>1480</v>
      </c>
      <c r="J18" s="547">
        <v>1451</v>
      </c>
      <c r="K18" s="547">
        <v>2178</v>
      </c>
      <c r="L18" s="547">
        <v>1464</v>
      </c>
      <c r="M18" s="547">
        <v>1048</v>
      </c>
      <c r="N18" s="546">
        <v>1317</v>
      </c>
      <c r="O18" s="546">
        <v>1669</v>
      </c>
      <c r="P18" s="546">
        <v>22843</v>
      </c>
      <c r="Q18" s="546">
        <v>1074</v>
      </c>
    </row>
    <row r="19" spans="1:17">
      <c r="A19" s="1385"/>
      <c r="B19" s="208" t="s">
        <v>140</v>
      </c>
      <c r="C19" s="546">
        <v>251</v>
      </c>
      <c r="D19" s="546">
        <v>932</v>
      </c>
      <c r="E19" s="546">
        <v>1891</v>
      </c>
      <c r="F19" s="547">
        <v>1357</v>
      </c>
      <c r="G19" s="547">
        <v>487</v>
      </c>
      <c r="H19" s="547">
        <v>616</v>
      </c>
      <c r="I19" s="547">
        <v>1212</v>
      </c>
      <c r="J19" s="547">
        <v>1974</v>
      </c>
      <c r="K19" s="547">
        <v>730</v>
      </c>
      <c r="L19" s="547">
        <v>1283</v>
      </c>
      <c r="M19" s="547">
        <v>2468</v>
      </c>
      <c r="N19" s="546">
        <v>2805</v>
      </c>
      <c r="O19" s="546">
        <v>635</v>
      </c>
      <c r="P19" s="546">
        <v>3678</v>
      </c>
      <c r="Q19" s="546">
        <v>2066</v>
      </c>
    </row>
    <row r="20" spans="1:17" ht="27.6">
      <c r="A20" s="1385"/>
      <c r="B20" s="208" t="s">
        <v>141</v>
      </c>
      <c r="C20" s="546">
        <v>3612</v>
      </c>
      <c r="D20" s="546">
        <v>4768</v>
      </c>
      <c r="E20" s="546">
        <v>5201</v>
      </c>
      <c r="F20" s="547">
        <v>5098</v>
      </c>
      <c r="G20" s="547">
        <v>4020</v>
      </c>
      <c r="H20" s="547">
        <v>5828</v>
      </c>
      <c r="I20" s="547">
        <v>5503</v>
      </c>
      <c r="J20" s="547">
        <v>8903</v>
      </c>
      <c r="K20" s="547">
        <v>7795</v>
      </c>
      <c r="L20" s="547">
        <v>7862</v>
      </c>
      <c r="M20" s="547">
        <v>8804</v>
      </c>
      <c r="N20" s="546">
        <v>6363</v>
      </c>
      <c r="O20" s="546">
        <v>9169</v>
      </c>
      <c r="P20" s="546">
        <v>7416</v>
      </c>
      <c r="Q20" s="546">
        <v>8722</v>
      </c>
    </row>
    <row r="21" spans="1:17" ht="27.6">
      <c r="A21" s="1385"/>
      <c r="B21" s="208" t="s">
        <v>142</v>
      </c>
      <c r="C21" s="546">
        <v>989</v>
      </c>
      <c r="D21" s="546">
        <v>421</v>
      </c>
      <c r="E21" s="546">
        <v>1342</v>
      </c>
      <c r="F21" s="547">
        <v>1088</v>
      </c>
      <c r="G21" s="547">
        <v>2384</v>
      </c>
      <c r="H21" s="547">
        <v>3280</v>
      </c>
      <c r="I21" s="547">
        <v>4429</v>
      </c>
      <c r="J21" s="547">
        <v>2713</v>
      </c>
      <c r="K21" s="547">
        <v>4947</v>
      </c>
      <c r="L21" s="547">
        <v>4461</v>
      </c>
      <c r="M21" s="547">
        <v>3468</v>
      </c>
      <c r="N21" s="546">
        <v>4686</v>
      </c>
      <c r="O21" s="546">
        <v>4844</v>
      </c>
      <c r="P21" s="546">
        <v>9390</v>
      </c>
      <c r="Q21" s="546">
        <v>7569</v>
      </c>
    </row>
    <row r="22" spans="1:17" ht="41.4">
      <c r="A22" s="1385"/>
      <c r="B22" s="208" t="s">
        <v>143</v>
      </c>
      <c r="C22" s="548">
        <v>0</v>
      </c>
      <c r="D22" s="548">
        <v>0</v>
      </c>
      <c r="E22" s="548">
        <v>0</v>
      </c>
      <c r="F22" s="548"/>
      <c r="G22" s="548">
        <v>0</v>
      </c>
      <c r="H22" s="548">
        <v>0</v>
      </c>
      <c r="I22" s="548">
        <v>0</v>
      </c>
      <c r="J22" s="548">
        <v>0</v>
      </c>
      <c r="K22" s="548">
        <v>0</v>
      </c>
      <c r="L22" s="548">
        <v>0</v>
      </c>
      <c r="M22" s="548">
        <v>0</v>
      </c>
      <c r="N22" s="548">
        <v>0</v>
      </c>
      <c r="O22" s="548">
        <v>0</v>
      </c>
      <c r="P22" s="548">
        <v>55618</v>
      </c>
      <c r="Q22" s="548">
        <v>0</v>
      </c>
    </row>
    <row r="23" spans="1:17">
      <c r="A23" s="1385"/>
      <c r="B23" s="208" t="s">
        <v>144</v>
      </c>
      <c r="C23" s="546">
        <v>1196</v>
      </c>
      <c r="D23" s="546">
        <v>1324</v>
      </c>
      <c r="E23" s="546">
        <v>1793</v>
      </c>
      <c r="F23" s="547">
        <v>1883</v>
      </c>
      <c r="G23" s="547">
        <v>1736</v>
      </c>
      <c r="H23" s="547">
        <v>2166</v>
      </c>
      <c r="I23" s="547">
        <v>1078</v>
      </c>
      <c r="J23" s="547">
        <v>1614</v>
      </c>
      <c r="K23" s="547">
        <v>2685</v>
      </c>
      <c r="L23" s="547">
        <v>4211</v>
      </c>
      <c r="M23" s="547">
        <v>2804</v>
      </c>
      <c r="N23" s="546">
        <v>3958</v>
      </c>
      <c r="O23" s="546">
        <v>2355</v>
      </c>
      <c r="P23" s="546">
        <v>82783</v>
      </c>
      <c r="Q23" s="546">
        <v>4811</v>
      </c>
    </row>
    <row r="24" spans="1:17" ht="27.6">
      <c r="A24" s="1385"/>
      <c r="B24" s="208" t="s">
        <v>145</v>
      </c>
      <c r="C24" s="546">
        <v>7197</v>
      </c>
      <c r="D24" s="546">
        <v>8561</v>
      </c>
      <c r="E24" s="546">
        <v>9108</v>
      </c>
      <c r="F24" s="547">
        <v>9361</v>
      </c>
      <c r="G24" s="547">
        <v>8115</v>
      </c>
      <c r="H24" s="547">
        <v>12057</v>
      </c>
      <c r="I24" s="547">
        <v>12535</v>
      </c>
      <c r="J24" s="547">
        <v>14003</v>
      </c>
      <c r="K24" s="547">
        <v>15762</v>
      </c>
      <c r="L24" s="547">
        <v>18466</v>
      </c>
      <c r="M24" s="547">
        <v>17676</v>
      </c>
      <c r="N24" s="546">
        <v>26373</v>
      </c>
      <c r="O24" s="546">
        <v>23150</v>
      </c>
      <c r="P24" s="546">
        <v>41808</v>
      </c>
      <c r="Q24" s="546">
        <v>14779</v>
      </c>
    </row>
    <row r="25" spans="1:17">
      <c r="A25" s="1385"/>
      <c r="B25" s="208" t="s">
        <v>146</v>
      </c>
      <c r="C25" s="546">
        <v>283</v>
      </c>
      <c r="D25" s="546">
        <v>558</v>
      </c>
      <c r="E25" s="546">
        <v>991</v>
      </c>
      <c r="F25" s="547">
        <v>862</v>
      </c>
      <c r="G25" s="547">
        <v>1280</v>
      </c>
      <c r="H25" s="547">
        <v>1206</v>
      </c>
      <c r="I25" s="547">
        <v>1318</v>
      </c>
      <c r="J25" s="547">
        <v>644</v>
      </c>
      <c r="K25" s="547">
        <v>1651</v>
      </c>
      <c r="L25" s="547">
        <v>260</v>
      </c>
      <c r="M25" s="547">
        <v>2518</v>
      </c>
      <c r="N25" s="546">
        <v>1826</v>
      </c>
      <c r="O25" s="546">
        <v>2496</v>
      </c>
      <c r="P25" s="546">
        <v>2293</v>
      </c>
      <c r="Q25" s="546">
        <v>629</v>
      </c>
    </row>
    <row r="26" spans="1:17">
      <c r="A26" s="1385"/>
      <c r="B26" s="208" t="s">
        <v>147</v>
      </c>
      <c r="C26" s="546">
        <v>15237</v>
      </c>
      <c r="D26" s="546">
        <v>16370</v>
      </c>
      <c r="E26" s="546">
        <v>15855</v>
      </c>
      <c r="F26" s="547">
        <v>17398</v>
      </c>
      <c r="G26" s="547">
        <v>12641</v>
      </c>
      <c r="H26" s="547">
        <v>17989</v>
      </c>
      <c r="I26" s="547">
        <v>13996</v>
      </c>
      <c r="J26" s="547">
        <v>18527</v>
      </c>
      <c r="K26" s="547">
        <v>15704</v>
      </c>
      <c r="L26" s="547">
        <v>17669</v>
      </c>
      <c r="M26" s="547">
        <v>19333</v>
      </c>
      <c r="N26" s="546">
        <v>27018</v>
      </c>
      <c r="O26" s="546">
        <v>31731</v>
      </c>
      <c r="P26" s="546">
        <v>4010</v>
      </c>
      <c r="Q26" s="546">
        <v>23113</v>
      </c>
    </row>
    <row r="27" spans="1:17" ht="69">
      <c r="A27" s="1385"/>
      <c r="B27" s="208" t="s">
        <v>148</v>
      </c>
      <c r="C27" s="546">
        <v>0</v>
      </c>
      <c r="D27" s="546">
        <v>0</v>
      </c>
      <c r="E27" s="546">
        <v>0</v>
      </c>
      <c r="F27" s="546">
        <v>0</v>
      </c>
      <c r="G27" s="546">
        <v>0</v>
      </c>
      <c r="H27" s="546">
        <v>0</v>
      </c>
      <c r="I27" s="546">
        <v>294</v>
      </c>
      <c r="J27" s="546">
        <v>63</v>
      </c>
      <c r="K27" s="546">
        <v>0</v>
      </c>
      <c r="L27" s="546">
        <v>0</v>
      </c>
      <c r="M27" s="546">
        <v>0</v>
      </c>
      <c r="N27" s="546">
        <v>0</v>
      </c>
      <c r="O27" s="546">
        <v>0</v>
      </c>
      <c r="P27" s="546">
        <v>0</v>
      </c>
      <c r="Q27" s="546">
        <v>0</v>
      </c>
    </row>
    <row r="28" spans="1:17" ht="41.4">
      <c r="A28" s="1386"/>
      <c r="B28" s="209" t="s">
        <v>149</v>
      </c>
      <c r="C28" s="212">
        <v>0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2">
        <v>0</v>
      </c>
      <c r="J28" s="212">
        <v>0</v>
      </c>
      <c r="K28" s="212">
        <v>0</v>
      </c>
      <c r="L28" s="212">
        <v>0</v>
      </c>
      <c r="M28" s="212">
        <v>0</v>
      </c>
      <c r="N28" s="212">
        <v>0</v>
      </c>
      <c r="O28" s="212">
        <v>0</v>
      </c>
      <c r="P28" s="212">
        <v>1458</v>
      </c>
      <c r="Q28" s="212">
        <v>0</v>
      </c>
    </row>
    <row r="29" spans="1:17">
      <c r="A29" s="11" t="s">
        <v>611</v>
      </c>
      <c r="K29" s="11">
        <v>0</v>
      </c>
      <c r="L29" s="513"/>
      <c r="M29" s="513"/>
      <c r="N29" s="513"/>
      <c r="O29" s="651"/>
    </row>
    <row r="30" spans="1:17">
      <c r="L30" s="514"/>
      <c r="M30" s="514"/>
      <c r="N30" s="514"/>
      <c r="O30" s="652"/>
    </row>
  </sheetData>
  <mergeCells count="4">
    <mergeCell ref="A2:B2"/>
    <mergeCell ref="A3:A28"/>
    <mergeCell ref="B3:Q3"/>
    <mergeCell ref="A1:Q1"/>
  </mergeCells>
  <pageMargins left="0.7" right="0.7" top="0.75" bottom="0.75" header="0.3" footer="0.3"/>
  <pageSetup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2:Q24"/>
  <sheetViews>
    <sheetView showGridLines="0" workbookViewId="0">
      <selection activeCell="P6" sqref="P6"/>
    </sheetView>
  </sheetViews>
  <sheetFormatPr baseColWidth="10" defaultColWidth="11.44140625" defaultRowHeight="13.8"/>
  <cols>
    <col min="1" max="1" width="6.6640625" style="11" customWidth="1"/>
    <col min="2" max="2" width="37.44140625" style="11" customWidth="1"/>
    <col min="3" max="12" width="9.5546875" style="11" customWidth="1"/>
    <col min="13" max="13" width="9.5546875" style="44" customWidth="1"/>
    <col min="14" max="17" width="9.5546875" style="11" customWidth="1"/>
    <col min="18" max="16384" width="11.44140625" style="11"/>
  </cols>
  <sheetData>
    <row r="2" spans="1:17" ht="18.75" customHeight="1">
      <c r="A2" s="1341" t="s">
        <v>321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</row>
    <row r="3" spans="1:17" ht="20.25" customHeight="1">
      <c r="A3" s="1338" t="s">
        <v>106</v>
      </c>
      <c r="B3" s="12" t="s">
        <v>95</v>
      </c>
      <c r="C3" s="12">
        <v>2007</v>
      </c>
      <c r="D3" s="12">
        <v>2008</v>
      </c>
      <c r="E3" s="12">
        <v>2009</v>
      </c>
      <c r="F3" s="12">
        <v>2010</v>
      </c>
      <c r="G3" s="12">
        <v>2011</v>
      </c>
      <c r="H3" s="12">
        <v>2012</v>
      </c>
      <c r="I3" s="12">
        <v>2013</v>
      </c>
      <c r="J3" s="12">
        <v>2014</v>
      </c>
      <c r="K3" s="12">
        <v>2015</v>
      </c>
      <c r="L3" s="12">
        <v>2016</v>
      </c>
      <c r="M3" s="12">
        <v>2017</v>
      </c>
      <c r="N3" s="605">
        <v>2018</v>
      </c>
      <c r="O3" s="605">
        <v>2019</v>
      </c>
      <c r="P3" s="605">
        <v>2020</v>
      </c>
      <c r="Q3" s="605">
        <v>2021</v>
      </c>
    </row>
    <row r="4" spans="1:17" ht="22.5" customHeight="1">
      <c r="A4" s="1339"/>
      <c r="B4" s="13" t="s">
        <v>96</v>
      </c>
      <c r="C4" s="14">
        <v>1183037</v>
      </c>
      <c r="D4" s="14">
        <v>1194951</v>
      </c>
      <c r="E4" s="14">
        <v>1206567</v>
      </c>
      <c r="F4" s="14">
        <v>1217928</v>
      </c>
      <c r="G4" s="14">
        <v>1257430</v>
      </c>
      <c r="H4" s="14">
        <v>1269188</v>
      </c>
      <c r="I4" s="14">
        <v>1277836</v>
      </c>
      <c r="J4" s="14">
        <v>1287943</v>
      </c>
      <c r="K4" s="14">
        <v>1297119</v>
      </c>
      <c r="L4" s="14">
        <v>1299801</v>
      </c>
      <c r="M4" s="14">
        <v>1306103</v>
      </c>
      <c r="N4" s="14">
        <f>+N5+N6</f>
        <v>1312372</v>
      </c>
      <c r="O4" s="14">
        <v>1321183</v>
      </c>
      <c r="P4" s="819" t="s">
        <v>319</v>
      </c>
      <c r="Q4" s="14">
        <f>+Q5+Q6</f>
        <v>1340313</v>
      </c>
    </row>
    <row r="5" spans="1:17">
      <c r="A5" s="1339"/>
      <c r="B5" s="16" t="s">
        <v>97</v>
      </c>
      <c r="C5" s="16">
        <v>613394</v>
      </c>
      <c r="D5" s="16">
        <v>615576</v>
      </c>
      <c r="E5" s="16">
        <v>621836</v>
      </c>
      <c r="F5" s="16">
        <v>631218</v>
      </c>
      <c r="G5" s="16">
        <v>646716</v>
      </c>
      <c r="H5" s="16">
        <v>648300</v>
      </c>
      <c r="I5" s="16">
        <v>658039</v>
      </c>
      <c r="J5" s="16">
        <v>661023</v>
      </c>
      <c r="K5" s="16">
        <v>659965</v>
      </c>
      <c r="L5" s="16">
        <v>652841</v>
      </c>
      <c r="M5" s="16">
        <v>657751</v>
      </c>
      <c r="N5" s="16">
        <v>671489</v>
      </c>
      <c r="O5" s="16">
        <v>673405</v>
      </c>
      <c r="P5" s="819" t="s">
        <v>319</v>
      </c>
      <c r="Q5" s="16">
        <v>683901</v>
      </c>
    </row>
    <row r="6" spans="1:17">
      <c r="A6" s="1339"/>
      <c r="B6" s="16" t="s">
        <v>98</v>
      </c>
      <c r="C6" s="16">
        <v>569643</v>
      </c>
      <c r="D6" s="16">
        <v>579375</v>
      </c>
      <c r="E6" s="16">
        <v>584731</v>
      </c>
      <c r="F6" s="16">
        <v>586710</v>
      </c>
      <c r="G6" s="16">
        <v>610714</v>
      </c>
      <c r="H6" s="16">
        <v>620888</v>
      </c>
      <c r="I6" s="16">
        <v>619797</v>
      </c>
      <c r="J6" s="16">
        <v>626920</v>
      </c>
      <c r="K6" s="16">
        <v>637154</v>
      </c>
      <c r="L6" s="16">
        <v>646960</v>
      </c>
      <c r="M6" s="16">
        <v>648352</v>
      </c>
      <c r="N6" s="16">
        <v>640883</v>
      </c>
      <c r="O6" s="16">
        <v>647778</v>
      </c>
      <c r="P6" s="819" t="s">
        <v>319</v>
      </c>
      <c r="Q6" s="16">
        <v>656412</v>
      </c>
    </row>
    <row r="7" spans="1:17" s="20" customFormat="1" ht="22.5" customHeight="1">
      <c r="A7" s="1339"/>
      <c r="B7" s="17" t="s">
        <v>99</v>
      </c>
      <c r="C7" s="17">
        <v>771653</v>
      </c>
      <c r="D7" s="17">
        <v>784297</v>
      </c>
      <c r="E7" s="17">
        <v>796073</v>
      </c>
      <c r="F7" s="17">
        <v>807634</v>
      </c>
      <c r="G7" s="17">
        <v>805734</v>
      </c>
      <c r="H7" s="17">
        <v>825578</v>
      </c>
      <c r="I7" s="17">
        <v>831323</v>
      </c>
      <c r="J7" s="17">
        <v>838039</v>
      </c>
      <c r="K7" s="17">
        <v>843946</v>
      </c>
      <c r="L7" s="17">
        <v>846867</v>
      </c>
      <c r="M7" s="17">
        <v>852478</v>
      </c>
      <c r="N7" s="17">
        <f>+N8+N9</f>
        <v>858118</v>
      </c>
      <c r="O7" s="17">
        <f>+O8+O9</f>
        <v>864564</v>
      </c>
      <c r="P7" s="819" t="s">
        <v>319</v>
      </c>
      <c r="Q7" s="17">
        <f>+Q8+Q9</f>
        <v>878569</v>
      </c>
    </row>
    <row r="8" spans="1:17" s="19" customFormat="1">
      <c r="A8" s="1339"/>
      <c r="B8" s="16" t="s">
        <v>97</v>
      </c>
      <c r="C8" s="16">
        <v>401064</v>
      </c>
      <c r="D8" s="16">
        <v>405223</v>
      </c>
      <c r="E8" s="16">
        <v>411202</v>
      </c>
      <c r="F8" s="16">
        <v>416166</v>
      </c>
      <c r="G8" s="16">
        <v>411737</v>
      </c>
      <c r="H8" s="16">
        <v>419920</v>
      </c>
      <c r="I8" s="16">
        <v>425173</v>
      </c>
      <c r="J8" s="16">
        <v>426625</v>
      </c>
      <c r="K8" s="16">
        <v>428557</v>
      </c>
      <c r="L8" s="16">
        <v>422920</v>
      </c>
      <c r="M8" s="16">
        <v>425622</v>
      </c>
      <c r="N8" s="16">
        <f>+N11+N23</f>
        <v>436940</v>
      </c>
      <c r="O8" s="16">
        <f>+O11+O23</f>
        <v>439457</v>
      </c>
      <c r="P8" s="819" t="s">
        <v>319</v>
      </c>
      <c r="Q8" s="16">
        <f>+Q11+Q23</f>
        <v>446950</v>
      </c>
    </row>
    <row r="9" spans="1:17" s="19" customFormat="1">
      <c r="A9" s="1339"/>
      <c r="B9" s="16" t="s">
        <v>98</v>
      </c>
      <c r="C9" s="16">
        <v>370589</v>
      </c>
      <c r="D9" s="16">
        <v>379074</v>
      </c>
      <c r="E9" s="16">
        <v>384871</v>
      </c>
      <c r="F9" s="16">
        <v>391468</v>
      </c>
      <c r="G9" s="16">
        <v>393997</v>
      </c>
      <c r="H9" s="16">
        <v>405658</v>
      </c>
      <c r="I9" s="16">
        <v>406150</v>
      </c>
      <c r="J9" s="16">
        <v>411414</v>
      </c>
      <c r="K9" s="16">
        <v>415389</v>
      </c>
      <c r="L9" s="16">
        <v>423947</v>
      </c>
      <c r="M9" s="16">
        <v>426856</v>
      </c>
      <c r="N9" s="16">
        <f>+N12+N24</f>
        <v>421178</v>
      </c>
      <c r="O9" s="16">
        <f>+O12+O24</f>
        <v>425107</v>
      </c>
      <c r="P9" s="819" t="s">
        <v>319</v>
      </c>
      <c r="Q9" s="16">
        <f>+Q12+Q24</f>
        <v>431619</v>
      </c>
    </row>
    <row r="10" spans="1:17" s="20" customFormat="1" ht="22.5" customHeight="1">
      <c r="A10" s="1339"/>
      <c r="B10" s="17" t="s">
        <v>100</v>
      </c>
      <c r="C10" s="17">
        <v>487012</v>
      </c>
      <c r="D10" s="17">
        <v>493634</v>
      </c>
      <c r="E10" s="17">
        <v>507277</v>
      </c>
      <c r="F10" s="17">
        <v>506060</v>
      </c>
      <c r="G10" s="17">
        <v>474071</v>
      </c>
      <c r="H10" s="17">
        <v>518721</v>
      </c>
      <c r="I10" s="17">
        <v>533477</v>
      </c>
      <c r="J10" s="17">
        <v>530383</v>
      </c>
      <c r="K10" s="17">
        <v>535119</v>
      </c>
      <c r="L10" s="17">
        <v>540952</v>
      </c>
      <c r="M10" s="17">
        <v>540074</v>
      </c>
      <c r="N10" s="17">
        <v>566496</v>
      </c>
      <c r="O10" s="17">
        <f>+O11+O12</f>
        <v>588887</v>
      </c>
      <c r="P10" s="819" t="s">
        <v>319</v>
      </c>
      <c r="Q10" s="17">
        <f>+Q11+Q12</f>
        <v>542469</v>
      </c>
    </row>
    <row r="11" spans="1:17" s="19" customFormat="1">
      <c r="A11" s="1339"/>
      <c r="B11" s="16" t="s">
        <v>97</v>
      </c>
      <c r="C11" s="16">
        <v>342090</v>
      </c>
      <c r="D11" s="16">
        <v>349729</v>
      </c>
      <c r="E11" s="16">
        <v>350571</v>
      </c>
      <c r="F11" s="16">
        <v>350750</v>
      </c>
      <c r="G11" s="16">
        <v>336953</v>
      </c>
      <c r="H11" s="16">
        <v>354439</v>
      </c>
      <c r="I11" s="16">
        <v>358070</v>
      </c>
      <c r="J11" s="16">
        <v>354041</v>
      </c>
      <c r="K11" s="16">
        <v>352604</v>
      </c>
      <c r="L11" s="16">
        <v>350829</v>
      </c>
      <c r="M11" s="16">
        <v>345976</v>
      </c>
      <c r="N11" s="16">
        <v>360833</v>
      </c>
      <c r="O11" s="16">
        <f>+O14+O20</f>
        <v>369167</v>
      </c>
      <c r="P11" s="819" t="s">
        <v>319</v>
      </c>
      <c r="Q11" s="16">
        <f>+Q14+Q20</f>
        <v>356564</v>
      </c>
    </row>
    <row r="12" spans="1:17" s="19" customFormat="1">
      <c r="A12" s="1339"/>
      <c r="B12" s="16" t="s">
        <v>98</v>
      </c>
      <c r="C12" s="16">
        <v>144922</v>
      </c>
      <c r="D12" s="16">
        <v>143905</v>
      </c>
      <c r="E12" s="16">
        <v>156706</v>
      </c>
      <c r="F12" s="16">
        <v>155310</v>
      </c>
      <c r="G12" s="16">
        <v>137118</v>
      </c>
      <c r="H12" s="16">
        <v>164282</v>
      </c>
      <c r="I12" s="16">
        <v>175407</v>
      </c>
      <c r="J12" s="16">
        <v>176342</v>
      </c>
      <c r="K12" s="16">
        <v>182515</v>
      </c>
      <c r="L12" s="16">
        <v>190123</v>
      </c>
      <c r="M12" s="16">
        <v>194098</v>
      </c>
      <c r="N12" s="16">
        <v>205663</v>
      </c>
      <c r="O12" s="16">
        <f>+O15+O21</f>
        <v>219720</v>
      </c>
      <c r="P12" s="819" t="s">
        <v>319</v>
      </c>
      <c r="Q12" s="16">
        <f>+Q15+Q21</f>
        <v>185905</v>
      </c>
    </row>
    <row r="13" spans="1:17" s="20" customFormat="1" ht="22.5" customHeight="1">
      <c r="A13" s="1339"/>
      <c r="B13" s="17" t="s">
        <v>101</v>
      </c>
      <c r="C13" s="17">
        <v>469577</v>
      </c>
      <c r="D13" s="17">
        <v>475220</v>
      </c>
      <c r="E13" s="17">
        <v>487530</v>
      </c>
      <c r="F13" s="17">
        <v>485527</v>
      </c>
      <c r="G13" s="17">
        <v>462927</v>
      </c>
      <c r="H13" s="17">
        <v>506208</v>
      </c>
      <c r="I13" s="17">
        <v>518842</v>
      </c>
      <c r="J13" s="17">
        <v>512350</v>
      </c>
      <c r="K13" s="17">
        <v>517730</v>
      </c>
      <c r="L13" s="17">
        <v>523832</v>
      </c>
      <c r="M13" s="17">
        <v>517724</v>
      </c>
      <c r="N13" s="17">
        <v>548339</v>
      </c>
      <c r="O13" s="17">
        <v>565387</v>
      </c>
      <c r="P13" s="819" t="s">
        <v>319</v>
      </c>
      <c r="Q13" s="17">
        <f>+Q14+Q15</f>
        <v>511531</v>
      </c>
    </row>
    <row r="14" spans="1:17" s="19" customFormat="1" ht="15" customHeight="1">
      <c r="A14" s="1339"/>
      <c r="B14" s="16" t="s">
        <v>97</v>
      </c>
      <c r="C14" s="16">
        <v>333459</v>
      </c>
      <c r="D14" s="16">
        <v>340474</v>
      </c>
      <c r="E14" s="16">
        <v>339936</v>
      </c>
      <c r="F14" s="16">
        <v>339689</v>
      </c>
      <c r="G14" s="16">
        <v>330057</v>
      </c>
      <c r="H14" s="16">
        <v>347072</v>
      </c>
      <c r="I14" s="16">
        <v>350470</v>
      </c>
      <c r="J14" s="16">
        <v>344816</v>
      </c>
      <c r="K14" s="16">
        <v>343884</v>
      </c>
      <c r="L14" s="16">
        <v>341742</v>
      </c>
      <c r="M14" s="16">
        <v>334743</v>
      </c>
      <c r="N14" s="16">
        <v>352728</v>
      </c>
      <c r="O14" s="16">
        <v>357873</v>
      </c>
      <c r="P14" s="819" t="s">
        <v>319</v>
      </c>
      <c r="Q14" s="16">
        <v>339365</v>
      </c>
    </row>
    <row r="15" spans="1:17" s="19" customFormat="1">
      <c r="A15" s="1339"/>
      <c r="B15" s="16" t="s">
        <v>98</v>
      </c>
      <c r="C15" s="16">
        <v>136118</v>
      </c>
      <c r="D15" s="16">
        <v>134746</v>
      </c>
      <c r="E15" s="16">
        <v>147594</v>
      </c>
      <c r="F15" s="16">
        <v>145838</v>
      </c>
      <c r="G15" s="16">
        <v>132870</v>
      </c>
      <c r="H15" s="16">
        <v>159136</v>
      </c>
      <c r="I15" s="16">
        <v>168372</v>
      </c>
      <c r="J15" s="16">
        <v>167534</v>
      </c>
      <c r="K15" s="16">
        <v>173846</v>
      </c>
      <c r="L15" s="16">
        <v>182090</v>
      </c>
      <c r="M15" s="16">
        <v>182981</v>
      </c>
      <c r="N15" s="16">
        <v>195611</v>
      </c>
      <c r="O15" s="16">
        <v>207514</v>
      </c>
      <c r="P15" s="819" t="s">
        <v>319</v>
      </c>
      <c r="Q15" s="16">
        <v>172166</v>
      </c>
    </row>
    <row r="16" spans="1:17" s="20" customFormat="1" ht="22.5" customHeight="1">
      <c r="A16" s="1339"/>
      <c r="B16" s="17" t="s">
        <v>102</v>
      </c>
      <c r="C16" s="17">
        <v>14757</v>
      </c>
      <c r="D16" s="17">
        <v>15840</v>
      </c>
      <c r="E16" s="17">
        <v>12769</v>
      </c>
      <c r="F16" s="17">
        <v>11443</v>
      </c>
      <c r="G16" s="17">
        <v>9665</v>
      </c>
      <c r="H16" s="17">
        <v>16979</v>
      </c>
      <c r="I16" s="17">
        <v>18626</v>
      </c>
      <c r="J16" s="17">
        <v>13331</v>
      </c>
      <c r="K16" s="17">
        <v>14313</v>
      </c>
      <c r="L16" s="17">
        <v>13341</v>
      </c>
      <c r="M16" s="17">
        <v>12647</v>
      </c>
      <c r="N16" s="17">
        <v>23137</v>
      </c>
      <c r="O16" s="17">
        <v>26113</v>
      </c>
      <c r="P16" s="819" t="s">
        <v>319</v>
      </c>
      <c r="Q16" s="17">
        <f>+Q17+Q18</f>
        <v>24218</v>
      </c>
    </row>
    <row r="17" spans="1:17" s="19" customFormat="1">
      <c r="A17" s="1339"/>
      <c r="B17" s="16" t="s">
        <v>97</v>
      </c>
      <c r="C17" s="16">
        <v>10932</v>
      </c>
      <c r="D17" s="16">
        <v>12513</v>
      </c>
      <c r="E17" s="16">
        <v>9675</v>
      </c>
      <c r="F17" s="16">
        <v>8868</v>
      </c>
      <c r="G17" s="16">
        <v>7903</v>
      </c>
      <c r="H17" s="16">
        <v>12237</v>
      </c>
      <c r="I17" s="16">
        <v>15100</v>
      </c>
      <c r="J17" s="16">
        <v>9677</v>
      </c>
      <c r="K17" s="16">
        <v>9508</v>
      </c>
      <c r="L17" s="16">
        <v>10079</v>
      </c>
      <c r="M17" s="16">
        <v>9694</v>
      </c>
      <c r="N17" s="16">
        <v>17787</v>
      </c>
      <c r="O17" s="16">
        <v>18222</v>
      </c>
      <c r="P17" s="819" t="s">
        <v>319</v>
      </c>
      <c r="Q17" s="16">
        <v>18410</v>
      </c>
    </row>
    <row r="18" spans="1:17" s="19" customFormat="1">
      <c r="A18" s="1339"/>
      <c r="B18" s="16" t="s">
        <v>98</v>
      </c>
      <c r="C18" s="16">
        <v>3825</v>
      </c>
      <c r="D18" s="16">
        <v>3327</v>
      </c>
      <c r="E18" s="16">
        <v>3094</v>
      </c>
      <c r="F18" s="16">
        <v>2575</v>
      </c>
      <c r="G18" s="16">
        <v>1762</v>
      </c>
      <c r="H18" s="16">
        <v>4742</v>
      </c>
      <c r="I18" s="16">
        <v>3526</v>
      </c>
      <c r="J18" s="16">
        <v>3654</v>
      </c>
      <c r="K18" s="16">
        <v>4805</v>
      </c>
      <c r="L18" s="16">
        <v>3262</v>
      </c>
      <c r="M18" s="16">
        <v>2953</v>
      </c>
      <c r="N18" s="16">
        <v>5350</v>
      </c>
      <c r="O18" s="16">
        <v>7891</v>
      </c>
      <c r="P18" s="819" t="s">
        <v>319</v>
      </c>
      <c r="Q18" s="16">
        <v>5808</v>
      </c>
    </row>
    <row r="19" spans="1:17" s="20" customFormat="1" ht="22.5" customHeight="1">
      <c r="A19" s="1339"/>
      <c r="B19" s="17" t="s">
        <v>103</v>
      </c>
      <c r="C19" s="17">
        <v>17435</v>
      </c>
      <c r="D19" s="17">
        <v>18414</v>
      </c>
      <c r="E19" s="17">
        <v>19747</v>
      </c>
      <c r="F19" s="17">
        <v>20533</v>
      </c>
      <c r="G19" s="17">
        <v>11144</v>
      </c>
      <c r="H19" s="17">
        <v>12513</v>
      </c>
      <c r="I19" s="17">
        <v>14635</v>
      </c>
      <c r="J19" s="17">
        <v>18033</v>
      </c>
      <c r="K19" s="17">
        <v>17389</v>
      </c>
      <c r="L19" s="17">
        <v>17120</v>
      </c>
      <c r="M19" s="17">
        <v>22350</v>
      </c>
      <c r="N19" s="17">
        <v>18157</v>
      </c>
      <c r="O19" s="17">
        <v>23500</v>
      </c>
      <c r="P19" s="819" t="s">
        <v>319</v>
      </c>
      <c r="Q19" s="17">
        <f>+Q20+Q21</f>
        <v>30938</v>
      </c>
    </row>
    <row r="20" spans="1:17" s="19" customFormat="1">
      <c r="A20" s="1339"/>
      <c r="B20" s="16" t="s">
        <v>97</v>
      </c>
      <c r="C20" s="16">
        <v>8631</v>
      </c>
      <c r="D20" s="16">
        <v>9255</v>
      </c>
      <c r="E20" s="16">
        <v>10635</v>
      </c>
      <c r="F20" s="16">
        <v>11061</v>
      </c>
      <c r="G20" s="16">
        <v>6896</v>
      </c>
      <c r="H20" s="16">
        <v>7367</v>
      </c>
      <c r="I20" s="16">
        <v>7600</v>
      </c>
      <c r="J20" s="16">
        <v>9225</v>
      </c>
      <c r="K20" s="16">
        <v>8720</v>
      </c>
      <c r="L20" s="16">
        <v>9087</v>
      </c>
      <c r="M20" s="16">
        <v>11233</v>
      </c>
      <c r="N20" s="16">
        <v>8105</v>
      </c>
      <c r="O20" s="16">
        <v>11294</v>
      </c>
      <c r="P20" s="819" t="s">
        <v>319</v>
      </c>
      <c r="Q20" s="16">
        <v>17199</v>
      </c>
    </row>
    <row r="21" spans="1:17" s="19" customFormat="1">
      <c r="A21" s="1339"/>
      <c r="B21" s="16" t="s">
        <v>98</v>
      </c>
      <c r="C21" s="16">
        <v>8804</v>
      </c>
      <c r="D21" s="16">
        <v>9159</v>
      </c>
      <c r="E21" s="16">
        <v>9112</v>
      </c>
      <c r="F21" s="16">
        <v>9472</v>
      </c>
      <c r="G21" s="16">
        <v>4248</v>
      </c>
      <c r="H21" s="16">
        <v>5146</v>
      </c>
      <c r="I21" s="16">
        <v>7035</v>
      </c>
      <c r="J21" s="16">
        <v>8808</v>
      </c>
      <c r="K21" s="16">
        <v>8669</v>
      </c>
      <c r="L21" s="16">
        <v>8033</v>
      </c>
      <c r="M21" s="16">
        <v>11117</v>
      </c>
      <c r="N21" s="16">
        <v>10052</v>
      </c>
      <c r="O21" s="16">
        <v>12206</v>
      </c>
      <c r="P21" s="819" t="s">
        <v>319</v>
      </c>
      <c r="Q21" s="16">
        <v>13739</v>
      </c>
    </row>
    <row r="22" spans="1:17" s="20" customFormat="1" ht="22.5" customHeight="1">
      <c r="A22" s="1339"/>
      <c r="B22" s="17" t="s">
        <v>104</v>
      </c>
      <c r="C22" s="17">
        <v>284641</v>
      </c>
      <c r="D22" s="17">
        <v>290663</v>
      </c>
      <c r="E22" s="17">
        <v>288796</v>
      </c>
      <c r="F22" s="17">
        <v>301574</v>
      </c>
      <c r="G22" s="17">
        <v>331663</v>
      </c>
      <c r="H22" s="17">
        <v>306857</v>
      </c>
      <c r="I22" s="17">
        <v>297846</v>
      </c>
      <c r="J22" s="21">
        <v>307656</v>
      </c>
      <c r="K22" s="17">
        <v>308827</v>
      </c>
      <c r="L22" s="17">
        <v>305915</v>
      </c>
      <c r="M22" s="17">
        <v>312404</v>
      </c>
      <c r="N22" s="17">
        <v>291622</v>
      </c>
      <c r="O22" s="17">
        <v>275677</v>
      </c>
      <c r="P22" s="819" t="s">
        <v>319</v>
      </c>
      <c r="Q22" s="17">
        <f>+Q23+Q24</f>
        <v>336100</v>
      </c>
    </row>
    <row r="23" spans="1:17" s="19" customFormat="1">
      <c r="A23" s="1339"/>
      <c r="B23" s="16" t="s">
        <v>97</v>
      </c>
      <c r="C23" s="16">
        <v>58974</v>
      </c>
      <c r="D23" s="16">
        <v>55494</v>
      </c>
      <c r="E23" s="16">
        <v>60631</v>
      </c>
      <c r="F23" s="16">
        <v>65416</v>
      </c>
      <c r="G23" s="16">
        <v>74784</v>
      </c>
      <c r="H23" s="16">
        <v>65481</v>
      </c>
      <c r="I23" s="16">
        <v>67103</v>
      </c>
      <c r="J23" s="22">
        <v>72584</v>
      </c>
      <c r="K23" s="16">
        <v>75953</v>
      </c>
      <c r="L23" s="16">
        <v>72091</v>
      </c>
      <c r="M23" s="16">
        <v>79646</v>
      </c>
      <c r="N23" s="16">
        <v>76107</v>
      </c>
      <c r="O23" s="16">
        <v>70290</v>
      </c>
      <c r="P23" s="819" t="s">
        <v>319</v>
      </c>
      <c r="Q23" s="16">
        <v>90386</v>
      </c>
    </row>
    <row r="24" spans="1:17" s="19" customFormat="1">
      <c r="A24" s="1340"/>
      <c r="B24" s="23" t="s">
        <v>98</v>
      </c>
      <c r="C24" s="23">
        <v>225667</v>
      </c>
      <c r="D24" s="23">
        <v>235169</v>
      </c>
      <c r="E24" s="23">
        <v>228165</v>
      </c>
      <c r="F24" s="23">
        <v>236158</v>
      </c>
      <c r="G24" s="23">
        <v>256879</v>
      </c>
      <c r="H24" s="23">
        <v>241376</v>
      </c>
      <c r="I24" s="23">
        <v>230743</v>
      </c>
      <c r="J24" s="24">
        <v>235072</v>
      </c>
      <c r="K24" s="23">
        <v>232874</v>
      </c>
      <c r="L24" s="23">
        <v>233824</v>
      </c>
      <c r="M24" s="23">
        <v>232758</v>
      </c>
      <c r="N24" s="606">
        <v>215515</v>
      </c>
      <c r="O24" s="606">
        <v>205387</v>
      </c>
      <c r="P24" s="819" t="s">
        <v>319</v>
      </c>
      <c r="Q24" s="606">
        <v>245714</v>
      </c>
    </row>
  </sheetData>
  <mergeCells count="2">
    <mergeCell ref="A3:A24"/>
    <mergeCell ref="A2:Q2"/>
  </mergeCells>
  <pageMargins left="0.7" right="0.7" top="0.75" bottom="0.75" header="0.3" footer="0.3"/>
  <pageSetup paperSize="9" orientation="portrait" horizontalDpi="4294967293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</sheetPr>
  <dimension ref="A1:Z30"/>
  <sheetViews>
    <sheetView showGridLines="0" workbookViewId="0">
      <selection activeCell="A32" sqref="A32"/>
    </sheetView>
  </sheetViews>
  <sheetFormatPr baseColWidth="10" defaultColWidth="11.44140625" defaultRowHeight="13.8"/>
  <cols>
    <col min="1" max="1" width="5.6640625" style="221" customWidth="1"/>
    <col min="2" max="2" width="34.33203125" style="44" customWidth="1"/>
    <col min="3" max="5" width="9.88671875" style="44" customWidth="1"/>
    <col min="6" max="17" width="9.88671875" style="11" customWidth="1"/>
    <col min="18" max="16384" width="11.44140625" style="161"/>
  </cols>
  <sheetData>
    <row r="1" spans="1:26" ht="29.25" customHeight="1">
      <c r="A1" s="1410" t="s">
        <v>360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L1" s="1410"/>
      <c r="M1" s="1410"/>
      <c r="N1" s="1410"/>
      <c r="O1" s="1410"/>
      <c r="P1" s="1410"/>
      <c r="Q1" s="1410"/>
      <c r="R1" s="213"/>
    </row>
    <row r="2" spans="1:26" ht="29.25" customHeight="1">
      <c r="A2" s="1429" t="s">
        <v>232</v>
      </c>
      <c r="B2" s="1434"/>
      <c r="C2" s="203">
        <v>2007</v>
      </c>
      <c r="D2" s="203">
        <v>2008</v>
      </c>
      <c r="E2" s="203">
        <v>2009</v>
      </c>
      <c r="F2" s="203">
        <v>2010</v>
      </c>
      <c r="G2" s="203">
        <v>2011</v>
      </c>
      <c r="H2" s="203">
        <v>2012</v>
      </c>
      <c r="I2" s="203">
        <v>2013</v>
      </c>
      <c r="J2" s="204">
        <v>2014</v>
      </c>
      <c r="K2" s="203">
        <v>2015</v>
      </c>
      <c r="L2" s="521">
        <v>2016</v>
      </c>
      <c r="M2" s="203">
        <v>2017</v>
      </c>
      <c r="N2" s="521">
        <v>2018</v>
      </c>
      <c r="O2" s="521">
        <v>2019</v>
      </c>
      <c r="P2" s="521">
        <v>2020</v>
      </c>
      <c r="Q2" s="521">
        <v>2021</v>
      </c>
      <c r="R2" s="214"/>
    </row>
    <row r="3" spans="1:26" ht="22.5" customHeight="1">
      <c r="A3" s="1384" t="s">
        <v>119</v>
      </c>
      <c r="B3" s="1431" t="s">
        <v>199</v>
      </c>
      <c r="C3" s="1431"/>
      <c r="D3" s="1431"/>
      <c r="E3" s="1431"/>
      <c r="F3" s="1431"/>
      <c r="G3" s="1431"/>
      <c r="H3" s="1431"/>
      <c r="I3" s="1431"/>
      <c r="J3" s="1431"/>
      <c r="K3" s="1431"/>
      <c r="L3" s="1431"/>
      <c r="M3" s="1431"/>
      <c r="N3" s="1431"/>
      <c r="O3" s="1431"/>
      <c r="P3" s="1431"/>
      <c r="Q3" s="1431"/>
    </row>
    <row r="4" spans="1:26" s="162" customFormat="1" ht="22.5" customHeight="1">
      <c r="A4" s="1385"/>
      <c r="B4" s="215" t="s">
        <v>119</v>
      </c>
      <c r="C4" s="216">
        <f>+'C11A1'!C7/'C3A'!C5*100</f>
        <v>42.788986958473011</v>
      </c>
      <c r="D4" s="216">
        <f>+'C11A1'!D7/'C3A'!D5*100</f>
        <v>42.193553650308282</v>
      </c>
      <c r="E4" s="216">
        <f>+'C11A1'!E7/'C3A'!E5*100</f>
        <v>43.38496433581043</v>
      </c>
      <c r="F4" s="216">
        <f>+'C11A1'!F7/'C3A'!F5*100</f>
        <v>42.212378193889492</v>
      </c>
      <c r="G4" s="216">
        <f>+'C11A1'!G7/'C3A'!G5*100</f>
        <v>37.148214464508392</v>
      </c>
      <c r="H4" s="216">
        <f>+'C11A1'!H7/'C3A'!H5*100</f>
        <v>40.125997807281976</v>
      </c>
      <c r="I4" s="216">
        <f>+'C11A1'!I7/'C3A'!I5*100</f>
        <v>38.639951397791855</v>
      </c>
      <c r="J4" s="216">
        <f>+'C11A1'!J7/'C3A'!J5*100</f>
        <v>40.325039917752029</v>
      </c>
      <c r="K4" s="216">
        <f>+'C11A1'!K7/'C3A'!K5*100</f>
        <v>39.111146228828197</v>
      </c>
      <c r="L4" s="216">
        <f>+'C11A1'!L7/'C3A'!L5*100</f>
        <v>42.412680556002648</v>
      </c>
      <c r="M4" s="216">
        <f>+'C11A1'!M7/'C3A'!M5*100</f>
        <v>39.829235282490288</v>
      </c>
      <c r="N4" s="216">
        <f>+'C11A1'!N7/'C3A'!N5*100</f>
        <v>44.150065128903854</v>
      </c>
      <c r="O4" s="216">
        <f>+'C11A1'!O7/'C3A'!O5*100</f>
        <v>43.926562055812589</v>
      </c>
      <c r="P4" s="216">
        <f>+'C11A1'!P7/'C3A'!P5*100</f>
        <v>44.725563847566733</v>
      </c>
      <c r="Q4" s="216">
        <f>+'C11A1'!Q7/'C3A'!Q5*100</f>
        <v>47.318800243294632</v>
      </c>
      <c r="S4" s="218"/>
      <c r="T4" s="218"/>
      <c r="U4" s="218"/>
      <c r="V4" s="218"/>
      <c r="W4" s="218"/>
      <c r="X4" s="218"/>
      <c r="Y4" s="218"/>
      <c r="Z4" s="218"/>
    </row>
    <row r="5" spans="1:26" s="162" customFormat="1" ht="22.5" customHeight="1">
      <c r="A5" s="1385"/>
      <c r="B5" s="217" t="s">
        <v>123</v>
      </c>
      <c r="C5" s="216">
        <f>+'C11A1'!C8/'C3A'!C6*100</f>
        <v>85.468977491260446</v>
      </c>
      <c r="D5" s="216">
        <f>+'C11A1'!D8/'C3A'!D6*100</f>
        <v>86.223244295064575</v>
      </c>
      <c r="E5" s="216">
        <f>+'C11A1'!E8/'C3A'!E6*100</f>
        <v>84.694057215472824</v>
      </c>
      <c r="F5" s="216">
        <f>+'C11A1'!F8/'C3A'!F6*100</f>
        <v>84.909703572931122</v>
      </c>
      <c r="G5" s="216">
        <f>+'C11A1'!G8/'C3A'!G6*100</f>
        <v>84.925062011622089</v>
      </c>
      <c r="H5" s="216">
        <f>+'C11A1'!H8/'C3A'!H6*100</f>
        <v>85.965514220638909</v>
      </c>
      <c r="I5" s="216">
        <f>+'C11A1'!I8/'C3A'!I6*100</f>
        <v>86.29441988890764</v>
      </c>
      <c r="J5" s="216">
        <f>+'C11A1'!J8/'C3A'!J6*100</f>
        <v>84.371791307571115</v>
      </c>
      <c r="K5" s="216">
        <f>+'C11A1'!K8/'C3A'!K6*100</f>
        <v>85.784086797869733</v>
      </c>
      <c r="L5" s="216">
        <f>+'C11A1'!L8/'C3A'!L6*100</f>
        <v>86.877298501784452</v>
      </c>
      <c r="M5" s="216">
        <f>+'C11A1'!M8/'C3A'!M6*100</f>
        <v>83.213180328367514</v>
      </c>
      <c r="N5" s="216">
        <f>+'C11A1'!N8/'C3A'!N6*100</f>
        <v>85.302939632353215</v>
      </c>
      <c r="O5" s="216">
        <f>+'C11A1'!O8/'C3A'!O6*100</f>
        <v>84.832291314633324</v>
      </c>
      <c r="P5" s="216">
        <f>+'C11A1'!P8/'C3A'!P6*100</f>
        <v>11.335728296185657</v>
      </c>
      <c r="Q5" s="216">
        <f>+'C11A1'!Q8/'C3A'!Q6*100</f>
        <v>86.639021445409071</v>
      </c>
      <c r="S5" s="218"/>
      <c r="T5" s="218"/>
      <c r="U5" s="218"/>
      <c r="V5" s="218"/>
      <c r="W5" s="218"/>
      <c r="X5" s="218"/>
      <c r="Y5" s="218"/>
      <c r="Z5" s="218"/>
    </row>
    <row r="6" spans="1:26" ht="41.4">
      <c r="A6" s="1385"/>
      <c r="B6" s="219" t="s">
        <v>125</v>
      </c>
      <c r="C6" s="516">
        <f>+'C11A1'!C9/'C3A'!C7*100</f>
        <v>86.642649190792781</v>
      </c>
      <c r="D6" s="516">
        <f>+'C11A1'!D9/'C3A'!D7*100</f>
        <v>87.274189951253703</v>
      </c>
      <c r="E6" s="516">
        <f>+'C11A1'!E9/'C3A'!E7*100</f>
        <v>85.393432706177975</v>
      </c>
      <c r="F6" s="516">
        <f>+'C11A1'!F9/'C3A'!F7*100</f>
        <v>85.688727029842312</v>
      </c>
      <c r="G6" s="516">
        <f>+'C11A1'!G9/'C3A'!G7*100</f>
        <v>85.694132256087016</v>
      </c>
      <c r="H6" s="516">
        <f>+'C11A1'!H9/'C3A'!H7*100</f>
        <v>86.968862638867307</v>
      </c>
      <c r="I6" s="516">
        <f>+'C11A1'!I9/'C3A'!I7*100</f>
        <v>87.354725024037322</v>
      </c>
      <c r="J6" s="516">
        <f>+'C11A1'!J9/'C3A'!J7*100</f>
        <v>85.210690831492414</v>
      </c>
      <c r="K6" s="516">
        <f>+'C11A1'!K9/'C3A'!K7*100</f>
        <v>86.468003490099605</v>
      </c>
      <c r="L6" s="516">
        <f>+'C11A1'!L9/'C3A'!L7*100</f>
        <v>87.982957260809798</v>
      </c>
      <c r="M6" s="516">
        <f>+'C11A1'!M9/'C3A'!M7*100</f>
        <v>84.318338993397234</v>
      </c>
      <c r="N6" s="516">
        <f>+'C11A1'!N9/'C3A'!N7*100</f>
        <v>87.263711959368067</v>
      </c>
      <c r="O6" s="516">
        <f>+'C11A1'!O9/'C3A'!O7*100</f>
        <v>86.980336012321175</v>
      </c>
      <c r="P6" s="516">
        <f>+'C11A1'!P9/'C3A'!P7*100</f>
        <v>9.9907601921182696</v>
      </c>
      <c r="Q6" s="516">
        <f>+'C11A1'!Q9/'C3A'!Q7*100</f>
        <v>88.171224175236787</v>
      </c>
      <c r="S6" s="452"/>
      <c r="T6" s="452"/>
      <c r="U6" s="452"/>
      <c r="V6" s="452"/>
      <c r="W6" s="452"/>
      <c r="X6" s="452"/>
      <c r="Y6" s="452"/>
      <c r="Z6" s="452"/>
    </row>
    <row r="7" spans="1:26">
      <c r="A7" s="1385"/>
      <c r="B7" s="219" t="s">
        <v>126</v>
      </c>
      <c r="C7" s="516">
        <f>+'C11A1'!C10/'C3A'!C8*100</f>
        <v>5.7924376508447306</v>
      </c>
      <c r="D7" s="516">
        <f>+'C11A1'!D10/'C3A'!D8*100</f>
        <v>5.989662511401642</v>
      </c>
      <c r="E7" s="516">
        <f>+'C11A1'!E10/'C3A'!E8*100</f>
        <v>31.238885595732068</v>
      </c>
      <c r="F7" s="516">
        <f>+'C11A1'!F10/'C3A'!F8*100</f>
        <v>15.105094406840042</v>
      </c>
      <c r="G7" s="516">
        <f>+'C11A1'!G10/'C3A'!G8*100</f>
        <v>22.537456168313675</v>
      </c>
      <c r="H7" s="516">
        <f>+'C11A1'!H10/'C3A'!H8*100</f>
        <v>13.587827015483182</v>
      </c>
      <c r="I7" s="516">
        <f>+'C11A1'!I10/'C3A'!I8*100</f>
        <v>27.985524728588661</v>
      </c>
      <c r="J7" s="516">
        <f>+'C11A1'!J10/'C3A'!J8*100</f>
        <v>22.398001665278937</v>
      </c>
      <c r="K7" s="516">
        <f>+'C11A1'!K10/'C3A'!K8*100</f>
        <v>19.443385436523066</v>
      </c>
      <c r="L7" s="516">
        <f>+'C11A1'!L10/'C3A'!L8*100</f>
        <v>11.17543418071986</v>
      </c>
      <c r="M7" s="516">
        <f>+'C11A1'!M10/'C3A'!M8*100</f>
        <v>14.566834653227742</v>
      </c>
      <c r="N7" s="516">
        <f>+'C11A1'!N10/'C3A'!N8*100</f>
        <v>10.682535130484657</v>
      </c>
      <c r="O7" s="516">
        <f>+'C11A1'!O10/'C3A'!O8*100</f>
        <v>5.2631578947368416</v>
      </c>
      <c r="P7" s="516">
        <f>+'C11A1'!P10/'C3A'!P8*100</f>
        <v>98.336622497885543</v>
      </c>
      <c r="Q7" s="516">
        <f>+'C11A1'!Q10/'C3A'!Q8*100</f>
        <v>5.3602641289570787</v>
      </c>
      <c r="S7" s="452"/>
      <c r="T7" s="452"/>
      <c r="U7" s="452"/>
      <c r="V7" s="452"/>
      <c r="W7" s="452"/>
      <c r="X7" s="452"/>
      <c r="Y7" s="452"/>
      <c r="Z7" s="452"/>
    </row>
    <row r="8" spans="1:26" s="162" customFormat="1" ht="22.5" customHeight="1">
      <c r="A8" s="1385"/>
      <c r="B8" s="217" t="s">
        <v>127</v>
      </c>
      <c r="C8" s="216">
        <f>+'C11A1'!C11/'C3A'!C9*100</f>
        <v>42.603572071114307</v>
      </c>
      <c r="D8" s="216">
        <f>+'C11A1'!D11/'C3A'!D9*100</f>
        <v>40.318127227720865</v>
      </c>
      <c r="E8" s="216">
        <f>+'C11A1'!E11/'C3A'!E9*100</f>
        <v>43.716395772819972</v>
      </c>
      <c r="F8" s="216">
        <f>+'C11A1'!F11/'C3A'!F9*100</f>
        <v>44.578779678601983</v>
      </c>
      <c r="G8" s="216">
        <f>+'C11A1'!G11/'C3A'!G9*100</f>
        <v>39.203953575650011</v>
      </c>
      <c r="H8" s="216">
        <f>+'C11A1'!H11/'C3A'!H9*100</f>
        <v>40.893017762855237</v>
      </c>
      <c r="I8" s="216">
        <f>+'C11A1'!I11/'C3A'!I9*100</f>
        <v>39.694626573215771</v>
      </c>
      <c r="J8" s="216">
        <f>+'C11A1'!J11/'C3A'!J9*100</f>
        <v>42.98223994631303</v>
      </c>
      <c r="K8" s="216">
        <f>+'C11A1'!K11/'C3A'!K9*100</f>
        <v>44.253630708617379</v>
      </c>
      <c r="L8" s="216">
        <f>+'C11A1'!L11/'C3A'!L9*100</f>
        <v>45.581739452096528</v>
      </c>
      <c r="M8" s="216">
        <f>+'C11A1'!M11/'C3A'!M9*100</f>
        <v>42.126179223653558</v>
      </c>
      <c r="N8" s="216">
        <f>+'C11A1'!N11/'C3A'!N9*100</f>
        <v>49.357422943113463</v>
      </c>
      <c r="O8" s="216">
        <f>+'C11A1'!O11/'C3A'!O9*100</f>
        <v>52.069681428000571</v>
      </c>
      <c r="P8" s="216">
        <f>+'C11A1'!P11/'C3A'!P9*100</f>
        <v>30.03047807225353</v>
      </c>
      <c r="Q8" s="216">
        <f>+'C11A1'!Q11/'C3A'!Q9*100</f>
        <v>59.695155974367594</v>
      </c>
      <c r="S8" s="218"/>
      <c r="T8" s="218"/>
      <c r="U8" s="218"/>
      <c r="V8" s="218"/>
      <c r="W8" s="218"/>
      <c r="X8" s="218"/>
      <c r="Y8" s="218"/>
      <c r="Z8" s="218"/>
    </row>
    <row r="9" spans="1:26">
      <c r="A9" s="1385"/>
      <c r="B9" s="219" t="s">
        <v>129</v>
      </c>
      <c r="C9" s="516">
        <f>+'C11A1'!C12/'C3A'!C10*100</f>
        <v>46.134012016021366</v>
      </c>
      <c r="D9" s="516">
        <f>+'C11A1'!D12/'C3A'!D10*100</f>
        <v>45.920452111446131</v>
      </c>
      <c r="E9" s="516">
        <f>+'C11A1'!E12/'C3A'!E10*100</f>
        <v>50.389023743308634</v>
      </c>
      <c r="F9" s="516">
        <f>+'C11A1'!F12/'C3A'!F10*100</f>
        <v>48.454646045308195</v>
      </c>
      <c r="G9" s="516">
        <f>+'C11A1'!G12/'C3A'!G10*100</f>
        <v>45.551120147736391</v>
      </c>
      <c r="H9" s="516">
        <f>+'C11A1'!H12/'C3A'!H10*100</f>
        <v>48.255840122428772</v>
      </c>
      <c r="I9" s="516">
        <f>+'C11A1'!I12/'C3A'!I10*100</f>
        <v>45.351299774255857</v>
      </c>
      <c r="J9" s="516">
        <f>+'C11A1'!J12/'C3A'!J10*100</f>
        <v>47.383637120799563</v>
      </c>
      <c r="K9" s="516">
        <f>+'C11A1'!K12/'C3A'!K10*100</f>
        <v>46.25539419865661</v>
      </c>
      <c r="L9" s="516">
        <f>+'C11A1'!L12/'C3A'!L10*100</f>
        <v>52.635918776249369</v>
      </c>
      <c r="M9" s="516">
        <f>+'C11A1'!M12/'C3A'!M10*100</f>
        <v>47.606962671666132</v>
      </c>
      <c r="N9" s="516">
        <f>+'C11A1'!N12/'C3A'!N10*100</f>
        <v>55.427870447399222</v>
      </c>
      <c r="O9" s="516">
        <f>+'C11A1'!O12/'C3A'!O10*100</f>
        <v>56.249222991173177</v>
      </c>
      <c r="P9" s="516">
        <f>+'C11A1'!P12/'C3A'!P10*100</f>
        <v>33.037306198265867</v>
      </c>
      <c r="Q9" s="516">
        <f>+'C11A1'!Q12/'C3A'!Q10*100</f>
        <v>59.399936656547162</v>
      </c>
      <c r="S9" s="452"/>
      <c r="T9" s="452"/>
      <c r="U9" s="452"/>
      <c r="V9" s="452"/>
      <c r="W9" s="452"/>
      <c r="X9" s="452"/>
      <c r="Y9" s="452"/>
      <c r="Z9" s="452"/>
    </row>
    <row r="10" spans="1:26" ht="27.6">
      <c r="A10" s="1385"/>
      <c r="B10" s="219" t="s">
        <v>130</v>
      </c>
      <c r="C10" s="516">
        <f>+'C11A1'!C13/'C3A'!C11*100</f>
        <v>0.37370850736425587</v>
      </c>
      <c r="D10" s="516">
        <f>+'C11A1'!D13/'C3A'!D11*100</f>
        <v>8.449720670391061</v>
      </c>
      <c r="E10" s="516">
        <f>+'C11A1'!E13/'C3A'!E11*100</f>
        <v>3.4136165370756686</v>
      </c>
      <c r="F10" s="516">
        <f>+'C11A1'!F13/'C3A'!F11*100</f>
        <v>2.0208604954367666</v>
      </c>
      <c r="G10" s="516">
        <f>+'C11A1'!G13/'C3A'!G11*100</f>
        <v>2.0144431774990497</v>
      </c>
      <c r="H10" s="516">
        <f>+'C11A1'!H13/'C3A'!H11*100</f>
        <v>0.73941295092986781</v>
      </c>
      <c r="I10" s="516">
        <f>+'C11A1'!I13/'C3A'!I11*100</f>
        <v>7.5625363583478764</v>
      </c>
      <c r="J10" s="516">
        <f>+'C11A1'!J13/'C3A'!J11*100</f>
        <v>0.87605451005840362</v>
      </c>
      <c r="K10" s="516">
        <f>+'C11A1'!K13/'C3A'!K11*100</f>
        <v>2.3890176502050275</v>
      </c>
      <c r="L10" s="516">
        <f>+'C11A1'!L13/'C3A'!L11*100</f>
        <v>8.8513513513513509</v>
      </c>
      <c r="M10" s="516">
        <f>+'C11A1'!M13/'C3A'!M11*100</f>
        <v>0</v>
      </c>
      <c r="N10" s="516">
        <f>+'C11A1'!N13/'C3A'!N11*100</f>
        <v>0</v>
      </c>
      <c r="O10" s="516">
        <f>+'C11A1'!O13/'C3A'!O11*100</f>
        <v>0</v>
      </c>
      <c r="P10" s="516">
        <f>+'C11A1'!P13/'C3A'!P11*100</f>
        <v>100</v>
      </c>
      <c r="Q10" s="516">
        <f>+'C11A1'!Q13/'C3A'!Q11*100</f>
        <v>0.71404284257055428</v>
      </c>
      <c r="S10" s="452"/>
      <c r="T10" s="452"/>
      <c r="U10" s="452"/>
      <c r="V10" s="452"/>
      <c r="W10" s="452"/>
      <c r="X10" s="452"/>
      <c r="Y10" s="452"/>
      <c r="Z10" s="452"/>
    </row>
    <row r="11" spans="1:26" ht="41.4">
      <c r="A11" s="1385"/>
      <c r="B11" s="219" t="s">
        <v>131</v>
      </c>
      <c r="C11" s="516">
        <f>+'C11A1'!C14/'C3A'!C12*100</f>
        <v>5.174405174405174</v>
      </c>
      <c r="D11" s="516">
        <f>+'C11A1'!D14/'C3A'!D12*100</f>
        <v>7.7844994863600041</v>
      </c>
      <c r="E11" s="516">
        <f>+'C11A1'!E14/'C3A'!E12*100</f>
        <v>12.448793809740554</v>
      </c>
      <c r="F11" s="516">
        <f>+'C11A1'!F14/'C3A'!F12*100</f>
        <v>2.6410564225690276</v>
      </c>
      <c r="G11" s="516">
        <f>+'C11A1'!G14/'C3A'!G12*100</f>
        <v>6.9902548725637184</v>
      </c>
      <c r="H11" s="516">
        <f>+'C11A1'!H14/'C3A'!H12*100</f>
        <v>14.709207386006785</v>
      </c>
      <c r="I11" s="516">
        <f>+'C11A1'!I14/'C3A'!I12*100</f>
        <v>8.8773314203730269</v>
      </c>
      <c r="J11" s="516">
        <f>+'C11A1'!J14/'C3A'!J12*100</f>
        <v>14.776026545002075</v>
      </c>
      <c r="K11" s="516">
        <f>+'C11A1'!K14/'C3A'!K12*100</f>
        <v>11.397139713971397</v>
      </c>
      <c r="L11" s="516">
        <f>+'C11A1'!L14/'C3A'!L12*100</f>
        <v>3.8688321092376126</v>
      </c>
      <c r="M11" s="516">
        <f>+'C11A1'!M14/'C3A'!M12*100</f>
        <v>8.088949310545738</v>
      </c>
      <c r="N11" s="516">
        <f>+'C11A1'!N14/'C3A'!N12*100</f>
        <v>14.455419113721302</v>
      </c>
      <c r="O11" s="516">
        <f>+'C11A1'!O14/'C3A'!O12*100</f>
        <v>21.262656343061344</v>
      </c>
      <c r="P11" s="516">
        <f>+'C11A1'!P14/'C3A'!P12*100</f>
        <v>86.274740810556082</v>
      </c>
      <c r="Q11" s="516">
        <f>+'C11A1'!Q14/'C3A'!Q12*100</f>
        <v>14.709155285786546</v>
      </c>
      <c r="S11" s="452"/>
      <c r="T11" s="452"/>
      <c r="U11" s="452"/>
      <c r="V11" s="452"/>
      <c r="W11" s="452"/>
      <c r="X11" s="452"/>
      <c r="Y11" s="452"/>
      <c r="Z11" s="452"/>
    </row>
    <row r="12" spans="1:26">
      <c r="A12" s="1385"/>
      <c r="B12" s="219" t="s">
        <v>132</v>
      </c>
      <c r="C12" s="516">
        <f>+'C11A1'!C15/'C3A'!C13*100</f>
        <v>43.438220181676336</v>
      </c>
      <c r="D12" s="516">
        <f>+'C11A1'!D15/'C3A'!D13*100</f>
        <v>38.245120873825392</v>
      </c>
      <c r="E12" s="516">
        <f>+'C11A1'!E15/'C3A'!E13*100</f>
        <v>40.869117512726184</v>
      </c>
      <c r="F12" s="516">
        <f>+'C11A1'!F15/'C3A'!F13*100</f>
        <v>45.212417517455144</v>
      </c>
      <c r="G12" s="516">
        <f>+'C11A1'!G15/'C3A'!G13*100</f>
        <v>38.333014318615433</v>
      </c>
      <c r="H12" s="516">
        <f>+'C11A1'!H15/'C3A'!H13*100</f>
        <v>38.328574919683142</v>
      </c>
      <c r="I12" s="516">
        <f>+'C11A1'!I15/'C3A'!I13*100</f>
        <v>38.516103780514612</v>
      </c>
      <c r="J12" s="516">
        <f>+'C11A1'!J15/'C3A'!J13*100</f>
        <v>42.890290732364058</v>
      </c>
      <c r="K12" s="516">
        <f>+'C11A1'!K15/'C3A'!K13*100</f>
        <v>45.787663749180538</v>
      </c>
      <c r="L12" s="516">
        <f>+'C11A1'!L15/'C3A'!L13*100</f>
        <v>43.618798045291214</v>
      </c>
      <c r="M12" s="516">
        <f>+'C11A1'!M15/'C3A'!M13*100</f>
        <v>41.281714567507215</v>
      </c>
      <c r="N12" s="516">
        <f>+'C11A1'!N15/'C3A'!N13*100</f>
        <v>47.39489778180458</v>
      </c>
      <c r="O12" s="516">
        <f>+'C11A1'!O15/'C3A'!O13*100</f>
        <v>51.898170375469263</v>
      </c>
      <c r="P12" s="516">
        <f>+'C11A1'!P15/'C3A'!P13*100</f>
        <v>21.947105507860648</v>
      </c>
      <c r="Q12" s="516">
        <f>+'C11A1'!Q15/'C3A'!Q13*100</f>
        <v>65.485169654133031</v>
      </c>
      <c r="S12" s="452"/>
      <c r="T12" s="452"/>
      <c r="U12" s="452"/>
      <c r="V12" s="452"/>
      <c r="W12" s="452"/>
      <c r="X12" s="452"/>
      <c r="Y12" s="452"/>
      <c r="Z12" s="452"/>
    </row>
    <row r="13" spans="1:26" s="162" customFormat="1" ht="22.5" customHeight="1">
      <c r="A13" s="1385"/>
      <c r="B13" s="217" t="s">
        <v>133</v>
      </c>
      <c r="C13" s="216">
        <f>+'C11A1'!C16/'C3A'!C14*100</f>
        <v>30.027082595487482</v>
      </c>
      <c r="D13" s="216">
        <f>+'C11A1'!D16/'C3A'!D14*100</f>
        <v>30.400634834682137</v>
      </c>
      <c r="E13" s="216">
        <f>+'C11A1'!E16/'C3A'!E14*100</f>
        <v>31.56921165224022</v>
      </c>
      <c r="F13" s="216">
        <f>+'C11A1'!F16/'C3A'!F14*100</f>
        <v>30.048019309531536</v>
      </c>
      <c r="G13" s="216">
        <f>+'C11A1'!G16/'C3A'!G14*100</f>
        <v>24.194060440443661</v>
      </c>
      <c r="H13" s="216">
        <f>+'C11A1'!H16/'C3A'!H14*100</f>
        <v>27.974914466010283</v>
      </c>
      <c r="I13" s="216">
        <f>+'C11A1'!I16/'C3A'!I14*100</f>
        <v>25.814691371973037</v>
      </c>
      <c r="J13" s="216">
        <f>+'C11A1'!J16/'C3A'!J14*100</f>
        <v>28.589783976951171</v>
      </c>
      <c r="K13" s="216">
        <f>+'C11A1'!K16/'C3A'!K14*100</f>
        <v>27.290217116496212</v>
      </c>
      <c r="L13" s="216">
        <f>+'C11A1'!L16/'C3A'!L14*100</f>
        <v>31.081646728052537</v>
      </c>
      <c r="M13" s="216">
        <f>+'C11A1'!M16/'C3A'!M14*100</f>
        <v>29.658643388259382</v>
      </c>
      <c r="N13" s="216">
        <f>+'C11A1'!N16/'C3A'!N14*100</f>
        <v>33.770876099545774</v>
      </c>
      <c r="O13" s="216">
        <f>+'C11A1'!O16/'C3A'!O14*100</f>
        <v>32.935097169777308</v>
      </c>
      <c r="P13" s="216">
        <f>+'C11A1'!P16/'C3A'!P14*100</f>
        <v>55.762225606682705</v>
      </c>
      <c r="Q13" s="216">
        <f>+'C11A1'!Q16/'C3A'!Q14*100</f>
        <v>34.993775253533158</v>
      </c>
      <c r="S13" s="218"/>
      <c r="T13" s="218"/>
      <c r="U13" s="218"/>
      <c r="V13" s="218"/>
      <c r="W13" s="218"/>
      <c r="X13" s="218"/>
      <c r="Y13" s="218"/>
      <c r="Z13" s="218"/>
    </row>
    <row r="14" spans="1:26" ht="41.4">
      <c r="A14" s="1385"/>
      <c r="B14" s="219" t="s">
        <v>135</v>
      </c>
      <c r="C14" s="516">
        <f>+'C11A1'!C17/'C3A'!C15*100</f>
        <v>40.621105330991035</v>
      </c>
      <c r="D14" s="516">
        <f>+'C11A1'!D17/'C3A'!D15*100</f>
        <v>42.329793338731101</v>
      </c>
      <c r="E14" s="516">
        <f>+'C11A1'!E17/'C3A'!E15*100</f>
        <v>42.144865290197778</v>
      </c>
      <c r="F14" s="516">
        <f>+'C11A1'!F17/'C3A'!F15*100</f>
        <v>39.577002453808277</v>
      </c>
      <c r="G14" s="516">
        <f>+'C11A1'!G17/'C3A'!G15*100</f>
        <v>33.975453112117222</v>
      </c>
      <c r="H14" s="516">
        <f>+'C11A1'!H17/'C3A'!H15*100</f>
        <v>40.102405859514079</v>
      </c>
      <c r="I14" s="516">
        <f>+'C11A1'!I17/'C3A'!I15*100</f>
        <v>33.978724125080461</v>
      </c>
      <c r="J14" s="516">
        <f>+'C11A1'!J17/'C3A'!J15*100</f>
        <v>38.330330641711924</v>
      </c>
      <c r="K14" s="516">
        <f>+'C11A1'!K17/'C3A'!K15*100</f>
        <v>35.07179893169949</v>
      </c>
      <c r="L14" s="516">
        <f>+'C11A1'!L17/'C3A'!L15*100</f>
        <v>43.62324127976143</v>
      </c>
      <c r="M14" s="516">
        <f>+'C11A1'!M17/'C3A'!M15*100</f>
        <v>37.91471004918737</v>
      </c>
      <c r="N14" s="516">
        <f>+'C11A1'!N17/'C3A'!N15*100</f>
        <v>44.651323414068813</v>
      </c>
      <c r="O14" s="516">
        <f>+'C11A1'!O17/'C3A'!O15*100</f>
        <v>42.786139447261355</v>
      </c>
      <c r="P14" s="516">
        <f>+'C11A1'!P17/'C3A'!P15*100</f>
        <v>46.441484852217641</v>
      </c>
      <c r="Q14" s="516">
        <f>+'C11A1'!Q17/'C3A'!Q15*100</f>
        <v>47.641431160807741</v>
      </c>
      <c r="S14" s="452"/>
      <c r="T14" s="452"/>
      <c r="U14" s="452"/>
      <c r="V14" s="452"/>
      <c r="W14" s="452"/>
      <c r="X14" s="452"/>
      <c r="Y14" s="452"/>
      <c r="Z14" s="452"/>
    </row>
    <row r="15" spans="1:26">
      <c r="A15" s="1385"/>
      <c r="B15" s="219" t="s">
        <v>136</v>
      </c>
      <c r="C15" s="516">
        <f>+'C11A1'!C18/'C3A'!C16*100</f>
        <v>51.298793937864204</v>
      </c>
      <c r="D15" s="516">
        <f>+'C11A1'!D18/'C3A'!D16*100</f>
        <v>50.852926239058348</v>
      </c>
      <c r="E15" s="516">
        <f>+'C11A1'!E18/'C3A'!E16*100</f>
        <v>52.183706085217338</v>
      </c>
      <c r="F15" s="516">
        <f>+'C11A1'!F18/'C3A'!F16*100</f>
        <v>50.167269074504247</v>
      </c>
      <c r="G15" s="516">
        <f>+'C11A1'!G18/'C3A'!G16*100</f>
        <v>46.123658793329518</v>
      </c>
      <c r="H15" s="516">
        <f>+'C11A1'!H18/'C3A'!H16*100</f>
        <v>48.186833977173734</v>
      </c>
      <c r="I15" s="516">
        <f>+'C11A1'!I18/'C3A'!I16*100</f>
        <v>48.391318304155654</v>
      </c>
      <c r="J15" s="516">
        <f>+'C11A1'!J18/'C3A'!J16*100</f>
        <v>50.089252635478765</v>
      </c>
      <c r="K15" s="516">
        <f>+'C11A1'!K18/'C3A'!K16*100</f>
        <v>50.37914949433798</v>
      </c>
      <c r="L15" s="516">
        <f>+'C11A1'!L18/'C3A'!L16*100</f>
        <v>55.388779343075001</v>
      </c>
      <c r="M15" s="516">
        <f>+'C11A1'!M18/'C3A'!M16*100</f>
        <v>56.476955673498495</v>
      </c>
      <c r="N15" s="516">
        <f>+'C11A1'!N18/'C3A'!N16*100</f>
        <v>57.856325750445272</v>
      </c>
      <c r="O15" s="516">
        <f>+'C11A1'!O18/'C3A'!O16*100</f>
        <v>57.957681692732287</v>
      </c>
      <c r="P15" s="516">
        <f>+'C11A1'!P18/'C3A'!P16*100</f>
        <v>38.053362817447052</v>
      </c>
      <c r="Q15" s="516">
        <f>+'C11A1'!Q18/'C3A'!Q16*100</f>
        <v>55.77798144485714</v>
      </c>
      <c r="S15" s="452"/>
      <c r="T15" s="452"/>
      <c r="U15" s="452"/>
      <c r="V15" s="452"/>
      <c r="W15" s="452"/>
      <c r="X15" s="452"/>
      <c r="Y15" s="452"/>
      <c r="Z15" s="452"/>
    </row>
    <row r="16" spans="1:26">
      <c r="A16" s="1385"/>
      <c r="B16" s="219" t="s">
        <v>137</v>
      </c>
      <c r="C16" s="516">
        <f>+'C11A1'!C19/'C3A'!C17*100</f>
        <v>47.605759410825506</v>
      </c>
      <c r="D16" s="516">
        <f>+'C11A1'!D19/'C3A'!D17*100</f>
        <v>46.334146409846639</v>
      </c>
      <c r="E16" s="516">
        <f>+'C11A1'!E19/'C3A'!E17*100</f>
        <v>52.982217196895718</v>
      </c>
      <c r="F16" s="516">
        <f>+'C11A1'!F19/'C3A'!F17*100</f>
        <v>48.433189597450252</v>
      </c>
      <c r="G16" s="516">
        <f>+'C11A1'!G19/'C3A'!G17*100</f>
        <v>35.702462238775091</v>
      </c>
      <c r="H16" s="516">
        <f>+'C11A1'!H19/'C3A'!H17*100</f>
        <v>38.809967833585738</v>
      </c>
      <c r="I16" s="516">
        <f>+'C11A1'!I19/'C3A'!I17*100</f>
        <v>34.202591475837337</v>
      </c>
      <c r="J16" s="516">
        <f>+'C11A1'!J19/'C3A'!J17*100</f>
        <v>37.43256467518129</v>
      </c>
      <c r="K16" s="516">
        <f>+'C11A1'!K19/'C3A'!K17*100</f>
        <v>38.890009864586133</v>
      </c>
      <c r="L16" s="516">
        <f>+'C11A1'!L19/'C3A'!L17*100</f>
        <v>39.042763124943654</v>
      </c>
      <c r="M16" s="516">
        <f>+'C11A1'!M19/'C3A'!M17*100</f>
        <v>35.55315322210317</v>
      </c>
      <c r="N16" s="516">
        <f>+'C11A1'!N19/'C3A'!N17*100</f>
        <v>45.325073757878123</v>
      </c>
      <c r="O16" s="516">
        <f>+'C11A1'!O19/'C3A'!O17*100</f>
        <v>41.320098179344875</v>
      </c>
      <c r="P16" s="516">
        <f>+'C11A1'!P19/'C3A'!P17*100</f>
        <v>28.330292626165406</v>
      </c>
      <c r="Q16" s="516">
        <f>+'C11A1'!Q19/'C3A'!Q17*100</f>
        <v>50.411729888578513</v>
      </c>
      <c r="S16" s="452"/>
      <c r="T16" s="452"/>
      <c r="U16" s="452"/>
      <c r="V16" s="452"/>
      <c r="W16" s="452"/>
      <c r="X16" s="452"/>
      <c r="Y16" s="452"/>
      <c r="Z16" s="452"/>
    </row>
    <row r="17" spans="1:26">
      <c r="A17" s="1385"/>
      <c r="B17" s="219" t="s">
        <v>138</v>
      </c>
      <c r="C17" s="516">
        <f>+'C11A1'!C20/'C3A'!C18*100</f>
        <v>86.264938562531555</v>
      </c>
      <c r="D17" s="516">
        <f>+'C11A1'!D20/'C3A'!D18*100</f>
        <v>69.92452347447869</v>
      </c>
      <c r="E17" s="516">
        <f>+'C11A1'!E20/'C3A'!E18*100</f>
        <v>60.099720296728684</v>
      </c>
      <c r="F17" s="516">
        <f>+'C11A1'!F20/'C3A'!F18*100</f>
        <v>73.105306313693333</v>
      </c>
      <c r="G17" s="516">
        <f>+'C11A1'!G20/'C3A'!G18*100</f>
        <v>6.2507527399735032</v>
      </c>
      <c r="H17" s="516">
        <f>+'C11A1'!H20/'C3A'!H18*100</f>
        <v>10.37656117945347</v>
      </c>
      <c r="I17" s="516">
        <f>+'C11A1'!I20/'C3A'!I18*100</f>
        <v>7.7070320370743506</v>
      </c>
      <c r="J17" s="516">
        <f>+'C11A1'!J20/'C3A'!J18*100</f>
        <v>11.60240290583962</v>
      </c>
      <c r="K17" s="516">
        <f>+'C11A1'!K20/'C3A'!K18*100</f>
        <v>11.414699162223915</v>
      </c>
      <c r="L17" s="516">
        <f>+'C11A1'!L20/'C3A'!L18*100</f>
        <v>8.5240376086570873</v>
      </c>
      <c r="M17" s="516">
        <f>+'C11A1'!M20/'C3A'!M18*100</f>
        <v>11.595614072223869</v>
      </c>
      <c r="N17" s="516">
        <f>+'C11A1'!N20/'C3A'!N18*100</f>
        <v>11.447340081843635</v>
      </c>
      <c r="O17" s="516">
        <f>+'C11A1'!O20/'C3A'!O18*100</f>
        <v>13.187333746310534</v>
      </c>
      <c r="P17" s="516">
        <f>+'C11A1'!P20/'C3A'!P18*100</f>
        <v>85.900108396564661</v>
      </c>
      <c r="Q17" s="516">
        <f>+'C11A1'!Q20/'C3A'!Q18*100</f>
        <v>20.636226518579459</v>
      </c>
      <c r="S17" s="452"/>
      <c r="T17" s="452"/>
      <c r="U17" s="452"/>
      <c r="V17" s="452"/>
      <c r="W17" s="452"/>
      <c r="X17" s="452"/>
      <c r="Y17" s="452"/>
      <c r="Z17" s="452"/>
    </row>
    <row r="18" spans="1:26">
      <c r="A18" s="1385"/>
      <c r="B18" s="219" t="s">
        <v>139</v>
      </c>
      <c r="C18" s="516">
        <f>+'C11A1'!C21/'C3A'!C19*100</f>
        <v>7.8539096783110471</v>
      </c>
      <c r="D18" s="516">
        <f>+'C11A1'!D21/'C3A'!D19*100</f>
        <v>5.6317714928943294</v>
      </c>
      <c r="E18" s="516">
        <f>+'C11A1'!E21/'C3A'!E19*100</f>
        <v>5.9981289579735177</v>
      </c>
      <c r="F18" s="516">
        <f>+'C11A1'!F21/'C3A'!F19*100</f>
        <v>6.1569124841456793</v>
      </c>
      <c r="G18" s="516">
        <f>+'C11A1'!G21/'C3A'!G19*100</f>
        <v>4.4180782140348134</v>
      </c>
      <c r="H18" s="516">
        <f>+'C11A1'!H21/'C3A'!H19*100</f>
        <v>4.7446002661480193</v>
      </c>
      <c r="I18" s="516">
        <f>+'C11A1'!I21/'C3A'!I19*100</f>
        <v>8.1301777957129637</v>
      </c>
      <c r="J18" s="516">
        <f>+'C11A1'!J21/'C3A'!J19*100</f>
        <v>4.3617300131061594</v>
      </c>
      <c r="K18" s="516">
        <f>+'C11A1'!K21/'C3A'!K19*100</f>
        <v>6.9436149268918532</v>
      </c>
      <c r="L18" s="516">
        <f>+'C11A1'!L21/'C3A'!L19*100</f>
        <v>6.0846439543307813</v>
      </c>
      <c r="M18" s="516">
        <f>+'C11A1'!M21/'C3A'!M19*100</f>
        <v>4.4176616859696676</v>
      </c>
      <c r="N18" s="516">
        <f>+'C11A1'!N21/'C3A'!N19*100</f>
        <v>4.5202628440474246</v>
      </c>
      <c r="O18" s="516">
        <f>+'C11A1'!O21/'C3A'!O19*100</f>
        <v>7.9062170932456528</v>
      </c>
      <c r="P18" s="516">
        <f>+'C11A1'!P21/'C3A'!P19*100</f>
        <v>97.900597640087867</v>
      </c>
      <c r="Q18" s="516">
        <f>+'C11A1'!Q21/'C3A'!Q19*100</f>
        <v>6.684284989722646</v>
      </c>
      <c r="S18" s="452"/>
      <c r="T18" s="452"/>
      <c r="U18" s="452"/>
      <c r="V18" s="452"/>
      <c r="W18" s="452"/>
      <c r="X18" s="452"/>
      <c r="Y18" s="452"/>
      <c r="Z18" s="452"/>
    </row>
    <row r="19" spans="1:26">
      <c r="A19" s="1385"/>
      <c r="B19" s="219" t="s">
        <v>140</v>
      </c>
      <c r="C19" s="516">
        <f>+'C11A1'!C22/'C3A'!C20*100</f>
        <v>11.975435005117706</v>
      </c>
      <c r="D19" s="516">
        <f>+'C11A1'!D22/'C3A'!D20*100</f>
        <v>18.191214470284237</v>
      </c>
      <c r="E19" s="516">
        <f>+'C11A1'!E22/'C3A'!E20*100</f>
        <v>29.239021729248115</v>
      </c>
      <c r="F19" s="516">
        <f>+'C11A1'!F22/'C3A'!F20*100</f>
        <v>27.475345167652858</v>
      </c>
      <c r="G19" s="516">
        <f>+'C11A1'!G22/'C3A'!G20*100</f>
        <v>13.909435323831859</v>
      </c>
      <c r="H19" s="516">
        <f>+'C11A1'!H22/'C3A'!H20*100</f>
        <v>23.605265514462253</v>
      </c>
      <c r="I19" s="516">
        <f>+'C11A1'!I22/'C3A'!I20*100</f>
        <v>17.402436870916478</v>
      </c>
      <c r="J19" s="516">
        <f>+'C11A1'!J22/'C3A'!J20*100</f>
        <v>27.740961879141789</v>
      </c>
      <c r="K19" s="516">
        <f>+'C11A1'!K22/'C3A'!K20*100</f>
        <v>15.744459318756507</v>
      </c>
      <c r="L19" s="516">
        <f>+'C11A1'!L22/'C3A'!L20*100</f>
        <v>23.305899957246687</v>
      </c>
      <c r="M19" s="516">
        <f>+'C11A1'!M22/'C3A'!M20*100</f>
        <v>22.932371899923524</v>
      </c>
      <c r="N19" s="516">
        <f>+'C11A1'!N22/'C3A'!N20*100</f>
        <v>30.068148148148151</v>
      </c>
      <c r="O19" s="516">
        <f>+'C11A1'!O22/'C3A'!O20*100</f>
        <v>16.195712694877507</v>
      </c>
      <c r="P19" s="516">
        <f>+'C11A1'!P22/'C3A'!P20*100</f>
        <v>65.544003514423778</v>
      </c>
      <c r="Q19" s="516">
        <f>+'C11A1'!Q22/'C3A'!Q20*100</f>
        <v>25.395348837209301</v>
      </c>
      <c r="S19" s="452"/>
      <c r="T19" s="452"/>
      <c r="U19" s="452"/>
      <c r="V19" s="452"/>
      <c r="W19" s="452"/>
      <c r="X19" s="452"/>
      <c r="Y19" s="452"/>
      <c r="Z19" s="452"/>
    </row>
    <row r="20" spans="1:26" ht="27.6">
      <c r="A20" s="1385"/>
      <c r="B20" s="219" t="s">
        <v>141</v>
      </c>
      <c r="C20" s="516">
        <f>+'C11A1'!C23/'C3A'!C21*100</f>
        <v>25.524696827767791</v>
      </c>
      <c r="D20" s="516">
        <f>+'C11A1'!D23/'C3A'!D21*100</f>
        <v>23.551460253006404</v>
      </c>
      <c r="E20" s="516">
        <f>+'C11A1'!E23/'C3A'!E21*100</f>
        <v>23.322083137522963</v>
      </c>
      <c r="F20" s="516">
        <f>+'C11A1'!F23/'C3A'!F21*100</f>
        <v>23.831695775290292</v>
      </c>
      <c r="G20" s="516">
        <f>+'C11A1'!G23/'C3A'!G21*100</f>
        <v>28.491802387231846</v>
      </c>
      <c r="H20" s="516">
        <f>+'C11A1'!H23/'C3A'!H21*100</f>
        <v>35.314762009212544</v>
      </c>
      <c r="I20" s="516">
        <f>+'C11A1'!I23/'C3A'!I21*100</f>
        <v>42.039050839197053</v>
      </c>
      <c r="J20" s="516">
        <f>+'C11A1'!J23/'C3A'!J21*100</f>
        <v>41.550937261277497</v>
      </c>
      <c r="K20" s="516">
        <f>+'C11A1'!K23/'C3A'!K21*100</f>
        <v>45.859276251111844</v>
      </c>
      <c r="L20" s="516">
        <f>+'C11A1'!L23/'C3A'!L21*100</f>
        <v>42.703443788632242</v>
      </c>
      <c r="M20" s="516">
        <f>+'C11A1'!M23/'C3A'!M21*100</f>
        <v>45.882297194844583</v>
      </c>
      <c r="N20" s="516">
        <f>+'C11A1'!N23/'C3A'!N21*100</f>
        <v>44.241643946278906</v>
      </c>
      <c r="O20" s="516">
        <f>+'C11A1'!O23/'C3A'!O21*100</f>
        <v>45.902985902985904</v>
      </c>
      <c r="P20" s="516">
        <f>+'C11A1'!P23/'C3A'!P21*100</f>
        <v>39.732753763181194</v>
      </c>
      <c r="Q20" s="516">
        <f>+'C11A1'!Q23/'C3A'!Q21*100</f>
        <v>51.109768986863955</v>
      </c>
      <c r="S20" s="452"/>
      <c r="T20" s="452"/>
      <c r="U20" s="452"/>
      <c r="V20" s="452"/>
      <c r="W20" s="452"/>
      <c r="X20" s="452"/>
      <c r="Y20" s="452"/>
      <c r="Z20" s="452"/>
    </row>
    <row r="21" spans="1:26" ht="27.6">
      <c r="A21" s="1385"/>
      <c r="B21" s="219" t="s">
        <v>142</v>
      </c>
      <c r="C21" s="516">
        <f>+'C11A1'!C24/'C3A'!C22*100</f>
        <v>36.383714230843097</v>
      </c>
      <c r="D21" s="516">
        <f>+'C11A1'!D24/'C3A'!D22*100</f>
        <v>34.861715301813099</v>
      </c>
      <c r="E21" s="516">
        <f>+'C11A1'!E24/'C3A'!E22*100</f>
        <v>35.566876332068411</v>
      </c>
      <c r="F21" s="516">
        <f>+'C11A1'!F24/'C3A'!F22*100</f>
        <v>32.415010790056328</v>
      </c>
      <c r="G21" s="516">
        <f>+'C11A1'!G24/'C3A'!G22*100</f>
        <v>31.527121104947692</v>
      </c>
      <c r="H21" s="516">
        <f>+'C11A1'!H24/'C3A'!H22*100</f>
        <v>31.273545590931821</v>
      </c>
      <c r="I21" s="516">
        <f>+'C11A1'!I24/'C3A'!I22*100</f>
        <v>31.995750805290935</v>
      </c>
      <c r="J21" s="516">
        <f>+'C11A1'!J24/'C3A'!J22*100</f>
        <v>35.231072312891975</v>
      </c>
      <c r="K21" s="516">
        <f>+'C11A1'!K24/'C3A'!K22*100</f>
        <v>35.213078618662749</v>
      </c>
      <c r="L21" s="516">
        <f>+'C11A1'!L24/'C3A'!L22*100</f>
        <v>35.400689690668592</v>
      </c>
      <c r="M21" s="516">
        <f>+'C11A1'!M24/'C3A'!M22*100</f>
        <v>33.366572941868824</v>
      </c>
      <c r="N21" s="516">
        <f>+'C11A1'!N24/'C3A'!N22*100</f>
        <v>43.333702759614319</v>
      </c>
      <c r="O21" s="516">
        <f>+'C11A1'!O24/'C3A'!O22*100</f>
        <v>42.536353467561518</v>
      </c>
      <c r="P21" s="516">
        <f>+'C11A1'!P24/'C3A'!P22*100</f>
        <v>40.23399603249301</v>
      </c>
      <c r="Q21" s="516">
        <f>+'C11A1'!Q24/'C3A'!Q22*100</f>
        <v>51.994102051521985</v>
      </c>
      <c r="S21" s="452"/>
      <c r="T21" s="452"/>
      <c r="U21" s="452"/>
      <c r="V21" s="452"/>
      <c r="W21" s="452"/>
      <c r="X21" s="452"/>
      <c r="Y21" s="452"/>
      <c r="Z21" s="452"/>
    </row>
    <row r="22" spans="1:26" ht="41.4">
      <c r="A22" s="1385"/>
      <c r="B22" s="219" t="s">
        <v>143</v>
      </c>
      <c r="C22" s="516">
        <f>+'C11A1'!C25/'C3A'!C23*100</f>
        <v>0</v>
      </c>
      <c r="D22" s="516">
        <f>+'C11A1'!D25/'C3A'!D23*100</f>
        <v>0</v>
      </c>
      <c r="E22" s="516">
        <f>+'C11A1'!E25/'C3A'!E23*100</f>
        <v>0</v>
      </c>
      <c r="F22" s="516">
        <f>+'C11A1'!F25/'C3A'!F23*100</f>
        <v>0</v>
      </c>
      <c r="G22" s="516">
        <f>+'C11A1'!G25/'C3A'!G23*100</f>
        <v>0</v>
      </c>
      <c r="H22" s="516">
        <f>+'C11A1'!H25/'C3A'!H23*100</f>
        <v>0</v>
      </c>
      <c r="I22" s="516">
        <f>+'C11A1'!I25/'C3A'!I23*100</f>
        <v>0</v>
      </c>
      <c r="J22" s="516">
        <f>+'C11A1'!J25/'C3A'!J23*100</f>
        <v>0</v>
      </c>
      <c r="K22" s="516">
        <f>+'C11A1'!K25/'C3A'!K23*100</f>
        <v>0</v>
      </c>
      <c r="L22" s="516">
        <f>+'C11A1'!L25/'C3A'!L23*100</f>
        <v>0</v>
      </c>
      <c r="M22" s="516">
        <f>+'C11A1'!M25/'C3A'!M23*100</f>
        <v>0</v>
      </c>
      <c r="N22" s="516">
        <f>+'C11A1'!N25/'C3A'!N23*100</f>
        <v>0</v>
      </c>
      <c r="O22" s="516">
        <f>+'C11A1'!O25/'C3A'!O23*100</f>
        <v>0</v>
      </c>
      <c r="P22" s="516">
        <f>+'C11A1'!P25/'C3A'!P23*100</f>
        <v>100</v>
      </c>
      <c r="Q22" s="516">
        <f>+'C11A1'!Q25/'C3A'!Q23*100</f>
        <v>0</v>
      </c>
      <c r="S22" s="452"/>
      <c r="T22" s="452"/>
      <c r="U22" s="452"/>
      <c r="V22" s="452"/>
      <c r="W22" s="452"/>
      <c r="X22" s="452"/>
      <c r="Y22" s="452"/>
      <c r="Z22" s="452"/>
    </row>
    <row r="23" spans="1:26">
      <c r="A23" s="1385"/>
      <c r="B23" s="219" t="s">
        <v>144</v>
      </c>
      <c r="C23" s="516">
        <f>+'C11A1'!C26/'C3A'!C24*100</f>
        <v>2.4273255813953489</v>
      </c>
      <c r="D23" s="516">
        <f>+'C11A1'!D26/'C3A'!D24*100</f>
        <v>2.5154930314044401</v>
      </c>
      <c r="E23" s="516">
        <f>+'C11A1'!E26/'C3A'!E24*100</f>
        <v>2.8680537266262842</v>
      </c>
      <c r="F23" s="516">
        <f>+'C11A1'!F26/'C3A'!F24*100</f>
        <v>2.6166910971931143</v>
      </c>
      <c r="G23" s="516">
        <f>+'C11A1'!G26/'C3A'!G24*100</f>
        <v>2.7704564156996505</v>
      </c>
      <c r="H23" s="516">
        <f>+'C11A1'!H26/'C3A'!H24*100</f>
        <v>3.7181726261604924</v>
      </c>
      <c r="I23" s="516">
        <f>+'C11A1'!I26/'C3A'!I24*100</f>
        <v>1.9932263616678696</v>
      </c>
      <c r="J23" s="516">
        <f>+'C11A1'!J26/'C3A'!J24*100</f>
        <v>2.1638246769478227</v>
      </c>
      <c r="K23" s="516">
        <f>+'C11A1'!K26/'C3A'!K24*100</f>
        <v>3.444511447048304</v>
      </c>
      <c r="L23" s="516">
        <f>+'C11A1'!L26/'C3A'!L24*100</f>
        <v>6.1710982429305021</v>
      </c>
      <c r="M23" s="516">
        <f>+'C11A1'!M26/'C3A'!M24*100</f>
        <v>4.247913008656008</v>
      </c>
      <c r="N23" s="516">
        <f>+'C11A1'!N26/'C3A'!N24*100</f>
        <v>5.4259838888507312</v>
      </c>
      <c r="O23" s="516">
        <f>+'C11A1'!O26/'C3A'!O24*100</f>
        <v>3.2218056502310084</v>
      </c>
      <c r="P23" s="516">
        <f>+'C11A1'!P26/'C3A'!P24*100</f>
        <v>96.456787359263046</v>
      </c>
      <c r="Q23" s="516">
        <f>+'C11A1'!Q26/'C3A'!Q24*100</f>
        <v>6.5988490057918625</v>
      </c>
      <c r="S23" s="452"/>
      <c r="T23" s="452"/>
      <c r="U23" s="452"/>
      <c r="V23" s="452"/>
      <c r="W23" s="452"/>
      <c r="X23" s="452"/>
      <c r="Y23" s="452"/>
      <c r="Z23" s="452"/>
    </row>
    <row r="24" spans="1:26" ht="27.6">
      <c r="A24" s="1385"/>
      <c r="B24" s="219" t="s">
        <v>145</v>
      </c>
      <c r="C24" s="516">
        <f>+'C11A1'!C27/'C3A'!C25*100</f>
        <v>15.336961900049481</v>
      </c>
      <c r="D24" s="516">
        <f>+'C11A1'!D27/'C3A'!D25*100</f>
        <v>16.371935878082095</v>
      </c>
      <c r="E24" s="516">
        <f>+'C11A1'!E27/'C3A'!E25*100</f>
        <v>15.860813271292736</v>
      </c>
      <c r="F24" s="516">
        <f>+'C11A1'!F27/'C3A'!F25*100</f>
        <v>16.445967219186961</v>
      </c>
      <c r="G24" s="516">
        <f>+'C11A1'!G27/'C3A'!G25*100</f>
        <v>15.454120579529521</v>
      </c>
      <c r="H24" s="516">
        <f>+'C11A1'!H27/'C3A'!H25*100</f>
        <v>21.212736783302017</v>
      </c>
      <c r="I24" s="516">
        <f>+'C11A1'!I27/'C3A'!I25*100</f>
        <v>21.754355995900241</v>
      </c>
      <c r="J24" s="516">
        <f>+'C11A1'!J27/'C3A'!J25*100</f>
        <v>21.414383361570369</v>
      </c>
      <c r="K24" s="516">
        <f>+'C11A1'!K27/'C3A'!K25*100</f>
        <v>20.318895166352792</v>
      </c>
      <c r="L24" s="516">
        <f>+'C11A1'!L27/'C3A'!L25*100</f>
        <v>24.592222357674022</v>
      </c>
      <c r="M24" s="516">
        <f>+'C11A1'!M27/'C3A'!M25*100</f>
        <v>23.594444514398681</v>
      </c>
      <c r="N24" s="516">
        <f>+'C11A1'!N27/'C3A'!N25*100</f>
        <v>29.085831552668886</v>
      </c>
      <c r="O24" s="516">
        <f>+'C11A1'!O27/'C3A'!O25*100</f>
        <v>26.964769647696478</v>
      </c>
      <c r="P24" s="516">
        <f>+'C11A1'!P27/'C3A'!P25*100</f>
        <v>83.026838266355014</v>
      </c>
      <c r="Q24" s="516">
        <f>+'C11A1'!Q27/'C3A'!Q25*100</f>
        <v>19.312461209571754</v>
      </c>
      <c r="S24" s="452"/>
      <c r="T24" s="452"/>
      <c r="U24" s="452"/>
      <c r="V24" s="452"/>
      <c r="W24" s="452"/>
      <c r="X24" s="452"/>
      <c r="Y24" s="452"/>
      <c r="Z24" s="452"/>
    </row>
    <row r="25" spans="1:26">
      <c r="A25" s="1385"/>
      <c r="B25" s="219" t="s">
        <v>146</v>
      </c>
      <c r="C25" s="516">
        <f>+'C11A1'!C28/'C3A'!C26*100</f>
        <v>14.635200553250346</v>
      </c>
      <c r="D25" s="516">
        <f>+'C11A1'!D28/'C3A'!D26*100</f>
        <v>25.849985087980915</v>
      </c>
      <c r="E25" s="516">
        <f>+'C11A1'!E28/'C3A'!E26*100</f>
        <v>32.817611777535447</v>
      </c>
      <c r="F25" s="516">
        <f>+'C11A1'!F28/'C3A'!F26*100</f>
        <v>27.969348659003828</v>
      </c>
      <c r="G25" s="516">
        <f>+'C11A1'!G28/'C3A'!G26*100</f>
        <v>18.527564549895324</v>
      </c>
      <c r="H25" s="516">
        <f>+'C11A1'!H28/'C3A'!H26*100</f>
        <v>28.028357709054369</v>
      </c>
      <c r="I25" s="516">
        <f>+'C11A1'!I28/'C3A'!I26*100</f>
        <v>29.624088273798392</v>
      </c>
      <c r="J25" s="516">
        <f>+'C11A1'!J28/'C3A'!J26*100</f>
        <v>25.614996574702619</v>
      </c>
      <c r="K25" s="516">
        <f>+'C11A1'!K28/'C3A'!K26*100</f>
        <v>35.564622849580942</v>
      </c>
      <c r="L25" s="516">
        <f>+'C11A1'!L28/'C3A'!L26*100</f>
        <v>24.31463657484235</v>
      </c>
      <c r="M25" s="516">
        <f>+'C11A1'!M28/'C3A'!M26*100</f>
        <v>35.692779975205148</v>
      </c>
      <c r="N25" s="516">
        <f>+'C11A1'!N28/'C3A'!N26*100</f>
        <v>35.083489059015008</v>
      </c>
      <c r="O25" s="516">
        <f>+'C11A1'!O28/'C3A'!O26*100</f>
        <v>35.281023928770175</v>
      </c>
      <c r="P25" s="516">
        <f>+'C11A1'!P28/'C3A'!P26*100</f>
        <v>66.874221668742223</v>
      </c>
      <c r="Q25" s="516">
        <f>+'C11A1'!Q28/'C3A'!Q26*100</f>
        <v>25.906109768726271</v>
      </c>
      <c r="S25" s="452"/>
      <c r="T25" s="452"/>
      <c r="U25" s="452"/>
      <c r="V25" s="452"/>
      <c r="W25" s="452"/>
      <c r="X25" s="452"/>
      <c r="Y25" s="452"/>
      <c r="Z25" s="452"/>
    </row>
    <row r="26" spans="1:26">
      <c r="A26" s="1385"/>
      <c r="B26" s="219" t="s">
        <v>147</v>
      </c>
      <c r="C26" s="516">
        <f>+'C11A1'!C29/'C3A'!C27*100</f>
        <v>74.593304091943807</v>
      </c>
      <c r="D26" s="516">
        <f>+'C11A1'!D29/'C3A'!D27*100</f>
        <v>70.01735557680729</v>
      </c>
      <c r="E26" s="516">
        <f>+'C11A1'!E29/'C3A'!E27*100</f>
        <v>71.614176760879317</v>
      </c>
      <c r="F26" s="516">
        <f>+'C11A1'!F29/'C3A'!F27*100</f>
        <v>72.577330181892918</v>
      </c>
      <c r="G26" s="516">
        <f>+'C11A1'!G29/'C3A'!G27*100</f>
        <v>58.626359726789779</v>
      </c>
      <c r="H26" s="516">
        <f>+'C11A1'!H29/'C3A'!H27*100</f>
        <v>64.352196574832462</v>
      </c>
      <c r="I26" s="516">
        <f>+'C11A1'!I29/'C3A'!I27*100</f>
        <v>54.764116857644261</v>
      </c>
      <c r="J26" s="516">
        <f>+'C11A1'!J29/'C3A'!J27*100</f>
        <v>69.397459820622416</v>
      </c>
      <c r="K26" s="516">
        <f>+'C11A1'!K29/'C3A'!K27*100</f>
        <v>53.65692465854017</v>
      </c>
      <c r="L26" s="516">
        <f>+'C11A1'!L29/'C3A'!L27*100</f>
        <v>66.873362123057618</v>
      </c>
      <c r="M26" s="516">
        <f>+'C11A1'!M29/'C3A'!M27*100</f>
        <v>66.611724356092765</v>
      </c>
      <c r="N26" s="516">
        <f>+'C11A1'!N29/'C3A'!N27*100</f>
        <v>69.669270400531829</v>
      </c>
      <c r="O26" s="516">
        <f>+'C11A1'!O29/'C3A'!O27*100</f>
        <v>74.459982678689698</v>
      </c>
      <c r="P26" s="516">
        <f>+'C11A1'!P29/'C3A'!P27*100</f>
        <v>13.687687592307327</v>
      </c>
      <c r="Q26" s="516">
        <f>+'C11A1'!Q29/'C3A'!Q27*100</f>
        <v>78.917647058823519</v>
      </c>
      <c r="S26" s="452"/>
      <c r="T26" s="452"/>
      <c r="U26" s="452"/>
      <c r="V26" s="452"/>
      <c r="W26" s="452"/>
      <c r="X26" s="452"/>
      <c r="Y26" s="452"/>
      <c r="Z26" s="452"/>
    </row>
    <row r="27" spans="1:26" ht="69">
      <c r="A27" s="1385"/>
      <c r="B27" s="219" t="s">
        <v>148</v>
      </c>
      <c r="C27" s="516">
        <f>+'C11A1'!C30/'C3A'!C28*100</f>
        <v>0</v>
      </c>
      <c r="D27" s="516">
        <f>+'C11A1'!D30/'C3A'!D28*100</f>
        <v>0</v>
      </c>
      <c r="E27" s="516">
        <f>+'C11A1'!E30/'C3A'!E28*100</f>
        <v>0</v>
      </c>
      <c r="F27" s="516">
        <f>+'C11A1'!F30/'C3A'!F28*100</f>
        <v>0</v>
      </c>
      <c r="G27" s="516">
        <f>+'C11A1'!G30/'C3A'!G28*100</f>
        <v>0</v>
      </c>
      <c r="H27" s="516">
        <f>+'C11A1'!H30/'C3A'!H28*100</f>
        <v>0</v>
      </c>
      <c r="I27" s="516">
        <f>+'C11A1'!I30/'C3A'!I28*100</f>
        <v>0.68238714366470155</v>
      </c>
      <c r="J27" s="516">
        <f>+'C11A1'!J30/'C3A'!J28*100</f>
        <v>8.1679221065460064E-2</v>
      </c>
      <c r="K27" s="516">
        <f>+'C11A1'!K30/'C3A'!K28*100</f>
        <v>0</v>
      </c>
      <c r="L27" s="516">
        <f>+'C11A1'!L30/'C3A'!L28*100</f>
        <v>0</v>
      </c>
      <c r="M27" s="516">
        <f>+'C11A1'!M30/'C3A'!M28*100</f>
        <v>0</v>
      </c>
      <c r="N27" s="516">
        <f>+'C11A1'!N30/'C3A'!N28*100</f>
        <v>0</v>
      </c>
      <c r="O27" s="516">
        <f>+'C11A1'!O30/'C3A'!O28*100</f>
        <v>0</v>
      </c>
      <c r="P27" s="516">
        <f>+'C11A1'!P30/'C3A'!P28*100</f>
        <v>0</v>
      </c>
      <c r="Q27" s="516">
        <f>+'C11A1'!Q30/'C3A'!Q28*100</f>
        <v>0</v>
      </c>
      <c r="S27" s="452"/>
      <c r="T27" s="452"/>
      <c r="U27" s="452"/>
      <c r="V27" s="452"/>
      <c r="W27" s="452"/>
      <c r="X27" s="452"/>
      <c r="Y27" s="452"/>
      <c r="Z27" s="452"/>
    </row>
    <row r="28" spans="1:26" ht="41.4">
      <c r="A28" s="1386"/>
      <c r="B28" s="220" t="s">
        <v>149</v>
      </c>
      <c r="C28" s="517">
        <f>+'C11A1'!C31/'C3A'!C29*100</f>
        <v>0</v>
      </c>
      <c r="D28" s="517">
        <f>+'C11A1'!D31/'C3A'!D29*100</f>
        <v>0</v>
      </c>
      <c r="E28" s="517">
        <f>+'C11A1'!E31/'C3A'!E29*100</f>
        <v>0</v>
      </c>
      <c r="F28" s="517">
        <f>+'C11A1'!F31/'C3A'!F29*100</f>
        <v>0</v>
      </c>
      <c r="G28" s="517">
        <f>+'C11A1'!G31/'C3A'!G29*100</f>
        <v>0</v>
      </c>
      <c r="H28" s="517">
        <f>+'C11A1'!H31/'C3A'!H29*100</f>
        <v>0</v>
      </c>
      <c r="I28" s="517">
        <f>+'C11A1'!I31/'C3A'!I29*100</f>
        <v>0</v>
      </c>
      <c r="J28" s="517">
        <f>+'C11A1'!J31/'C3A'!J29*100</f>
        <v>0</v>
      </c>
      <c r="K28" s="517">
        <f>+'C11A1'!K31/'C3A'!K29*100</f>
        <v>0</v>
      </c>
      <c r="L28" s="517">
        <f>+'C11A1'!L31/'C3A'!L29*100</f>
        <v>0</v>
      </c>
      <c r="M28" s="517">
        <f>+'C11A1'!M31/'C3A'!M29*100</f>
        <v>0</v>
      </c>
      <c r="N28" s="517">
        <f>+'C11A1'!N31/'C3A'!N29*100</f>
        <v>0</v>
      </c>
      <c r="O28" s="517">
        <f>+'C11A1'!O31/'C3A'!O29*100</f>
        <v>0</v>
      </c>
      <c r="P28" s="517">
        <f>+'C11A1'!P31/'C3A'!P29*100</f>
        <v>100</v>
      </c>
      <c r="Q28" s="517">
        <f>+'C11A1'!Q31/'C3A'!Q29*100</f>
        <v>0</v>
      </c>
      <c r="S28" s="452"/>
      <c r="T28" s="452"/>
      <c r="U28" s="452"/>
      <c r="V28" s="452"/>
      <c r="W28" s="452"/>
      <c r="X28" s="452"/>
      <c r="Y28" s="452"/>
      <c r="Z28" s="452"/>
    </row>
    <row r="29" spans="1:26">
      <c r="L29" s="515"/>
      <c r="M29" s="515"/>
      <c r="N29" s="515"/>
      <c r="O29" s="515"/>
      <c r="P29" s="515"/>
      <c r="Q29" s="515"/>
    </row>
    <row r="30" spans="1:26">
      <c r="L30" s="515"/>
      <c r="M30" s="515"/>
      <c r="N30" s="515"/>
      <c r="O30" s="515"/>
      <c r="P30" s="515"/>
      <c r="Q30" s="515"/>
    </row>
  </sheetData>
  <mergeCells count="4">
    <mergeCell ref="A2:B2"/>
    <mergeCell ref="A3:A28"/>
    <mergeCell ref="B3:Q3"/>
    <mergeCell ref="A1:Q1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</sheetPr>
  <dimension ref="A1:S28"/>
  <sheetViews>
    <sheetView showGridLines="0" topLeftCell="A4" workbookViewId="0">
      <selection activeCell="A32" sqref="A32"/>
    </sheetView>
  </sheetViews>
  <sheetFormatPr baseColWidth="10" defaultColWidth="11.44140625" defaultRowHeight="13.8"/>
  <cols>
    <col min="1" max="1" width="5.6640625" style="221" customWidth="1"/>
    <col min="2" max="2" width="34.33203125" style="44" customWidth="1"/>
    <col min="3" max="5" width="10.109375" style="44" customWidth="1"/>
    <col min="6" max="17" width="10.109375" style="11" customWidth="1"/>
    <col min="18" max="16384" width="11.44140625" style="161"/>
  </cols>
  <sheetData>
    <row r="1" spans="1:19" ht="29.25" customHeight="1">
      <c r="A1" s="1410" t="s">
        <v>360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L1" s="1410"/>
      <c r="M1" s="1410"/>
      <c r="N1" s="1410"/>
      <c r="O1" s="1410"/>
      <c r="P1" s="1410"/>
      <c r="Q1" s="1410"/>
      <c r="R1" s="213"/>
    </row>
    <row r="2" spans="1:19" ht="29.25" customHeight="1">
      <c r="A2" s="1429" t="s">
        <v>232</v>
      </c>
      <c r="B2" s="1434"/>
      <c r="C2" s="203">
        <v>2007</v>
      </c>
      <c r="D2" s="203">
        <v>2008</v>
      </c>
      <c r="E2" s="203">
        <v>2009</v>
      </c>
      <c r="F2" s="203">
        <v>2010</v>
      </c>
      <c r="G2" s="203">
        <v>2011</v>
      </c>
      <c r="H2" s="203">
        <v>2012</v>
      </c>
      <c r="I2" s="203">
        <v>2013</v>
      </c>
      <c r="J2" s="204">
        <v>2014</v>
      </c>
      <c r="K2" s="203">
        <v>2015</v>
      </c>
      <c r="L2" s="521">
        <v>2016</v>
      </c>
      <c r="M2" s="203">
        <v>2017</v>
      </c>
      <c r="N2" s="521">
        <v>2018</v>
      </c>
      <c r="O2" s="203">
        <v>2019</v>
      </c>
      <c r="P2" s="521">
        <v>2020</v>
      </c>
      <c r="Q2" s="203">
        <v>2021</v>
      </c>
      <c r="R2" s="214"/>
    </row>
    <row r="3" spans="1:19" ht="22.5" customHeight="1">
      <c r="A3" s="1384" t="s">
        <v>150</v>
      </c>
      <c r="B3" s="1431" t="s">
        <v>199</v>
      </c>
      <c r="C3" s="1431"/>
      <c r="D3" s="1431"/>
      <c r="E3" s="1431"/>
      <c r="F3" s="1431"/>
      <c r="G3" s="1431"/>
      <c r="H3" s="1431"/>
      <c r="I3" s="1431"/>
      <c r="J3" s="1431"/>
      <c r="K3" s="1431"/>
      <c r="L3" s="1431"/>
      <c r="M3" s="1431"/>
      <c r="N3" s="1431"/>
      <c r="O3" s="1431"/>
      <c r="P3" s="1431"/>
      <c r="Q3" s="1431"/>
    </row>
    <row r="4" spans="1:19" ht="22.5" customHeight="1">
      <c r="A4" s="1385"/>
      <c r="B4" s="519" t="s">
        <v>150</v>
      </c>
      <c r="C4" s="520">
        <f>+'C11A2'!C4/'C3B'!C5*100</f>
        <v>48.024027599396263</v>
      </c>
      <c r="D4" s="520">
        <f>+'C11A2'!D4/'C3B'!D5*100</f>
        <v>47.101664950991363</v>
      </c>
      <c r="E4" s="520">
        <f>+'C11A2'!E4/'C3B'!E5*100</f>
        <v>47.757370548990338</v>
      </c>
      <c r="F4" s="520">
        <f>+'C11A2'!F4/'C3B'!F5*100</f>
        <v>47.305149400954818</v>
      </c>
      <c r="G4" s="520">
        <f>+'C11A2'!G4/'C3B'!G5*100</f>
        <v>43.219295698178009</v>
      </c>
      <c r="H4" s="520">
        <f>+'C11A2'!H4/'C3B'!H5*100</f>
        <v>45.194255126811775</v>
      </c>
      <c r="I4" s="520">
        <f>+'C11A2'!I4/'C3B'!I5*100</f>
        <v>43.417529984672157</v>
      </c>
      <c r="J4" s="520">
        <f>+'C11A2'!J4/'C3B'!J5*100</f>
        <v>45.488659441663877</v>
      </c>
      <c r="K4" s="520">
        <f>+'C11A2'!K4/'C3B'!K5*100</f>
        <v>43.656276961752837</v>
      </c>
      <c r="L4" s="520">
        <f>+'C11A2'!L4/'C3B'!L5*100</f>
        <v>46.51515237678209</v>
      </c>
      <c r="M4" s="520">
        <f>+'C11A2'!M4/'C3B'!M5*100</f>
        <v>43.916617838342667</v>
      </c>
      <c r="N4" s="520">
        <f>+'C11A2'!N4/'C3B'!N5*100</f>
        <v>47.510649229205121</v>
      </c>
      <c r="O4" s="520">
        <f>+'C11A2'!O4/'C3B'!O5*100</f>
        <v>48.026785562678235</v>
      </c>
      <c r="P4" s="520">
        <f>+'C11A2'!P4/'C3B'!P5*100</f>
        <v>41.236410271967159</v>
      </c>
      <c r="Q4" s="520">
        <f>+'C11A2'!Q4/'C3B'!Q5*100</f>
        <v>52.789232834657419</v>
      </c>
    </row>
    <row r="5" spans="1:19" ht="22.5" customHeight="1">
      <c r="A5" s="1385"/>
      <c r="B5" s="217" t="s">
        <v>123</v>
      </c>
      <c r="C5" s="216">
        <f>+'C11A2'!C5/'C3B'!C6*100</f>
        <v>84.305713865499882</v>
      </c>
      <c r="D5" s="216">
        <f>+'C11A2'!D5/'C3B'!D6*100</f>
        <v>85.019439926225587</v>
      </c>
      <c r="E5" s="216">
        <f>+'C11A2'!E5/'C3B'!E6*100</f>
        <v>83.941736766822885</v>
      </c>
      <c r="F5" s="216">
        <f>+'C11A2'!F5/'C3B'!F6*100</f>
        <v>83.508437554548081</v>
      </c>
      <c r="G5" s="216">
        <f>+'C11A2'!G5/'C3B'!G6*100</f>
        <v>83.820931415622255</v>
      </c>
      <c r="H5" s="216">
        <f>+'C11A2'!H5/'C3B'!H6*100</f>
        <v>84.94770060245628</v>
      </c>
      <c r="I5" s="216">
        <f>+'C11A2'!I5/'C3B'!I6*100</f>
        <v>84.95427486447565</v>
      </c>
      <c r="J5" s="216">
        <f>+'C11A2'!J5/'C3B'!J6*100</f>
        <v>83.637905847980775</v>
      </c>
      <c r="K5" s="216">
        <f>+'C11A2'!K5/'C3B'!K6*100</f>
        <v>84.185708743272684</v>
      </c>
      <c r="L5" s="216">
        <f>+'C11A2'!L5/'C3B'!L6*100</f>
        <v>85.168403278673026</v>
      </c>
      <c r="M5" s="216">
        <f>+'C11A2'!M5/'C3B'!M6*100</f>
        <v>80.967364739063456</v>
      </c>
      <c r="N5" s="216">
        <f>+'C11A2'!N5/'C3B'!N6*100</f>
        <v>83.284842886189509</v>
      </c>
      <c r="O5" s="216">
        <f>+'C11A2'!O5/'C3B'!O6*100</f>
        <v>82.564912947369891</v>
      </c>
      <c r="P5" s="216">
        <f>+'C11A2'!P5/'C3B'!P6*100</f>
        <v>11.533123455536373</v>
      </c>
      <c r="Q5" s="216">
        <f>+'C11A2'!Q5/'C3B'!Q6*100</f>
        <v>86.178771363956557</v>
      </c>
      <c r="S5" s="457"/>
    </row>
    <row r="6" spans="1:19" ht="41.4">
      <c r="A6" s="1385"/>
      <c r="B6" s="219" t="s">
        <v>125</v>
      </c>
      <c r="C6" s="516">
        <f>+'C11A2'!C6/'C3B'!C7*100</f>
        <v>85.595952234120091</v>
      </c>
      <c r="D6" s="516">
        <f>+'C11A2'!D6/'C3B'!D7*100</f>
        <v>86.094329872692256</v>
      </c>
      <c r="E6" s="516">
        <f>+'C11A2'!E6/'C3B'!E7*100</f>
        <v>84.694639042546243</v>
      </c>
      <c r="F6" s="516">
        <f>+'C11A2'!F6/'C3B'!F7*100</f>
        <v>84.292167309811248</v>
      </c>
      <c r="G6" s="516">
        <f>+'C11A2'!G6/'C3B'!G7*100</f>
        <v>84.557170687846551</v>
      </c>
      <c r="H6" s="516">
        <f>+'C11A2'!H6/'C3B'!H7*100</f>
        <v>85.951207343382592</v>
      </c>
      <c r="I6" s="516">
        <f>+'C11A2'!I6/'C3B'!I7*100</f>
        <v>86.033041224331299</v>
      </c>
      <c r="J6" s="516">
        <f>+'C11A2'!J6/'C3B'!J7*100</f>
        <v>84.403779109972859</v>
      </c>
      <c r="K6" s="516">
        <f>+'C11A2'!K6/'C3B'!K7*100</f>
        <v>84.966188147976567</v>
      </c>
      <c r="L6" s="516">
        <f>+'C11A2'!L6/'C3B'!L7*100</f>
        <v>86.488737806111146</v>
      </c>
      <c r="M6" s="516">
        <f>+'C11A2'!M6/'C3B'!M7*100</f>
        <v>82.347006708659805</v>
      </c>
      <c r="N6" s="516">
        <f>+'C11A2'!N6/'C3B'!N7*100</f>
        <v>85.575179935640762</v>
      </c>
      <c r="O6" s="516">
        <f>+'C11A2'!O6/'C3B'!O7*100</f>
        <v>85.021425975168825</v>
      </c>
      <c r="P6" s="516">
        <f>+'C11A2'!P6/'C3B'!P7*100</f>
        <v>10.318173235915069</v>
      </c>
      <c r="Q6" s="516">
        <f>+'C11A2'!Q6/'C3B'!Q7*100</f>
        <v>87.61992811388572</v>
      </c>
    </row>
    <row r="7" spans="1:19">
      <c r="A7" s="1385"/>
      <c r="B7" s="219" t="s">
        <v>126</v>
      </c>
      <c r="C7" s="516">
        <f>+'C11A2'!C7/'C3B'!C8*100</f>
        <v>6.115515288788222</v>
      </c>
      <c r="D7" s="516">
        <f>+'C11A2'!D7/'C3B'!D8*100</f>
        <v>6.7396510434485117</v>
      </c>
      <c r="E7" s="516">
        <f>+'C11A2'!E7/'C3B'!E8*100</f>
        <v>30.578512396694212</v>
      </c>
      <c r="F7" s="516">
        <f>+'C11A2'!F7/'C3B'!F8*100</f>
        <v>12.747631352282514</v>
      </c>
      <c r="G7" s="516">
        <f>+'C11A2'!G7/'C3B'!G8*100</f>
        <v>25.463994060876022</v>
      </c>
      <c r="H7" s="516">
        <f>+'C11A2'!H7/'C3B'!H8*100</f>
        <v>15.634971282705806</v>
      </c>
      <c r="I7" s="516">
        <f>+'C11A2'!I7/'C3B'!I8*100</f>
        <v>31.445811093061032</v>
      </c>
      <c r="J7" s="516">
        <f>+'C11A2'!J7/'C3B'!J8*100</f>
        <v>20.189648360331887</v>
      </c>
      <c r="K7" s="516">
        <f>+'C11A2'!K7/'C3B'!K8*100</f>
        <v>20.841847159787495</v>
      </c>
      <c r="L7" s="516">
        <f>+'C11A2'!L7/'C3B'!L8*100</f>
        <v>11.868484362469928</v>
      </c>
      <c r="M7" s="516">
        <f>+'C11A2'!M7/'C3B'!M8*100</f>
        <v>13.498622589531681</v>
      </c>
      <c r="N7" s="516">
        <f>+'C11A2'!N7/'C3B'!N8*100</f>
        <v>11.142061281337048</v>
      </c>
      <c r="O7" s="516">
        <f>+'C11A2'!O7/'C3B'!O8*100</f>
        <v>5.8682992384649841</v>
      </c>
      <c r="P7" s="516">
        <f>+'C11A2'!P7/'C3B'!P8*100</f>
        <v>97.608431293068506</v>
      </c>
      <c r="Q7" s="516">
        <f>+'C11A2'!Q7/'C3B'!Q8*100</f>
        <v>5.3939714436805923</v>
      </c>
    </row>
    <row r="8" spans="1:19" ht="22.5" customHeight="1">
      <c r="A8" s="1385"/>
      <c r="B8" s="217" t="s">
        <v>127</v>
      </c>
      <c r="C8" s="216">
        <f>+'C11A2'!C8/'C3B'!C9*100</f>
        <v>37.80008590928616</v>
      </c>
      <c r="D8" s="216">
        <f>+'C11A2'!D8/'C3B'!D9*100</f>
        <v>35.701377020841932</v>
      </c>
      <c r="E8" s="216">
        <f>+'C11A2'!E8/'C3B'!E9*100</f>
        <v>38.031038732135052</v>
      </c>
      <c r="F8" s="216">
        <f>+'C11A2'!F8/'C3B'!F9*100</f>
        <v>40.670039226825075</v>
      </c>
      <c r="G8" s="216">
        <f>+'C11A2'!G8/'C3B'!G9*100</f>
        <v>36.873333944129591</v>
      </c>
      <c r="H8" s="216">
        <f>+'C11A2'!H8/'C3B'!H9*100</f>
        <v>38.409007247940494</v>
      </c>
      <c r="I8" s="216">
        <f>+'C11A2'!I8/'C3B'!I9*100</f>
        <v>36.973591102937561</v>
      </c>
      <c r="J8" s="216">
        <f>+'C11A2'!J8/'C3B'!J9*100</f>
        <v>40.853694986176492</v>
      </c>
      <c r="K8" s="216">
        <f>+'C11A2'!K8/'C3B'!K9*100</f>
        <v>41.459058669293903</v>
      </c>
      <c r="L8" s="216">
        <f>+'C11A2'!L8/'C3B'!L9*100</f>
        <v>42.202531340501849</v>
      </c>
      <c r="M8" s="216">
        <f>+'C11A2'!M8/'C3B'!M9*100</f>
        <v>39.474679276027267</v>
      </c>
      <c r="N8" s="216">
        <f>+'C11A2'!N8/'C3B'!N9*100</f>
        <v>45.883645164293029</v>
      </c>
      <c r="O8" s="216">
        <f>+'C11A2'!O8/'C3B'!O9*100</f>
        <v>48.447618824959669</v>
      </c>
      <c r="P8" s="216">
        <f>+'C11A2'!P8/'C3B'!P9*100</f>
        <v>33.220036749730717</v>
      </c>
      <c r="Q8" s="216">
        <f>+'C11A2'!Q8/'C3B'!Q9*100</f>
        <v>58.516759726386468</v>
      </c>
    </row>
    <row r="9" spans="1:19">
      <c r="A9" s="1385"/>
      <c r="B9" s="219" t="s">
        <v>129</v>
      </c>
      <c r="C9" s="516">
        <f>+'C11A2'!C9/'C3B'!C10*100</f>
        <v>31.453618416482588</v>
      </c>
      <c r="D9" s="516">
        <f>+'C11A2'!D9/'C3B'!D10*100</f>
        <v>33.369879534584129</v>
      </c>
      <c r="E9" s="516">
        <f>+'C11A2'!E9/'C3B'!E10*100</f>
        <v>35.995008538027058</v>
      </c>
      <c r="F9" s="516">
        <f>+'C11A2'!F9/'C3B'!F10*100</f>
        <v>35.487968004756048</v>
      </c>
      <c r="G9" s="516">
        <f>+'C11A2'!G9/'C3B'!G10*100</f>
        <v>33.303269792255833</v>
      </c>
      <c r="H9" s="516">
        <f>+'C11A2'!H9/'C3B'!H10*100</f>
        <v>37.172562591407349</v>
      </c>
      <c r="I9" s="516">
        <f>+'C11A2'!I9/'C3B'!I10*100</f>
        <v>32.930305199453372</v>
      </c>
      <c r="J9" s="516">
        <f>+'C11A2'!J9/'C3B'!J10*100</f>
        <v>34.516187025487135</v>
      </c>
      <c r="K9" s="516">
        <f>+'C11A2'!K9/'C3B'!K10*100</f>
        <v>32.290661656426138</v>
      </c>
      <c r="L9" s="516">
        <f>+'C11A2'!L9/'C3B'!L10*100</f>
        <v>39.651741995569168</v>
      </c>
      <c r="M9" s="516">
        <f>+'C11A2'!M9/'C3B'!M10*100</f>
        <v>36.171469218483672</v>
      </c>
      <c r="N9" s="516">
        <f>+'C11A2'!N9/'C3B'!N10*100</f>
        <v>41.93588300070526</v>
      </c>
      <c r="O9" s="516">
        <f>+'C11A2'!O9/'C3B'!O10*100</f>
        <v>41.448849612925756</v>
      </c>
      <c r="P9" s="516">
        <f>+'C11A2'!P9/'C3B'!P10*100</f>
        <v>48.556843231536746</v>
      </c>
      <c r="Q9" s="516">
        <f>+'C11A2'!Q9/'C3B'!Q10*100</f>
        <v>48.09722690601572</v>
      </c>
    </row>
    <row r="10" spans="1:19" ht="27.6">
      <c r="A10" s="1385"/>
      <c r="B10" s="219" t="s">
        <v>130</v>
      </c>
      <c r="C10" s="516">
        <f>+'C11A2'!C10/'C3B'!C11*100</f>
        <v>0</v>
      </c>
      <c r="D10" s="516">
        <f>+'C11A2'!D10/'C3B'!D11*100</f>
        <v>7.6553491351697627</v>
      </c>
      <c r="E10" s="516">
        <f>+'C11A2'!E10/'C3B'!E11*100</f>
        <v>4.204625087596356</v>
      </c>
      <c r="F10" s="516">
        <f>+'C11A2'!F10/'C3B'!F11*100</f>
        <v>2.7474150664697192</v>
      </c>
      <c r="G10" s="516">
        <f>+'C11A2'!G10/'C3B'!G11*100</f>
        <v>2.4865118461177573</v>
      </c>
      <c r="H10" s="516">
        <f>+'C11A2'!H10/'C3B'!H11*100</f>
        <v>1.1474269819193326</v>
      </c>
      <c r="I10" s="516">
        <f>+'C11A2'!I10/'C3B'!I11*100</f>
        <v>6.0498220640569391</v>
      </c>
      <c r="J10" s="516">
        <f>+'C11A2'!J10/'C3B'!J11*100</f>
        <v>1.1166253101736971</v>
      </c>
      <c r="K10" s="516">
        <f>+'C11A2'!K10/'C3B'!K11*100</f>
        <v>3.0968338340651722</v>
      </c>
      <c r="L10" s="516">
        <f>+'C11A2'!L10/'C3B'!L11*100</f>
        <v>10.83838940981798</v>
      </c>
      <c r="M10" s="516">
        <f>+'C11A2'!M10/'C3B'!M11*100</f>
        <v>0</v>
      </c>
      <c r="N10" s="516">
        <f>+'C11A2'!N10/'C3B'!N11*100</f>
        <v>0</v>
      </c>
      <c r="O10" s="516">
        <f>+'C11A2'!O10/'C3B'!O11*100</f>
        <v>0</v>
      </c>
      <c r="P10" s="516">
        <f>+'C11A2'!P10/'C3B'!P11*100</f>
        <v>100</v>
      </c>
      <c r="Q10" s="516">
        <f>+'C11A2'!Q10/'C3B'!Q11*100</f>
        <v>0.80122090805036239</v>
      </c>
    </row>
    <row r="11" spans="1:19" ht="41.4">
      <c r="A11" s="1385"/>
      <c r="B11" s="219" t="s">
        <v>131</v>
      </c>
      <c r="C11" s="516">
        <f>+'C11A2'!C11/'C3B'!C12*100</f>
        <v>7.3011734028683177</v>
      </c>
      <c r="D11" s="516">
        <f>+'C11A2'!D11/'C3B'!D12*100</f>
        <v>10.506855646279464</v>
      </c>
      <c r="E11" s="516">
        <f>+'C11A2'!E11/'C3B'!E12*100</f>
        <v>14.895104895104897</v>
      </c>
      <c r="F11" s="516">
        <f>+'C11A2'!F11/'C3B'!F12*100</f>
        <v>3.600139811254806</v>
      </c>
      <c r="G11" s="516">
        <f>+'C11A2'!G11/'C3B'!G12*100</f>
        <v>9.6367579289780423</v>
      </c>
      <c r="H11" s="516">
        <f>+'C11A2'!H11/'C3B'!H12*100</f>
        <v>15.957933241883859</v>
      </c>
      <c r="I11" s="516">
        <f>+'C11A2'!I11/'C3B'!I12*100</f>
        <v>10.488809709386484</v>
      </c>
      <c r="J11" s="516">
        <f>+'C11A2'!J11/'C3B'!J12*100</f>
        <v>17.209166545029923</v>
      </c>
      <c r="K11" s="516">
        <f>+'C11A2'!K11/'C3B'!K12*100</f>
        <v>13.048933500627353</v>
      </c>
      <c r="L11" s="516">
        <f>+'C11A2'!L11/'C3B'!L12*100</f>
        <v>4.6252782587187733</v>
      </c>
      <c r="M11" s="516">
        <f>+'C11A2'!M11/'C3B'!M12*100</f>
        <v>9.440163191296465</v>
      </c>
      <c r="N11" s="516">
        <f>+'C11A2'!N11/'C3B'!N12*100</f>
        <v>14.406277761326622</v>
      </c>
      <c r="O11" s="516">
        <f>+'C11A2'!O11/'C3B'!O12*100</f>
        <v>25.970232299346225</v>
      </c>
      <c r="P11" s="516">
        <f>+'C11A2'!P11/'C3B'!P12*100</f>
        <v>85.196471531676025</v>
      </c>
      <c r="Q11" s="516">
        <f>+'C11A2'!Q11/'C3B'!Q12*100</f>
        <v>20.003454828122301</v>
      </c>
    </row>
    <row r="12" spans="1:19">
      <c r="A12" s="1385"/>
      <c r="B12" s="219" t="s">
        <v>132</v>
      </c>
      <c r="C12" s="516">
        <f>+'C11A2'!C12/'C3B'!C13*100</f>
        <v>44.876522516482289</v>
      </c>
      <c r="D12" s="516">
        <f>+'C11A2'!D12/'C3B'!D13*100</f>
        <v>39.181151278831535</v>
      </c>
      <c r="E12" s="516">
        <f>+'C11A2'!E12/'C3B'!E13*100</f>
        <v>42.037547364795039</v>
      </c>
      <c r="F12" s="516">
        <f>+'C11A2'!F12/'C3B'!F13*100</f>
        <v>46.649708041856968</v>
      </c>
      <c r="G12" s="516">
        <f>+'C11A2'!G12/'C3B'!G13*100</f>
        <v>40.69246998047992</v>
      </c>
      <c r="H12" s="516">
        <f>+'C11A2'!H12/'C3B'!H13*100</f>
        <v>40.562063263793419</v>
      </c>
      <c r="I12" s="516">
        <f>+'C11A2'!I12/'C3B'!I13*100</f>
        <v>40.702197293793084</v>
      </c>
      <c r="J12" s="516">
        <f>+'C11A2'!J12/'C3B'!J13*100</f>
        <v>45.277193975890498</v>
      </c>
      <c r="K12" s="516">
        <f>+'C11A2'!K12/'C3B'!K13*100</f>
        <v>48.097510562631086</v>
      </c>
      <c r="L12" s="516">
        <f>+'C11A2'!L12/'C3B'!L13*100</f>
        <v>45.798773891092679</v>
      </c>
      <c r="M12" s="516">
        <f>+'C11A2'!M12/'C3B'!M13*100</f>
        <v>43.438165050839444</v>
      </c>
      <c r="N12" s="516">
        <f>+'C11A2'!N12/'C3B'!N13*100</f>
        <v>49.872448979591837</v>
      </c>
      <c r="O12" s="516">
        <f>+'C11A2'!O12/'C3B'!O13*100</f>
        <v>54.313104954379732</v>
      </c>
      <c r="P12" s="516">
        <f>+'C11A2'!P12/'C3B'!P13*100</f>
        <v>20.850205431703227</v>
      </c>
      <c r="Q12" s="516">
        <f>+'C11A2'!Q12/'C3B'!Q13*100</f>
        <v>68.38423667268151</v>
      </c>
    </row>
    <row r="13" spans="1:19" ht="22.5" customHeight="1">
      <c r="A13" s="1385"/>
      <c r="B13" s="217" t="s">
        <v>133</v>
      </c>
      <c r="C13" s="216">
        <f>+'C11A2'!C13/'C3B'!C14*100</f>
        <v>34.683198980333401</v>
      </c>
      <c r="D13" s="216">
        <f>+'C11A2'!D13/'C3B'!D14*100</f>
        <v>34.744538782497955</v>
      </c>
      <c r="E13" s="216">
        <f>+'C11A2'!E13/'C3B'!E14*100</f>
        <v>35.409735653064054</v>
      </c>
      <c r="F13" s="216">
        <f>+'C11A2'!F13/'C3B'!F14*100</f>
        <v>34.479609171559808</v>
      </c>
      <c r="G13" s="216">
        <f>+'C11A2'!G13/'C3B'!G14*100</f>
        <v>28.713394818090539</v>
      </c>
      <c r="H13" s="216">
        <f>+'C11A2'!H13/'C3B'!H14*100</f>
        <v>31.712531168059694</v>
      </c>
      <c r="I13" s="216">
        <f>+'C11A2'!I13/'C3B'!I14*100</f>
        <v>29.666750187922826</v>
      </c>
      <c r="J13" s="216">
        <f>+'C11A2'!J13/'C3B'!J14*100</f>
        <v>32.768362630286859</v>
      </c>
      <c r="K13" s="216">
        <f>+'C11A2'!K13/'C3B'!K14*100</f>
        <v>30.554989658470561</v>
      </c>
      <c r="L13" s="216">
        <f>+'C11A2'!L13/'C3B'!L14*100</f>
        <v>34.578507338203046</v>
      </c>
      <c r="M13" s="216">
        <f>+'C11A2'!M13/'C3B'!M14*100</f>
        <v>33.63875961590697</v>
      </c>
      <c r="N13" s="216">
        <f>+'C11A2'!N13/'C3B'!N14*100</f>
        <v>36.189619835556996</v>
      </c>
      <c r="O13" s="216">
        <f>+'C11A2'!O13/'C3B'!O14*100</f>
        <v>36.332195986599316</v>
      </c>
      <c r="P13" s="216">
        <f>+'C11A2'!P13/'C3B'!P14*100</f>
        <v>53.851201500284176</v>
      </c>
      <c r="Q13" s="216">
        <f>+'C11A2'!Q13/'C3B'!Q14*100</f>
        <v>38.666122680077599</v>
      </c>
    </row>
    <row r="14" spans="1:19" ht="41.4">
      <c r="A14" s="1385"/>
      <c r="B14" s="219" t="s">
        <v>135</v>
      </c>
      <c r="C14" s="516">
        <f>+'C11A2'!C14/'C3B'!C15*100</f>
        <v>39.413115140098895</v>
      </c>
      <c r="D14" s="516">
        <f>+'C11A2'!D14/'C3B'!D15*100</f>
        <v>40.893772090856785</v>
      </c>
      <c r="E14" s="516">
        <f>+'C11A2'!E14/'C3B'!E15*100</f>
        <v>39.96846323996408</v>
      </c>
      <c r="F14" s="516">
        <f>+'C11A2'!F14/'C3B'!F15*100</f>
        <v>38.083758677732696</v>
      </c>
      <c r="G14" s="516">
        <f>+'C11A2'!G14/'C3B'!G15*100</f>
        <v>32.674640539508843</v>
      </c>
      <c r="H14" s="516">
        <f>+'C11A2'!H14/'C3B'!H15*100</f>
        <v>37.685535529005357</v>
      </c>
      <c r="I14" s="516">
        <f>+'C11A2'!I14/'C3B'!I15*100</f>
        <v>30.062258201854785</v>
      </c>
      <c r="J14" s="516">
        <f>+'C11A2'!J14/'C3B'!J15*100</f>
        <v>35.449393115547565</v>
      </c>
      <c r="K14" s="516">
        <f>+'C11A2'!K14/'C3B'!K15*100</f>
        <v>30.723004584735524</v>
      </c>
      <c r="L14" s="516">
        <f>+'C11A2'!L14/'C3B'!L15*100</f>
        <v>39.168556401154028</v>
      </c>
      <c r="M14" s="516">
        <f>+'C11A2'!M14/'C3B'!M15*100</f>
        <v>34.3658089880267</v>
      </c>
      <c r="N14" s="516">
        <f>+'C11A2'!N14/'C3B'!N15*100</f>
        <v>37.716729963806308</v>
      </c>
      <c r="O14" s="516">
        <f>+'C11A2'!O14/'C3B'!O15*100</f>
        <v>35.958104471969577</v>
      </c>
      <c r="P14" s="516">
        <f>+'C11A2'!P14/'C3B'!P15*100</f>
        <v>50.354702738442889</v>
      </c>
      <c r="Q14" s="516">
        <f>+'C11A2'!Q14/'C3B'!Q15*100</f>
        <v>42.225638599810786</v>
      </c>
    </row>
    <row r="15" spans="1:19">
      <c r="A15" s="1385"/>
      <c r="B15" s="219" t="s">
        <v>136</v>
      </c>
      <c r="C15" s="516">
        <f>+'C11A2'!C15/'C3B'!C16*100</f>
        <v>56.459275732228143</v>
      </c>
      <c r="D15" s="516">
        <f>+'C11A2'!D15/'C3B'!D16*100</f>
        <v>55.112423908892829</v>
      </c>
      <c r="E15" s="516">
        <f>+'C11A2'!E15/'C3B'!E16*100</f>
        <v>57.894166124484926</v>
      </c>
      <c r="F15" s="516">
        <f>+'C11A2'!F15/'C3B'!F16*100</f>
        <v>56.81002278852457</v>
      </c>
      <c r="G15" s="516">
        <f>+'C11A2'!G15/'C3B'!G16*100</f>
        <v>51.603089669457148</v>
      </c>
      <c r="H15" s="516">
        <f>+'C11A2'!H15/'C3B'!H16*100</f>
        <v>53.653014603899805</v>
      </c>
      <c r="I15" s="516">
        <f>+'C11A2'!I15/'C3B'!I16*100</f>
        <v>53.794527620030976</v>
      </c>
      <c r="J15" s="516">
        <f>+'C11A2'!J15/'C3B'!J16*100</f>
        <v>54.435903363772972</v>
      </c>
      <c r="K15" s="516">
        <f>+'C11A2'!K15/'C3B'!K16*100</f>
        <v>56.033875656837431</v>
      </c>
      <c r="L15" s="516">
        <f>+'C11A2'!L15/'C3B'!L16*100</f>
        <v>61.214129960750107</v>
      </c>
      <c r="M15" s="516">
        <f>+'C11A2'!M15/'C3B'!M16*100</f>
        <v>62.710771512396427</v>
      </c>
      <c r="N15" s="516">
        <f>+'C11A2'!N15/'C3B'!N16*100</f>
        <v>63.321877054432584</v>
      </c>
      <c r="O15" s="516">
        <f>+'C11A2'!O15/'C3B'!O16*100</f>
        <v>63.260937500000004</v>
      </c>
      <c r="P15" s="516">
        <f>+'C11A2'!P15/'C3B'!P16*100</f>
        <v>32.436453812771234</v>
      </c>
      <c r="Q15" s="516">
        <f>+'C11A2'!Q15/'C3B'!Q16*100</f>
        <v>61.002115617597596</v>
      </c>
    </row>
    <row r="16" spans="1:19">
      <c r="A16" s="1385"/>
      <c r="B16" s="219" t="s">
        <v>137</v>
      </c>
      <c r="C16" s="516">
        <f>+'C11A2'!C16/'C3B'!C17*100</f>
        <v>28.273908084041654</v>
      </c>
      <c r="D16" s="516">
        <f>+'C11A2'!D16/'C3B'!D17*100</f>
        <v>27.193266429265133</v>
      </c>
      <c r="E16" s="516">
        <f>+'C11A2'!E16/'C3B'!E17*100</f>
        <v>33.670257414661442</v>
      </c>
      <c r="F16" s="516">
        <f>+'C11A2'!F16/'C3B'!F17*100</f>
        <v>31.16907844630617</v>
      </c>
      <c r="G16" s="516">
        <f>+'C11A2'!G16/'C3B'!G17*100</f>
        <v>26.452817379497624</v>
      </c>
      <c r="H16" s="516">
        <f>+'C11A2'!H16/'C3B'!H17*100</f>
        <v>26.497911341106057</v>
      </c>
      <c r="I16" s="516">
        <f>+'C11A2'!I16/'C3B'!I17*100</f>
        <v>25.50460822877487</v>
      </c>
      <c r="J16" s="516">
        <f>+'C11A2'!J16/'C3B'!J17*100</f>
        <v>27.728847395925076</v>
      </c>
      <c r="K16" s="516">
        <f>+'C11A2'!K16/'C3B'!K17*100</f>
        <v>29.833906221300939</v>
      </c>
      <c r="L16" s="516">
        <f>+'C11A2'!L16/'C3B'!L17*100</f>
        <v>29.237858548203377</v>
      </c>
      <c r="M16" s="516">
        <f>+'C11A2'!M16/'C3B'!M17*100</f>
        <v>25.039665368527331</v>
      </c>
      <c r="N16" s="516">
        <f>+'C11A2'!N16/'C3B'!N17*100</f>
        <v>32.79667881733495</v>
      </c>
      <c r="O16" s="516">
        <f>+'C11A2'!O16/'C3B'!O17*100</f>
        <v>30.615586116568434</v>
      </c>
      <c r="P16" s="516">
        <f>+'C11A2'!P16/'C3B'!P17*100</f>
        <v>48.440239963082604</v>
      </c>
      <c r="Q16" s="516">
        <f>+'C11A2'!Q16/'C3B'!Q17*100</f>
        <v>37.156675948996046</v>
      </c>
    </row>
    <row r="17" spans="1:17">
      <c r="A17" s="1385"/>
      <c r="B17" s="219" t="s">
        <v>138</v>
      </c>
      <c r="C17" s="516">
        <f>+'C11A2'!C17/'C3B'!C18*100</f>
        <v>67.708567573645155</v>
      </c>
      <c r="D17" s="516">
        <f>+'C11A2'!D17/'C3B'!D18*100</f>
        <v>59.655113539354623</v>
      </c>
      <c r="E17" s="516">
        <f>+'C11A2'!E17/'C3B'!E18*100</f>
        <v>44.730215827338128</v>
      </c>
      <c r="F17" s="516">
        <f>+'C11A2'!F17/'C3B'!F18*100</f>
        <v>56.956521739130437</v>
      </c>
      <c r="G17" s="516">
        <f>+'C11A2'!G17/'C3B'!G18*100</f>
        <v>7.8209542547958684</v>
      </c>
      <c r="H17" s="516">
        <f>+'C11A2'!H17/'C3B'!H18*100</f>
        <v>11.7213391951302</v>
      </c>
      <c r="I17" s="516">
        <f>+'C11A2'!I17/'C3B'!I18*100</f>
        <v>11.309187706703234</v>
      </c>
      <c r="J17" s="516">
        <f>+'C11A2'!J17/'C3B'!J18*100</f>
        <v>17.344050718895051</v>
      </c>
      <c r="K17" s="516">
        <f>+'C11A2'!K17/'C3B'!K18*100</f>
        <v>13.105940419531112</v>
      </c>
      <c r="L17" s="516">
        <f>+'C11A2'!L17/'C3B'!L18*100</f>
        <v>10.322020309994654</v>
      </c>
      <c r="M17" s="516">
        <f>+'C11A2'!M17/'C3B'!M18*100</f>
        <v>11.05312794718642</v>
      </c>
      <c r="N17" s="516">
        <f>+'C11A2'!N17/'C3B'!N18*100</f>
        <v>15.001870557426114</v>
      </c>
      <c r="O17" s="516">
        <f>+'C11A2'!O17/'C3B'!O18*100</f>
        <v>19.711236660389204</v>
      </c>
      <c r="P17" s="516">
        <f>+'C11A2'!P17/'C3B'!P18*100</f>
        <v>83.072381930184804</v>
      </c>
      <c r="Q17" s="516">
        <f>+'C11A2'!Q17/'C3B'!Q18*100</f>
        <v>20.969622162792291</v>
      </c>
    </row>
    <row r="18" spans="1:17">
      <c r="A18" s="1385"/>
      <c r="B18" s="219" t="s">
        <v>139</v>
      </c>
      <c r="C18" s="516">
        <f>+'C11A2'!C18/'C3B'!C19*100</f>
        <v>6.8487097914457413</v>
      </c>
      <c r="D18" s="516">
        <f>+'C11A2'!D18/'C3B'!D19*100</f>
        <v>5.2083333333333339</v>
      </c>
      <c r="E18" s="516">
        <f>+'C11A2'!E18/'C3B'!E19*100</f>
        <v>5.9632576873956182</v>
      </c>
      <c r="F18" s="516">
        <f>+'C11A2'!F18/'C3B'!F19*100</f>
        <v>8.5623257666268415</v>
      </c>
      <c r="G18" s="516">
        <f>+'C11A2'!G18/'C3B'!G19*100</f>
        <v>9.1852584015814731</v>
      </c>
      <c r="H18" s="516">
        <f>+'C11A2'!H18/'C3B'!H19*100</f>
        <v>7.3856341644705727</v>
      </c>
      <c r="I18" s="516">
        <f>+'C11A2'!I18/'C3B'!I19*100</f>
        <v>13.063335348243671</v>
      </c>
      <c r="J18" s="516">
        <f>+'C11A2'!J18/'C3B'!J19*100</f>
        <v>1.4641187792136376</v>
      </c>
      <c r="K18" s="516">
        <f>+'C11A2'!K18/'C3B'!K19*100</f>
        <v>5.9204041399704286</v>
      </c>
      <c r="L18" s="516">
        <f>+'C11A2'!L18/'C3B'!L19*100</f>
        <v>7.2182457843018311</v>
      </c>
      <c r="M18" s="516">
        <f>+'C11A2'!M18/'C3B'!M19*100</f>
        <v>4.9525647210162411</v>
      </c>
      <c r="N18" s="516">
        <f>+'C11A2'!N18/'C3B'!N19*100</f>
        <v>3.7090558766859343</v>
      </c>
      <c r="O18" s="516">
        <f>+'C11A2'!O18/'C3B'!O19*100</f>
        <v>10.674455655868295</v>
      </c>
      <c r="P18" s="516">
        <f>+'C11A2'!P18/'C3B'!P19*100</f>
        <v>96.673324179253527</v>
      </c>
      <c r="Q18" s="516">
        <f>+'C11A2'!Q18/'C3B'!Q19*100</f>
        <v>9.5639379347244518</v>
      </c>
    </row>
    <row r="19" spans="1:17">
      <c r="A19" s="1385"/>
      <c r="B19" s="219" t="s">
        <v>140</v>
      </c>
      <c r="C19" s="516">
        <f>+'C11A2'!C19/'C3B'!C20*100</f>
        <v>17.39714525608732</v>
      </c>
      <c r="D19" s="516">
        <f>+'C11A2'!D19/'C3B'!D20*100</f>
        <v>16.576576576576578</v>
      </c>
      <c r="E19" s="516">
        <f>+'C11A2'!E19/'C3B'!E20*100</f>
        <v>21.717751188329782</v>
      </c>
      <c r="F19" s="516">
        <f>+'C11A2'!F19/'C3B'!F20*100</f>
        <v>22.450903377847602</v>
      </c>
      <c r="G19" s="516">
        <f>+'C11A2'!G19/'C3B'!G20*100</f>
        <v>16.067621078282059</v>
      </c>
      <c r="H19" s="516">
        <f>+'C11A2'!H19/'C3B'!H20*100</f>
        <v>28.539135348968635</v>
      </c>
      <c r="I19" s="516">
        <f>+'C11A2'!I19/'C3B'!I20*100</f>
        <v>14.076409495548962</v>
      </c>
      <c r="J19" s="516">
        <f>+'C11A2'!J19/'C3B'!J20*100</f>
        <v>28.452411007321381</v>
      </c>
      <c r="K19" s="516">
        <f>+'C11A2'!K19/'C3B'!K20*100</f>
        <v>24.557365439093484</v>
      </c>
      <c r="L19" s="516">
        <f>+'C11A2'!L19/'C3B'!L20*100</f>
        <v>27.097455761950879</v>
      </c>
      <c r="M19" s="516">
        <f>+'C11A2'!M19/'C3B'!M20*100</f>
        <v>16.262455348749764</v>
      </c>
      <c r="N19" s="516">
        <f>+'C11A2'!N19/'C3B'!N20*100</f>
        <v>25.096781329498953</v>
      </c>
      <c r="O19" s="516">
        <f>+'C11A2'!O19/'C3B'!O20*100</f>
        <v>19.03476206547418</v>
      </c>
      <c r="P19" s="516">
        <f>+'C11A2'!P19/'C3B'!P20*100</f>
        <v>53.805345847786171</v>
      </c>
      <c r="Q19" s="516">
        <f>+'C11A2'!Q19/'C3B'!Q20*100</f>
        <v>21.164549735978309</v>
      </c>
    </row>
    <row r="20" spans="1:17" ht="27.6">
      <c r="A20" s="1385"/>
      <c r="B20" s="219" t="s">
        <v>141</v>
      </c>
      <c r="C20" s="516">
        <f>+'C11A2'!C20/'C3B'!C21*100</f>
        <v>25.464420654911841</v>
      </c>
      <c r="D20" s="516">
        <f>+'C11A2'!D20/'C3B'!D21*100</f>
        <v>22.401981654216822</v>
      </c>
      <c r="E20" s="516">
        <f>+'C11A2'!E20/'C3B'!E21*100</f>
        <v>20.851265591946895</v>
      </c>
      <c r="F20" s="516">
        <f>+'C11A2'!F20/'C3B'!F21*100</f>
        <v>22.906919477961093</v>
      </c>
      <c r="G20" s="516">
        <f>+'C11A2'!G20/'C3B'!G21*100</f>
        <v>33.845105847830645</v>
      </c>
      <c r="H20" s="516">
        <f>+'C11A2'!H20/'C3B'!H21*100</f>
        <v>36.0974610974611</v>
      </c>
      <c r="I20" s="516">
        <f>+'C11A2'!I20/'C3B'!I21*100</f>
        <v>47.854671280276818</v>
      </c>
      <c r="J20" s="516">
        <f>+'C11A2'!J20/'C3B'!J21*100</f>
        <v>45.799538656150013</v>
      </c>
      <c r="K20" s="516">
        <f>+'C11A2'!K20/'C3B'!K21*100</f>
        <v>49.631873448609532</v>
      </c>
      <c r="L20" s="516">
        <f>+'C11A2'!L20/'C3B'!L21*100</f>
        <v>46.011464577954754</v>
      </c>
      <c r="M20" s="516">
        <f>+'C11A2'!M20/'C3B'!M21*100</f>
        <v>51.214663240071765</v>
      </c>
      <c r="N20" s="516">
        <f>+'C11A2'!N20/'C3B'!N21*100</f>
        <v>54.809722563221207</v>
      </c>
      <c r="O20" s="516">
        <f>+'C11A2'!O20/'C3B'!O21*100</f>
        <v>51.155761024182077</v>
      </c>
      <c r="P20" s="516">
        <f>+'C11A2'!P20/'C3B'!P21*100</f>
        <v>32.973503434739939</v>
      </c>
      <c r="Q20" s="516">
        <f>+'C11A2'!Q20/'C3B'!Q21*100</f>
        <v>57.830906492603603</v>
      </c>
    </row>
    <row r="21" spans="1:17" ht="27.6">
      <c r="A21" s="1385"/>
      <c r="B21" s="219" t="s">
        <v>142</v>
      </c>
      <c r="C21" s="516">
        <f>+'C11A2'!C21/'C3B'!C22*100</f>
        <v>43.389915544777992</v>
      </c>
      <c r="D21" s="516">
        <f>+'C11A2'!D21/'C3B'!D22*100</f>
        <v>42.294596002083082</v>
      </c>
      <c r="E21" s="516">
        <f>+'C11A2'!E21/'C3B'!E22*100</f>
        <v>41.262411821737821</v>
      </c>
      <c r="F21" s="516">
        <f>+'C11A2'!F21/'C3B'!F22*100</f>
        <v>38.207409568261376</v>
      </c>
      <c r="G21" s="516">
        <f>+'C11A2'!G21/'C3B'!G22*100</f>
        <v>37.137315946614947</v>
      </c>
      <c r="H21" s="516">
        <f>+'C11A2'!H21/'C3B'!H22*100</f>
        <v>37.12737127371274</v>
      </c>
      <c r="I21" s="516">
        <f>+'C11A2'!I21/'C3B'!I22*100</f>
        <v>36.069683235003666</v>
      </c>
      <c r="J21" s="516">
        <f>+'C11A2'!J21/'C3B'!J22*100</f>
        <v>42.456291273435717</v>
      </c>
      <c r="K21" s="516">
        <f>+'C11A2'!K21/'C3B'!K22*100</f>
        <v>37.80390687216002</v>
      </c>
      <c r="L21" s="516">
        <f>+'C11A2'!L21/'C3B'!L22*100</f>
        <v>38.530077427039906</v>
      </c>
      <c r="M21" s="516">
        <f>+'C11A2'!M21/'C3B'!M22*100</f>
        <v>38.457871799527879</v>
      </c>
      <c r="N21" s="516">
        <f>+'C11A2'!N21/'C3B'!N22*100</f>
        <v>47.886848216170577</v>
      </c>
      <c r="O21" s="516">
        <f>+'C11A2'!O21/'C3B'!O22*100</f>
        <v>49.725883588008863</v>
      </c>
      <c r="P21" s="516">
        <f>+'C11A2'!P21/'C3B'!P22*100</f>
        <v>33.344208809135402</v>
      </c>
      <c r="Q21" s="516">
        <f>+'C11A2'!Q21/'C3B'!Q22*100</f>
        <v>55.633291279580988</v>
      </c>
    </row>
    <row r="22" spans="1:17" ht="41.4">
      <c r="A22" s="1385"/>
      <c r="B22" s="219" t="s">
        <v>143</v>
      </c>
      <c r="C22" s="516">
        <f>+'C11A2'!C22/'C3B'!C23*100</f>
        <v>0</v>
      </c>
      <c r="D22" s="516">
        <f>+'C11A2'!D22/'C3B'!D23*100</f>
        <v>0</v>
      </c>
      <c r="E22" s="516">
        <f>+'C11A2'!E22/'C3B'!E23*100</f>
        <v>0</v>
      </c>
      <c r="F22" s="516">
        <f>+'C11A2'!F22/'C3B'!F23*100</f>
        <v>0</v>
      </c>
      <c r="G22" s="516">
        <f>+'C11A2'!G22/'C3B'!G23*100</f>
        <v>0</v>
      </c>
      <c r="H22" s="516">
        <f>+'C11A2'!H22/'C3B'!H23*100</f>
        <v>0</v>
      </c>
      <c r="I22" s="516">
        <f>+'C11A2'!I22/'C3B'!I23*100</f>
        <v>0</v>
      </c>
      <c r="J22" s="516">
        <f>+'C11A2'!J22/'C3B'!J23*100</f>
        <v>0</v>
      </c>
      <c r="K22" s="516">
        <f>+'C11A2'!K22/'C3B'!K23*100</f>
        <v>0</v>
      </c>
      <c r="L22" s="516">
        <f>+'C11A2'!L22/'C3B'!L23*100</f>
        <v>0</v>
      </c>
      <c r="M22" s="516">
        <f>+'C11A2'!M22/'C3B'!M23*100</f>
        <v>0</v>
      </c>
      <c r="N22" s="516">
        <f>+'C11A2'!N22/'C3B'!N23*100</f>
        <v>0</v>
      </c>
      <c r="O22" s="516">
        <f>+'C11A2'!O22/'C3B'!O23*100</f>
        <v>0</v>
      </c>
      <c r="P22" s="516">
        <f>+'C11A2'!P22/'C3B'!P23*100</f>
        <v>100</v>
      </c>
      <c r="Q22" s="516">
        <f>+'C11A2'!Q22/'C3B'!Q23*100</f>
        <v>0</v>
      </c>
    </row>
    <row r="23" spans="1:17">
      <c r="A23" s="1385"/>
      <c r="B23" s="219" t="s">
        <v>144</v>
      </c>
      <c r="C23" s="516">
        <f>+'C11A2'!C23/'C3B'!C24*100</f>
        <v>1.9855898123324396</v>
      </c>
      <c r="D23" s="516">
        <f>+'C11A2'!D23/'C3B'!D24*100</f>
        <v>2.2936656600022935</v>
      </c>
      <c r="E23" s="516">
        <f>+'C11A2'!E23/'C3B'!E24*100</f>
        <v>1.6237874314635174</v>
      </c>
      <c r="F23" s="516">
        <f>+'C11A2'!F23/'C3B'!F24*100</f>
        <v>1.0276386570209608</v>
      </c>
      <c r="G23" s="516">
        <f>+'C11A2'!G23/'C3B'!G24*100</f>
        <v>2.3423782920989624</v>
      </c>
      <c r="H23" s="516">
        <f>+'C11A2'!H23/'C3B'!H24*100</f>
        <v>4.1068549934750909</v>
      </c>
      <c r="I23" s="516">
        <f>+'C11A2'!I23/'C3B'!I24*100</f>
        <v>2.5100647645720287</v>
      </c>
      <c r="J23" s="516">
        <f>+'C11A2'!J23/'C3B'!J24*100</f>
        <v>1.4024254147756865</v>
      </c>
      <c r="K23" s="516">
        <f>+'C11A2'!K23/'C3B'!K24*100</f>
        <v>2.2067608405369317</v>
      </c>
      <c r="L23" s="516">
        <f>+'C11A2'!L23/'C3B'!L24*100</f>
        <v>6.3943275096617587</v>
      </c>
      <c r="M23" s="516">
        <f>+'C11A2'!M23/'C3B'!M24*100</f>
        <v>4.5460746197394455</v>
      </c>
      <c r="N23" s="516">
        <f>+'C11A2'!N23/'C3B'!N24*100</f>
        <v>4.8554484803558191</v>
      </c>
      <c r="O23" s="516">
        <f>+'C11A2'!O23/'C3B'!O24*100</f>
        <v>2.9359031824294042</v>
      </c>
      <c r="P23" s="516">
        <f>+'C11A2'!P23/'C3B'!P24*100</f>
        <v>93.719352122442913</v>
      </c>
      <c r="Q23" s="516">
        <f>+'C11A2'!Q23/'C3B'!Q24*100</f>
        <v>6.4615723894585946</v>
      </c>
    </row>
    <row r="24" spans="1:17" ht="27.6">
      <c r="A24" s="1385"/>
      <c r="B24" s="219" t="s">
        <v>145</v>
      </c>
      <c r="C24" s="516">
        <f>+'C11A2'!C24/'C3B'!C25*100</f>
        <v>3.4394666334351052</v>
      </c>
      <c r="D24" s="516">
        <f>+'C11A2'!D24/'C3B'!D25*100</f>
        <v>3.253718959284063</v>
      </c>
      <c r="E24" s="516">
        <f>+'C11A2'!E24/'C3B'!E25*100</f>
        <v>1.5521523178807946</v>
      </c>
      <c r="F24" s="516">
        <f>+'C11A2'!F24/'C3B'!F25*100</f>
        <v>6.3334474495035948</v>
      </c>
      <c r="G24" s="516">
        <f>+'C11A2'!G24/'C3B'!G25*100</f>
        <v>5.877250054218174</v>
      </c>
      <c r="H24" s="516">
        <f>+'C11A2'!H24/'C3B'!H25*100</f>
        <v>3.5402195832399732</v>
      </c>
      <c r="I24" s="516">
        <f>+'C11A2'!I24/'C3B'!I25*100</f>
        <v>1.5346838551258442</v>
      </c>
      <c r="J24" s="516">
        <f>+'C11A2'!J24/'C3B'!J25*100</f>
        <v>4.0133982947624842</v>
      </c>
      <c r="K24" s="516">
        <f>+'C11A2'!K24/'C3B'!K25*100</f>
        <v>2.0507337933715619</v>
      </c>
      <c r="L24" s="516">
        <f>+'C11A2'!L24/'C3B'!L25*100</f>
        <v>7.5218119326694284</v>
      </c>
      <c r="M24" s="516">
        <f>+'C11A2'!M24/'C3B'!M25*100</f>
        <v>5.2957016056647053</v>
      </c>
      <c r="N24" s="516">
        <f>+'C11A2'!N24/'C3B'!N25*100</f>
        <v>4.7095827217446002</v>
      </c>
      <c r="O24" s="516">
        <f>+'C11A2'!O24/'C3B'!O25*100</f>
        <v>6.9645383597279915</v>
      </c>
      <c r="P24" s="516">
        <f>+'C11A2'!P24/'C3B'!P25*100</f>
        <v>96.490438695163107</v>
      </c>
      <c r="Q24" s="516">
        <f>+'C11A2'!Q24/'C3B'!Q25*100</f>
        <v>8.6175331034189124</v>
      </c>
    </row>
    <row r="25" spans="1:17">
      <c r="A25" s="1385"/>
      <c r="B25" s="219" t="s">
        <v>146</v>
      </c>
      <c r="C25" s="516">
        <f>+'C11A2'!C25/'C3B'!C26*100</f>
        <v>20.068317677198973</v>
      </c>
      <c r="D25" s="516">
        <f>+'C11A2'!D25/'C3B'!D26*100</f>
        <v>32.016288795949812</v>
      </c>
      <c r="E25" s="516">
        <f>+'C11A2'!E25/'C3B'!E26*100</f>
        <v>36.925453843182702</v>
      </c>
      <c r="F25" s="516">
        <f>+'C11A2'!F25/'C3B'!F26*100</f>
        <v>33.604398121635555</v>
      </c>
      <c r="G25" s="516">
        <f>+'C11A2'!G25/'C3B'!G26*100</f>
        <v>19.941410336890563</v>
      </c>
      <c r="H25" s="516">
        <f>+'C11A2'!H25/'C3B'!H26*100</f>
        <v>34.716534716534717</v>
      </c>
      <c r="I25" s="516">
        <f>+'C11A2'!I25/'C3B'!I26*100</f>
        <v>38.278898673503505</v>
      </c>
      <c r="J25" s="516">
        <f>+'C11A2'!J25/'C3B'!J26*100</f>
        <v>35.365480681007242</v>
      </c>
      <c r="K25" s="516">
        <f>+'C11A2'!K25/'C3B'!K26*100</f>
        <v>43.044219212485423</v>
      </c>
      <c r="L25" s="516">
        <f>+'C11A2'!L25/'C3B'!L26*100</f>
        <v>33.570089770148961</v>
      </c>
      <c r="M25" s="516">
        <f>+'C11A2'!M25/'C3B'!M26*100</f>
        <v>38.456507521255723</v>
      </c>
      <c r="N25" s="516">
        <f>+'C11A2'!N25/'C3B'!N26*100</f>
        <v>50.924391176845596</v>
      </c>
      <c r="O25" s="516">
        <f>+'C11A2'!O25/'C3B'!O26*100</f>
        <v>43.820334670711418</v>
      </c>
      <c r="P25" s="516">
        <f>+'C11A2'!P25/'C3B'!P26*100</f>
        <v>60.896667465835527</v>
      </c>
      <c r="Q25" s="516">
        <f>+'C11A2'!Q25/'C3B'!Q26*100</f>
        <v>32.110960757780781</v>
      </c>
    </row>
    <row r="26" spans="1:17">
      <c r="A26" s="1385"/>
      <c r="B26" s="219" t="s">
        <v>147</v>
      </c>
      <c r="C26" s="516">
        <f>+'C11A2'!C26/'C3B'!C27*100</f>
        <v>82.620876042318969</v>
      </c>
      <c r="D26" s="516">
        <f>+'C11A2'!D26/'C3B'!D27*100</f>
        <v>74.611098586105825</v>
      </c>
      <c r="E26" s="516">
        <f>+'C11A2'!E26/'C3B'!E27*100</f>
        <v>74.552104643233534</v>
      </c>
      <c r="F26" s="516">
        <f>+'C11A2'!F26/'C3B'!F27*100</f>
        <v>75.338581727143847</v>
      </c>
      <c r="G26" s="516">
        <f>+'C11A2'!G26/'C3B'!G27*100</f>
        <v>56.658777969018935</v>
      </c>
      <c r="H26" s="516">
        <f>+'C11A2'!H26/'C3B'!H27*100</f>
        <v>59.371182990273695</v>
      </c>
      <c r="I26" s="516">
        <f>+'C11A2'!I26/'C3B'!I27*100</f>
        <v>56.635928035439832</v>
      </c>
      <c r="J26" s="516">
        <f>+'C11A2'!J26/'C3B'!J27*100</f>
        <v>68.079694785926236</v>
      </c>
      <c r="K26" s="516">
        <f>+'C11A2'!K26/'C3B'!K27*100</f>
        <v>51.312794050690549</v>
      </c>
      <c r="L26" s="516">
        <f>+'C11A2'!L26/'C3B'!L27*100</f>
        <v>69.282435911787758</v>
      </c>
      <c r="M26" s="516">
        <f>+'C11A2'!M26/'C3B'!M27*100</f>
        <v>66.731216111541443</v>
      </c>
      <c r="N26" s="516">
        <f>+'C11A2'!N26/'C3B'!N27*100</f>
        <v>67.92882147024504</v>
      </c>
      <c r="O26" s="516">
        <f>+'C11A2'!O26/'C3B'!O27*100</f>
        <v>73.344856915521177</v>
      </c>
      <c r="P26" s="516">
        <f>+'C11A2'!P26/'C3B'!P27*100</f>
        <v>14.288814484126986</v>
      </c>
      <c r="Q26" s="516">
        <f>+'C11A2'!Q26/'C3B'!Q27*100</f>
        <v>77.654377279833241</v>
      </c>
    </row>
    <row r="27" spans="1:17" ht="69">
      <c r="A27" s="1385"/>
      <c r="B27" s="219" t="s">
        <v>148</v>
      </c>
      <c r="C27" s="516">
        <f>+'C11A2'!C27/'C3B'!C28*100</f>
        <v>0</v>
      </c>
      <c r="D27" s="516">
        <f>+'C11A2'!D27/'C3B'!D28*100</f>
        <v>0</v>
      </c>
      <c r="E27" s="516">
        <f>+'C11A2'!E27/'C3B'!E28*100</f>
        <v>0</v>
      </c>
      <c r="F27" s="516">
        <f>+'C11A2'!F27/'C3B'!F28*100</f>
        <v>0</v>
      </c>
      <c r="G27" s="516">
        <f>+'C11A2'!G27/'C3B'!G28*100</f>
        <v>0</v>
      </c>
      <c r="H27" s="516">
        <f>+'C11A2'!H27/'C3B'!H28*100</f>
        <v>0</v>
      </c>
      <c r="I27" s="516">
        <f>+'C11A2'!I27/'C3B'!I28*100</f>
        <v>2</v>
      </c>
      <c r="J27" s="516">
        <f>+'C11A2'!J27/'C3B'!J28*100</f>
        <v>0</v>
      </c>
      <c r="K27" s="516">
        <f>+'C11A2'!K27/'C3B'!K28*100</f>
        <v>0</v>
      </c>
      <c r="L27" s="516">
        <f>+'C11A2'!L27/'C3B'!L28*100</f>
        <v>0</v>
      </c>
      <c r="M27" s="516">
        <f>+'C11A2'!M27/'C3B'!M28*100</f>
        <v>0</v>
      </c>
      <c r="N27" s="516">
        <f>+'C11A2'!N27/'C3B'!N28*100</f>
        <v>0</v>
      </c>
      <c r="O27" s="516">
        <f>+'C11A2'!O27/'C3B'!O28*100</f>
        <v>0</v>
      </c>
      <c r="P27" s="516">
        <f>+'C11A2'!P27/'C3B'!P28*100</f>
        <v>0</v>
      </c>
      <c r="Q27" s="516">
        <f>+'C11A2'!Q27/'C3B'!Q28*100</f>
        <v>0</v>
      </c>
    </row>
    <row r="28" spans="1:17" ht="41.4">
      <c r="A28" s="1386"/>
      <c r="B28" s="220" t="s">
        <v>149</v>
      </c>
      <c r="C28" s="518">
        <f>+'C11A2'!C28/'C3B'!C29*100</f>
        <v>0</v>
      </c>
      <c r="D28" s="518">
        <f>+'C11A2'!D28/'C3B'!D29*100</f>
        <v>0</v>
      </c>
      <c r="E28" s="518">
        <f>+'C11A2'!E28/'C3B'!E29*100</f>
        <v>0</v>
      </c>
      <c r="F28" s="518">
        <f>+'C11A2'!F28/'C3B'!F29*100</f>
        <v>0</v>
      </c>
      <c r="G28" s="518">
        <f>+'C11A2'!G28/'C3B'!G29*100</f>
        <v>0</v>
      </c>
      <c r="H28" s="518">
        <f>+'C11A2'!H28/'C3B'!H29*100</f>
        <v>0</v>
      </c>
      <c r="I28" s="518">
        <f>+'C11A2'!I28/'C3B'!I29*100</f>
        <v>0</v>
      </c>
      <c r="J28" s="518">
        <f>+'C11A2'!J28/'C3B'!J29*100</f>
        <v>0</v>
      </c>
      <c r="K28" s="518" t="e">
        <f>+'C11A2'!K28/'C3B'!K29*100</f>
        <v>#DIV/0!</v>
      </c>
      <c r="L28" s="518">
        <f>+'C11A2'!L28/'C3B'!L29*100</f>
        <v>0</v>
      </c>
      <c r="M28" s="518">
        <f>+'C11A2'!M28/'C3B'!M29*100</f>
        <v>0</v>
      </c>
      <c r="N28" s="518">
        <f>+'C11A2'!N28/'C3B'!N29*100</f>
        <v>0</v>
      </c>
      <c r="O28" s="518">
        <f>+'C11A2'!O28/'C3B'!O29*100</f>
        <v>0</v>
      </c>
      <c r="P28" s="518">
        <f>+'C11A2'!P28/'C3B'!P29*100</f>
        <v>100</v>
      </c>
      <c r="Q28" s="518">
        <f>+'C11A2'!Q28/'C3B'!Q29*100</f>
        <v>0</v>
      </c>
    </row>
  </sheetData>
  <mergeCells count="4">
    <mergeCell ref="A2:B2"/>
    <mergeCell ref="A3:A28"/>
    <mergeCell ref="B3:Q3"/>
    <mergeCell ref="A1:Q1"/>
  </mergeCells>
  <pageMargins left="0.7" right="0.7" top="0.75" bottom="0.75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</sheetPr>
  <dimension ref="A1:R28"/>
  <sheetViews>
    <sheetView showGridLines="0" workbookViewId="0">
      <selection activeCell="A32" sqref="A32"/>
    </sheetView>
  </sheetViews>
  <sheetFormatPr baseColWidth="10" defaultColWidth="11.44140625" defaultRowHeight="13.8"/>
  <cols>
    <col min="1" max="1" width="5.6640625" style="221" customWidth="1"/>
    <col min="2" max="2" width="34.33203125" style="44" customWidth="1"/>
    <col min="3" max="5" width="9.5546875" style="44" customWidth="1"/>
    <col min="6" max="17" width="9.5546875" style="11" customWidth="1"/>
    <col min="18" max="16384" width="11.44140625" style="161"/>
  </cols>
  <sheetData>
    <row r="1" spans="1:18" ht="29.25" customHeight="1">
      <c r="A1" s="1410" t="s">
        <v>360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L1" s="1410"/>
      <c r="M1" s="1410"/>
      <c r="N1" s="1410"/>
      <c r="O1" s="1410"/>
      <c r="P1" s="1410"/>
      <c r="Q1" s="1410"/>
      <c r="R1" s="213"/>
    </row>
    <row r="2" spans="1:18" ht="29.25" customHeight="1">
      <c r="A2" s="1429" t="s">
        <v>232</v>
      </c>
      <c r="B2" s="1434"/>
      <c r="C2" s="203">
        <v>2007</v>
      </c>
      <c r="D2" s="203">
        <v>2008</v>
      </c>
      <c r="E2" s="203">
        <v>2009</v>
      </c>
      <c r="F2" s="203">
        <v>2010</v>
      </c>
      <c r="G2" s="203">
        <v>2011</v>
      </c>
      <c r="H2" s="203">
        <v>2012</v>
      </c>
      <c r="I2" s="203">
        <v>2013</v>
      </c>
      <c r="J2" s="204">
        <v>2014</v>
      </c>
      <c r="K2" s="203">
        <v>2015</v>
      </c>
      <c r="L2" s="521">
        <v>2016</v>
      </c>
      <c r="M2" s="203">
        <v>2017</v>
      </c>
      <c r="N2" s="521">
        <v>2018</v>
      </c>
      <c r="O2" s="203">
        <v>2019</v>
      </c>
      <c r="P2" s="521">
        <v>2020</v>
      </c>
      <c r="Q2" s="203">
        <v>2021</v>
      </c>
      <c r="R2" s="214"/>
    </row>
    <row r="3" spans="1:18" ht="22.5" customHeight="1">
      <c r="A3" s="1384" t="s">
        <v>151</v>
      </c>
      <c r="B3" s="1431" t="s">
        <v>199</v>
      </c>
      <c r="C3" s="1431"/>
      <c r="D3" s="1431"/>
      <c r="E3" s="1431"/>
      <c r="F3" s="1431"/>
      <c r="G3" s="1431"/>
      <c r="H3" s="1431"/>
      <c r="I3" s="1431"/>
      <c r="J3" s="1431"/>
      <c r="K3" s="1431"/>
      <c r="L3" s="1431"/>
      <c r="M3" s="1431"/>
      <c r="N3" s="1431"/>
      <c r="O3" s="1431"/>
      <c r="P3" s="1431"/>
      <c r="Q3" s="1431"/>
    </row>
    <row r="4" spans="1:18" ht="22.5" customHeight="1">
      <c r="A4" s="1385"/>
      <c r="B4" s="519" t="s">
        <v>151</v>
      </c>
      <c r="C4" s="520">
        <f>+'C11A3'!C4/'C3C'!C5*100</f>
        <v>33.918561775620951</v>
      </c>
      <c r="D4" s="520">
        <f>+'C11A3'!D4/'C3C'!D5*100</f>
        <v>33.888993015916292</v>
      </c>
      <c r="E4" s="520">
        <f>+'C11A3'!E4/'C3C'!E5*100</f>
        <v>36.154969602428125</v>
      </c>
      <c r="F4" s="520">
        <f>+'C11A3'!F4/'C3C'!F5*100</f>
        <v>33.746335021555467</v>
      </c>
      <c r="G4" s="520">
        <f>+'C11A3'!G4/'C3C'!G5*100</f>
        <v>27.330379415137813</v>
      </c>
      <c r="H4" s="520">
        <f>+'C11A3'!H4/'C3C'!H5*100</f>
        <v>32.238663001607549</v>
      </c>
      <c r="I4" s="520">
        <f>+'C11A3'!I4/'C3C'!I5*100</f>
        <v>31.224007972541735</v>
      </c>
      <c r="J4" s="520">
        <f>+'C11A3'!J4/'C3C'!J5*100</f>
        <v>32.549838600971945</v>
      </c>
      <c r="K4" s="520">
        <f>+'C11A3'!K4/'C3C'!K5*100</f>
        <v>32.379296528433642</v>
      </c>
      <c r="L4" s="520">
        <f>+'C11A3'!L4/'C3C'!L5*100</f>
        <v>36.364233422625411</v>
      </c>
      <c r="M4" s="520">
        <f>+'C11A3'!M4/'C3C'!M5*100</f>
        <v>33.814973706061444</v>
      </c>
      <c r="N4" s="520">
        <f>+'C11A3'!N4/'C3C'!N5*100</f>
        <v>39.30204012805212</v>
      </c>
      <c r="O4" s="520">
        <f>+'C11A3'!O4/'C3C'!O5*100</f>
        <v>38.203599686159457</v>
      </c>
      <c r="P4" s="520">
        <f>+'C11A3'!P4/'C3C'!P5*100</f>
        <v>49.661699199384365</v>
      </c>
      <c r="Q4" s="520">
        <f>+'C11A3'!Q4/'C3C'!Q5*100</f>
        <v>39.259494514406597</v>
      </c>
    </row>
    <row r="5" spans="1:18" ht="22.5" customHeight="1">
      <c r="A5" s="1385"/>
      <c r="B5" s="217" t="s">
        <v>123</v>
      </c>
      <c r="C5" s="216">
        <f>+'C11A3'!C5/'C3C'!C6*100</f>
        <v>91.908808712024836</v>
      </c>
      <c r="D5" s="216">
        <f>+'C11A3'!D5/'C3C'!D6*100</f>
        <v>92.954498341625197</v>
      </c>
      <c r="E5" s="216">
        <f>+'C11A3'!E5/'C3C'!E6*100</f>
        <v>88.425999863110576</v>
      </c>
      <c r="F5" s="216">
        <f>+'C11A3'!F5/'C3C'!F6*100</f>
        <v>91.92162417374881</v>
      </c>
      <c r="G5" s="216">
        <f>+'C11A3'!G5/'C3C'!G6*100</f>
        <v>90.694246429693351</v>
      </c>
      <c r="H5" s="216">
        <f>+'C11A3'!H5/'C3C'!H6*100</f>
        <v>90.076700939908406</v>
      </c>
      <c r="I5" s="216">
        <f>+'C11A3'!I5/'C3C'!I6*100</f>
        <v>91.127098321342928</v>
      </c>
      <c r="J5" s="216">
        <f>+'C11A3'!J5/'C3C'!J6*100</f>
        <v>87.077217058976814</v>
      </c>
      <c r="K5" s="216">
        <f>+'C11A3'!K5/'C3C'!K6*100</f>
        <v>91.52130831443823</v>
      </c>
      <c r="L5" s="216">
        <f>+'C11A3'!L5/'C3C'!L6*100</f>
        <v>92.473051666460165</v>
      </c>
      <c r="M5" s="216">
        <f>+'C11A3'!M5/'C3C'!M6*100</f>
        <v>90.234564995685261</v>
      </c>
      <c r="N5" s="216">
        <f>+'C11A3'!N5/'C3C'!N6*100</f>
        <v>92.097668900503422</v>
      </c>
      <c r="O5" s="216">
        <f>+'C11A3'!O5/'C3C'!O6*100</f>
        <v>91.998535335042106</v>
      </c>
      <c r="P5" s="216">
        <f>+'C11A3'!P5/'C3C'!P6*100</f>
        <v>10.708070968552105</v>
      </c>
      <c r="Q5" s="216">
        <f>+'C11A3'!Q5/'C3C'!Q6*100</f>
        <v>88.227953410981698</v>
      </c>
    </row>
    <row r="6" spans="1:18" ht="41.4">
      <c r="A6" s="1385"/>
      <c r="B6" s="219" t="s">
        <v>125</v>
      </c>
      <c r="C6" s="516">
        <f>+'C11A3'!C6/'C3C'!C7*100</f>
        <v>92.371819460427048</v>
      </c>
      <c r="D6" s="516">
        <f>+'C11A3'!D6/'C3C'!D7*100</f>
        <v>93.844503740909317</v>
      </c>
      <c r="E6" s="516">
        <f>+'C11A3'!E6/'C3C'!E7*100</f>
        <v>88.839059840853679</v>
      </c>
      <c r="F6" s="516">
        <f>+'C11A3'!F6/'C3C'!F7*100</f>
        <v>92.680597014925368</v>
      </c>
      <c r="G6" s="516">
        <f>+'C11A3'!G6/'C3C'!G7*100</f>
        <v>91.624328285295547</v>
      </c>
      <c r="H6" s="516">
        <f>+'C11A3'!H6/'C3C'!H7*100</f>
        <v>91.066877499767457</v>
      </c>
      <c r="I6" s="516">
        <f>+'C11A3'!I6/'C3C'!I7*100</f>
        <v>92.078595317725757</v>
      </c>
      <c r="J6" s="516">
        <f>+'C11A3'!J6/'C3C'!J7*100</f>
        <v>88.205618395199409</v>
      </c>
      <c r="K6" s="516">
        <f>+'C11A3'!K6/'C3C'!K7*100</f>
        <v>91.809796722485899</v>
      </c>
      <c r="L6" s="516">
        <f>+'C11A3'!L6/'C3C'!L7*100</f>
        <v>92.806515792091517</v>
      </c>
      <c r="M6" s="516">
        <f>+'C11A3'!M6/'C3C'!M7*100</f>
        <v>90.374600777206155</v>
      </c>
      <c r="N6" s="516">
        <f>+'C11A3'!N6/'C3C'!N7*100</f>
        <v>92.819501471016125</v>
      </c>
      <c r="O6" s="516">
        <f>+'C11A3'!O6/'C3C'!O7*100</f>
        <v>93.047922376120283</v>
      </c>
      <c r="P6" s="516">
        <f>+'C11A3'!P6/'C3C'!P7*100</f>
        <v>8.9438925781607317</v>
      </c>
      <c r="Q6" s="516">
        <f>+'C11A3'!Q6/'C3C'!Q7*100</f>
        <v>90.082928504833404</v>
      </c>
    </row>
    <row r="7" spans="1:18">
      <c r="A7" s="1385"/>
      <c r="B7" s="219" t="s">
        <v>126</v>
      </c>
      <c r="C7" s="516">
        <f>+'C11A3'!C7/'C3C'!C8*100</f>
        <v>0</v>
      </c>
      <c r="D7" s="516">
        <f>+'C11A3'!D7/'C3C'!D8*100</f>
        <v>0</v>
      </c>
      <c r="E7" s="516">
        <f>+'C11A3'!E7/'C3C'!E8*100</f>
        <v>36.96275071633238</v>
      </c>
      <c r="F7" s="516">
        <f>+'C11A3'!F7/'C3C'!F8*100</f>
        <v>26.39175257731959</v>
      </c>
      <c r="G7" s="516">
        <f>+'C11A3'!G7/'C3C'!G8*100</f>
        <v>4.7404063205417613</v>
      </c>
      <c r="H7" s="516">
        <f>+'C11A3'!H7/'C3C'!H8*100</f>
        <v>3.1045751633986929</v>
      </c>
      <c r="I7" s="516">
        <f>+'C11A3'!I7/'C3C'!I8*100</f>
        <v>5.5639097744360901</v>
      </c>
      <c r="J7" s="516">
        <f>+'C11A3'!J7/'C3C'!J8*100</f>
        <v>27.611940298507463</v>
      </c>
      <c r="K7" s="516">
        <f>+'C11A3'!K7/'C3C'!K8*100</f>
        <v>0</v>
      </c>
      <c r="L7" s="516">
        <f>+'C11A3'!L7/'C3C'!L8*100</f>
        <v>0</v>
      </c>
      <c r="M7" s="516">
        <f>+'C11A3'!M7/'C3C'!M8*100</f>
        <v>39.080459770114942</v>
      </c>
      <c r="N7" s="516">
        <f>+'C11A3'!N7/'C3C'!N8*100</f>
        <v>4.8828125</v>
      </c>
      <c r="O7" s="516">
        <f>+'C11A3'!O7/'C3C'!O8*100</f>
        <v>0</v>
      </c>
      <c r="P7" s="516">
        <f>+'C11A3'!P7/'C3C'!P8*100</f>
        <v>100</v>
      </c>
      <c r="Q7" s="516">
        <f>+'C11A3'!Q7/'C3C'!Q8*100</f>
        <v>5.2670080468178488</v>
      </c>
    </row>
    <row r="8" spans="1:18" ht="22.5" customHeight="1">
      <c r="A8" s="1385"/>
      <c r="B8" s="217" t="s">
        <v>127</v>
      </c>
      <c r="C8" s="216">
        <f>+'C11A3'!C8/'C3C'!C9*100</f>
        <v>58.780561855946281</v>
      </c>
      <c r="D8" s="216">
        <f>+'C11A3'!D8/'C3C'!D9*100</f>
        <v>57.310438319023952</v>
      </c>
      <c r="E8" s="216">
        <f>+'C11A3'!E8/'C3C'!E9*100</f>
        <v>64.688943221950552</v>
      </c>
      <c r="F8" s="216">
        <f>+'C11A3'!F8/'C3C'!F9*100</f>
        <v>59.328799526907162</v>
      </c>
      <c r="G8" s="216">
        <f>+'C11A3'!G8/'C3C'!G9*100</f>
        <v>48.760286225402503</v>
      </c>
      <c r="H8" s="216">
        <f>+'C11A3'!H8/'C3C'!H9*100</f>
        <v>51.579024008445728</v>
      </c>
      <c r="I8" s="216">
        <f>+'C11A3'!I8/'C3C'!I9*100</f>
        <v>50.354294524000117</v>
      </c>
      <c r="J8" s="216">
        <f>+'C11A3'!J8/'C3C'!J9*100</f>
        <v>51.226359124256589</v>
      </c>
      <c r="K8" s="216">
        <f>+'C11A3'!K8/'C3C'!K9*100</f>
        <v>54.868721205886295</v>
      </c>
      <c r="L8" s="216">
        <f>+'C11A3'!L8/'C3C'!L9*100</f>
        <v>57.147374209513337</v>
      </c>
      <c r="M8" s="216">
        <f>+'C11A3'!M8/'C3C'!M9*100</f>
        <v>51.761506098338359</v>
      </c>
      <c r="N8" s="216">
        <f>+'C11A3'!N8/'C3C'!N9*100</f>
        <v>61.764432091705793</v>
      </c>
      <c r="O8" s="216">
        <f>+'C11A3'!O8/'C3C'!O9*100</f>
        <v>64.270058143350255</v>
      </c>
      <c r="P8" s="216">
        <f>+'C11A3'!P8/'C3C'!P9*100</f>
        <v>20.834583817216227</v>
      </c>
      <c r="Q8" s="216">
        <f>+'C11A3'!Q8/'C3C'!Q9*100</f>
        <v>63.68849342155297</v>
      </c>
    </row>
    <row r="9" spans="1:18">
      <c r="A9" s="1385"/>
      <c r="B9" s="219" t="s">
        <v>129</v>
      </c>
      <c r="C9" s="516">
        <f>+'C11A3'!C9/'C3C'!C10*100</f>
        <v>68.21211424750841</v>
      </c>
      <c r="D9" s="516">
        <f>+'C11A3'!D9/'C3C'!D10*100</f>
        <v>64.834052747888222</v>
      </c>
      <c r="E9" s="516">
        <f>+'C11A3'!E9/'C3C'!E10*100</f>
        <v>73.084251511887999</v>
      </c>
      <c r="F9" s="516">
        <f>+'C11A3'!F9/'C3C'!F10*100</f>
        <v>69.232268121590025</v>
      </c>
      <c r="G9" s="516">
        <f>+'C11A3'!G9/'C3C'!G10*100</f>
        <v>64.718547403172181</v>
      </c>
      <c r="H9" s="516">
        <f>+'C11A3'!H9/'C3C'!H10*100</f>
        <v>66.468376719173847</v>
      </c>
      <c r="I9" s="516">
        <f>+'C11A3'!I9/'C3C'!I10*100</f>
        <v>63.679136580119831</v>
      </c>
      <c r="J9" s="516">
        <f>+'C11A3'!J9/'C3C'!J10*100</f>
        <v>65.087428886732496</v>
      </c>
      <c r="K9" s="516">
        <f>+'C11A3'!K9/'C3C'!K10*100</f>
        <v>66.449433664384188</v>
      </c>
      <c r="L9" s="516">
        <f>+'C11A3'!L9/'C3C'!L10*100</f>
        <v>68.258684505416142</v>
      </c>
      <c r="M9" s="516">
        <f>+'C11A3'!M9/'C3C'!M10*100</f>
        <v>62.632924786174058</v>
      </c>
      <c r="N9" s="516">
        <f>+'C11A3'!N9/'C3C'!N10*100</f>
        <v>73.297717179331698</v>
      </c>
      <c r="O9" s="516">
        <f>+'C11A3'!O9/'C3C'!O10*100</f>
        <v>76.164401315469732</v>
      </c>
      <c r="P9" s="516">
        <f>+'C11A3'!P9/'C3C'!P10*100</f>
        <v>15.823038206360101</v>
      </c>
      <c r="Q9" s="516">
        <f>+'C11A3'!Q9/'C3C'!Q10*100</f>
        <v>76.044312864100846</v>
      </c>
    </row>
    <row r="10" spans="1:18" ht="27.6">
      <c r="A10" s="1385"/>
      <c r="B10" s="219" t="s">
        <v>130</v>
      </c>
      <c r="C10" s="516">
        <f>+'C11A3'!C10/'C3C'!C11*100</f>
        <v>1.1478730587440917</v>
      </c>
      <c r="D10" s="516">
        <f>+'C11A3'!D10/'C3C'!D11*100</f>
        <v>10.562180579216355</v>
      </c>
      <c r="E10" s="516">
        <f>+'C11A3'!E10/'C3C'!E11*100</f>
        <v>0</v>
      </c>
      <c r="F10" s="516">
        <f>+'C11A3'!F10/'C3C'!F11*100</f>
        <v>0</v>
      </c>
      <c r="G10" s="516">
        <f>+'C11A3'!G10/'C3C'!G11*100</f>
        <v>0</v>
      </c>
      <c r="H10" s="516">
        <f>+'C11A3'!H10/'C3C'!H11*100</f>
        <v>0</v>
      </c>
      <c r="I10" s="516">
        <f>+'C11A3'!I10/'C3C'!I11*100</f>
        <v>10.420168067226891</v>
      </c>
      <c r="J10" s="516">
        <f>+'C11A3'!J10/'C3C'!J11*100</f>
        <v>0</v>
      </c>
      <c r="K10" s="516">
        <f>+'C11A3'!K10/'C3C'!K11*100</f>
        <v>0</v>
      </c>
      <c r="L10" s="516">
        <f>+'C11A3'!L10/'C3C'!L11*100</f>
        <v>0</v>
      </c>
      <c r="M10" s="516">
        <f>+'C11A3'!M10/'C3C'!M11*100</f>
        <v>0</v>
      </c>
      <c r="N10" s="516">
        <f>+'C11A3'!N10/'C3C'!N11*100</f>
        <v>0</v>
      </c>
      <c r="O10" s="516">
        <f>+'C11A3'!O10/'C3C'!O11*100</f>
        <v>0</v>
      </c>
      <c r="P10" s="516">
        <f>+'C11A3'!P10/'C3C'!P11*100</f>
        <v>100</v>
      </c>
      <c r="Q10" s="516">
        <f>+'C11A3'!Q10/'C3C'!Q11*100</f>
        <v>0</v>
      </c>
    </row>
    <row r="11" spans="1:18" ht="41.4">
      <c r="A11" s="1385"/>
      <c r="B11" s="219" t="s">
        <v>131</v>
      </c>
      <c r="C11" s="516">
        <f>+'C11A3'!C11/'C3C'!C12*100</f>
        <v>0</v>
      </c>
      <c r="D11" s="516">
        <f>+'C11A3'!D11/'C3C'!D12*100</f>
        <v>0</v>
      </c>
      <c r="E11" s="516">
        <f>+'C11A3'!E11/'C3C'!E12*100</f>
        <v>1.7704517704517704</v>
      </c>
      <c r="F11" s="516">
        <f>+'C11A3'!F11/'C3C'!F12*100</f>
        <v>0.53680981595092025</v>
      </c>
      <c r="G11" s="516">
        <f>+'C11A3'!G11/'C3C'!G12*100</f>
        <v>1.0625379477838492</v>
      </c>
      <c r="H11" s="516">
        <f>+'C11A3'!H11/'C3C'!H12*100</f>
        <v>8.8571428571428559</v>
      </c>
      <c r="I11" s="516">
        <f>+'C11A3'!I11/'C3C'!I12*100</f>
        <v>2.2109626900046062</v>
      </c>
      <c r="J11" s="516">
        <f>+'C11A3'!J11/'C3C'!J12*100</f>
        <v>8.8077336197636953</v>
      </c>
      <c r="K11" s="516">
        <f>+'C11A3'!K11/'C3C'!K12*100</f>
        <v>5.2164840897235258</v>
      </c>
      <c r="L11" s="516">
        <f>+'C11A3'!L11/'C3C'!L12*100</f>
        <v>0</v>
      </c>
      <c r="M11" s="516">
        <f>+'C11A3'!M11/'C3C'!M12*100</f>
        <v>0</v>
      </c>
      <c r="N11" s="516">
        <f>+'C11A3'!N11/'C3C'!N12*100</f>
        <v>14.905149051490515</v>
      </c>
      <c r="O11" s="516">
        <f>+'C11A3'!O11/'C3C'!O12*100</f>
        <v>9.5320623916811087</v>
      </c>
      <c r="P11" s="516">
        <f>+'C11A3'!P11/'C3C'!P12*100</f>
        <v>89.258766089658238</v>
      </c>
      <c r="Q11" s="516">
        <f>+'C11A3'!Q11/'C3C'!Q12*100</f>
        <v>7.2265625</v>
      </c>
    </row>
    <row r="12" spans="1:18">
      <c r="A12" s="1385"/>
      <c r="B12" s="219" t="s">
        <v>132</v>
      </c>
      <c r="C12" s="516">
        <f>+'C11A3'!C12/'C3C'!C13*100</f>
        <v>6.0305158634051832</v>
      </c>
      <c r="D12" s="516">
        <f>+'C11A3'!D12/'C3C'!D13*100</f>
        <v>5.5170421721548237</v>
      </c>
      <c r="E12" s="516">
        <f>+'C11A3'!E12/'C3C'!E13*100</f>
        <v>9.3234131597302952</v>
      </c>
      <c r="F12" s="516">
        <f>+'C11A3'!F12/'C3C'!F13*100</f>
        <v>2.7567699438887536</v>
      </c>
      <c r="G12" s="516">
        <f>+'C11A3'!G12/'C3C'!G13*100</f>
        <v>1.7234346318580462</v>
      </c>
      <c r="H12" s="516">
        <f>+'C11A3'!H12/'C3C'!H13*100</f>
        <v>2.8107999194035864</v>
      </c>
      <c r="I12" s="516">
        <f>+'C11A3'!I12/'C3C'!I13*100</f>
        <v>5.030621172353456</v>
      </c>
      <c r="J12" s="516">
        <f>+'C11A3'!J12/'C3C'!J13*100</f>
        <v>7.6192774961782925</v>
      </c>
      <c r="K12" s="516">
        <f>+'C11A3'!K12/'C3C'!K13*100</f>
        <v>5.3622725821895942</v>
      </c>
      <c r="L12" s="516">
        <f>+'C11A3'!L12/'C3C'!L13*100</f>
        <v>11.933257622084389</v>
      </c>
      <c r="M12" s="516">
        <f>+'C11A3'!M12/'C3C'!M13*100</f>
        <v>9.0483343642308043</v>
      </c>
      <c r="N12" s="516">
        <f>+'C11A3'!N12/'C3C'!N13*100</f>
        <v>12.70644014223627</v>
      </c>
      <c r="O12" s="516">
        <f>+'C11A3'!O12/'C3C'!O13*100</f>
        <v>15.578029318983114</v>
      </c>
      <c r="P12" s="516">
        <f>+'C11A3'!P12/'C3C'!P13*100</f>
        <v>59.958879465433043</v>
      </c>
      <c r="Q12" s="516">
        <f>+'C11A3'!Q12/'C3C'!Q13*100</f>
        <v>20.372082274092907</v>
      </c>
    </row>
    <row r="13" spans="1:18" ht="22.5" customHeight="1">
      <c r="A13" s="1385"/>
      <c r="B13" s="217" t="s">
        <v>133</v>
      </c>
      <c r="C13" s="216">
        <f>+'C11A3'!C13/'C3C'!C14*100</f>
        <v>24.927631353379407</v>
      </c>
      <c r="D13" s="216">
        <f>+'C11A3'!D13/'C3C'!D14*100</f>
        <v>25.656482854537582</v>
      </c>
      <c r="E13" s="216">
        <f>+'C11A3'!E13/'C3C'!E14*100</f>
        <v>27.444951286816465</v>
      </c>
      <c r="F13" s="216">
        <f>+'C11A3'!F13/'C3C'!F14*100</f>
        <v>25.198719842223444</v>
      </c>
      <c r="G13" s="216">
        <f>+'C11A3'!G13/'C3C'!G14*100</f>
        <v>19.540752552450904</v>
      </c>
      <c r="H13" s="216">
        <f>+'C11A3'!H13/'C3C'!H14*100</f>
        <v>24.199795542052414</v>
      </c>
      <c r="I13" s="216">
        <f>+'C11A3'!I13/'C3C'!I14*100</f>
        <v>21.908079631954429</v>
      </c>
      <c r="J13" s="216">
        <f>+'C11A3'!J13/'C3C'!J14*100</f>
        <v>24.494828263431241</v>
      </c>
      <c r="K13" s="216">
        <f>+'C11A3'!K13/'C3C'!K14*100</f>
        <v>24.005710931013759</v>
      </c>
      <c r="L13" s="216">
        <f>+'C11A3'!L13/'C3C'!L14*100</f>
        <v>27.485773471826203</v>
      </c>
      <c r="M13" s="216">
        <f>+'C11A3'!M13/'C3C'!M14*100</f>
        <v>25.548725759512607</v>
      </c>
      <c r="N13" s="216">
        <f>+'C11A3'!N13/'C3C'!N14*100</f>
        <v>31.361426772707713</v>
      </c>
      <c r="O13" s="216">
        <f>+'C11A3'!O13/'C3C'!O14*100</f>
        <v>29.593207702197908</v>
      </c>
      <c r="P13" s="216">
        <f>+'C11A3'!P13/'C3C'!P14*100</f>
        <v>57.723934848624268</v>
      </c>
      <c r="Q13" s="216">
        <f>+'C11A3'!Q13/'C3C'!Q14*100</f>
        <v>31.172180025058356</v>
      </c>
    </row>
    <row r="14" spans="1:18" ht="41.4">
      <c r="A14" s="1385"/>
      <c r="B14" s="219" t="s">
        <v>135</v>
      </c>
      <c r="C14" s="516">
        <f>+'C11A3'!C14/'C3C'!C15*100</f>
        <v>42.276168681257751</v>
      </c>
      <c r="D14" s="516">
        <f>+'C11A3'!D14/'C3C'!D15*100</f>
        <v>44.263081207694718</v>
      </c>
      <c r="E14" s="516">
        <f>+'C11A3'!E14/'C3C'!E15*100</f>
        <v>44.93052895172066</v>
      </c>
      <c r="F14" s="516">
        <f>+'C11A3'!F14/'C3C'!F15*100</f>
        <v>41.594551741265015</v>
      </c>
      <c r="G14" s="516">
        <f>+'C11A3'!G14/'C3C'!G15*100</f>
        <v>35.688551511495412</v>
      </c>
      <c r="H14" s="516">
        <f>+'C11A3'!H14/'C3C'!H15*100</f>
        <v>43.006450071667466</v>
      </c>
      <c r="I14" s="516">
        <f>+'C11A3'!I14/'C3C'!I15*100</f>
        <v>38.747436196028637</v>
      </c>
      <c r="J14" s="516">
        <f>+'C11A3'!J14/'C3C'!J15*100</f>
        <v>41.461930169807879</v>
      </c>
      <c r="K14" s="516">
        <f>+'C11A3'!K14/'C3C'!K15*100</f>
        <v>40.049796318293772</v>
      </c>
      <c r="L14" s="516">
        <f>+'C11A3'!L14/'C3C'!L15*100</f>
        <v>48.736380918636421</v>
      </c>
      <c r="M14" s="516">
        <f>+'C11A3'!M14/'C3C'!M15*100</f>
        <v>41.975805901066344</v>
      </c>
      <c r="N14" s="516">
        <f>+'C11A3'!N14/'C3C'!N15*100</f>
        <v>52.309104009754961</v>
      </c>
      <c r="O14" s="516">
        <f>+'C11A3'!O14/'C3C'!O15*100</f>
        <v>50.036303961559128</v>
      </c>
      <c r="P14" s="516">
        <f>+'C11A3'!P14/'C3C'!P15*100</f>
        <v>42.098423812508599</v>
      </c>
      <c r="Q14" s="516">
        <f>+'C11A3'!Q14/'C3C'!Q15*100</f>
        <v>53.991043203371966</v>
      </c>
    </row>
    <row r="15" spans="1:18">
      <c r="A15" s="1385"/>
      <c r="B15" s="219" t="s">
        <v>136</v>
      </c>
      <c r="C15" s="516">
        <f>+'C11A3'!C15/'C3C'!C16*100</f>
        <v>17.210583423754279</v>
      </c>
      <c r="D15" s="516">
        <f>+'C11A3'!D15/'C3C'!D16*100</f>
        <v>17.529215358931552</v>
      </c>
      <c r="E15" s="516">
        <f>+'C11A3'!E15/'C3C'!E16*100</f>
        <v>16.545983623198211</v>
      </c>
      <c r="F15" s="516">
        <f>+'C11A3'!F15/'C3C'!F16*100</f>
        <v>8.7035593660691095</v>
      </c>
      <c r="G15" s="516">
        <f>+'C11A3'!G15/'C3C'!G16*100</f>
        <v>13.568773234200743</v>
      </c>
      <c r="H15" s="516">
        <f>+'C11A3'!H15/'C3C'!H16*100</f>
        <v>13.795316008982997</v>
      </c>
      <c r="I15" s="516">
        <f>+'C11A3'!I15/'C3C'!I16*100</f>
        <v>9.918460098917258</v>
      </c>
      <c r="J15" s="516">
        <f>+'C11A3'!J15/'C3C'!J16*100</f>
        <v>19.910379882289995</v>
      </c>
      <c r="K15" s="516">
        <f>+'C11A3'!K15/'C3C'!K16*100</f>
        <v>15.744069015097054</v>
      </c>
      <c r="L15" s="516">
        <f>+'C11A3'!L15/'C3C'!L16*100</f>
        <v>19.728762881093491</v>
      </c>
      <c r="M15" s="516">
        <f>+'C11A3'!M15/'C3C'!M16*100</f>
        <v>15.639685305454353</v>
      </c>
      <c r="N15" s="516">
        <f>+'C11A3'!N15/'C3C'!N16*100</f>
        <v>21.269010083003735</v>
      </c>
      <c r="O15" s="516">
        <f>+'C11A3'!O15/'C3C'!O16*100</f>
        <v>16.993542936455253</v>
      </c>
      <c r="P15" s="516">
        <f>+'C11A3'!P15/'C3C'!P16*100</f>
        <v>87.842407845789651</v>
      </c>
      <c r="Q15" s="516">
        <f>+'C11A3'!Q15/'C3C'!Q16*100</f>
        <v>13.846153846153847</v>
      </c>
    </row>
    <row r="16" spans="1:18">
      <c r="A16" s="1385"/>
      <c r="B16" s="219" t="s">
        <v>137</v>
      </c>
      <c r="C16" s="516">
        <f>+'C11A3'!C16/'C3C'!C17*100</f>
        <v>60.013225014169656</v>
      </c>
      <c r="D16" s="516">
        <f>+'C11A3'!D16/'C3C'!D17*100</f>
        <v>58.557875634576071</v>
      </c>
      <c r="E16" s="516">
        <f>+'C11A3'!E16/'C3C'!E17*100</f>
        <v>64.196929076285642</v>
      </c>
      <c r="F16" s="516">
        <f>+'C11A3'!F16/'C3C'!F17*100</f>
        <v>57.797331350435819</v>
      </c>
      <c r="G16" s="516">
        <f>+'C11A3'!G16/'C3C'!G17*100</f>
        <v>41.395086487841567</v>
      </c>
      <c r="H16" s="516">
        <f>+'C11A3'!H16/'C3C'!H17*100</f>
        <v>47.069156611388777</v>
      </c>
      <c r="I16" s="516">
        <f>+'C11A3'!I16/'C3C'!I17*100</f>
        <v>40.134722331009634</v>
      </c>
      <c r="J16" s="516">
        <f>+'C11A3'!J16/'C3C'!J17*100</f>
        <v>44.673998773113659</v>
      </c>
      <c r="K16" s="516">
        <f>+'C11A3'!K16/'C3C'!K17*100</f>
        <v>45.644558388946514</v>
      </c>
      <c r="L16" s="516">
        <f>+'C11A3'!L16/'C3C'!L17*100</f>
        <v>45.231287070472703</v>
      </c>
      <c r="M16" s="516">
        <f>+'C11A3'!M16/'C3C'!M17*100</f>
        <v>42.502780867630705</v>
      </c>
      <c r="N16" s="516">
        <f>+'C11A3'!N16/'C3C'!N17*100</f>
        <v>53.241414609958568</v>
      </c>
      <c r="O16" s="516">
        <f>+'C11A3'!O16/'C3C'!O17*100</f>
        <v>47.374187873269655</v>
      </c>
      <c r="P16" s="516">
        <f>+'C11A3'!P16/'C3C'!P17*100</f>
        <v>19.240316222022901</v>
      </c>
      <c r="Q16" s="516">
        <f>+'C11A3'!Q16/'C3C'!Q17*100</f>
        <v>57.683401408677192</v>
      </c>
    </row>
    <row r="17" spans="1:17">
      <c r="A17" s="1385"/>
      <c r="B17" s="219" t="s">
        <v>138</v>
      </c>
      <c r="C17" s="516">
        <f>+'C11A3'!C17/'C3C'!C18*100</f>
        <v>141.49933065595718</v>
      </c>
      <c r="D17" s="516">
        <f>+'C11A3'!D17/'C3C'!D18*100</f>
        <v>100.61224489795919</v>
      </c>
      <c r="E17" s="516">
        <f>+'C11A3'!E17/'C3C'!E18*100</f>
        <v>92.189260232820118</v>
      </c>
      <c r="F17" s="516">
        <f>+'C11A3'!F17/'C3C'!F18*100</f>
        <v>116.20111731843576</v>
      </c>
      <c r="G17" s="516">
        <f>+'C11A3'!G17/'C3C'!G18*100</f>
        <v>3.772706101537028</v>
      </c>
      <c r="H17" s="516">
        <f>+'C11A3'!H17/'C3C'!H18*100</f>
        <v>7.3238139106402578</v>
      </c>
      <c r="I17" s="516">
        <f>+'C11A3'!I17/'C3C'!I18*100</f>
        <v>1.7169684775318577</v>
      </c>
      <c r="J17" s="516">
        <f>+'C11A3'!J17/'C3C'!J18*100</f>
        <v>2.3527266095203356</v>
      </c>
      <c r="K17" s="516">
        <f>+'C11A3'!K17/'C3C'!K18*100</f>
        <v>9.4286897122748918</v>
      </c>
      <c r="L17" s="516">
        <f>+'C11A3'!L17/'C3C'!L18*100</f>
        <v>4.9736147757255944</v>
      </c>
      <c r="M17" s="516">
        <f>+'C11A3'!M17/'C3C'!M18*100</f>
        <v>12.713841368584758</v>
      </c>
      <c r="N17" s="516">
        <f>+'C11A3'!N17/'C3C'!N18*100</f>
        <v>4.1762326445829236</v>
      </c>
      <c r="O17" s="516">
        <f>+'C11A3'!O17/'C3C'!O18*100</f>
        <v>1.663306451612903</v>
      </c>
      <c r="P17" s="516">
        <f>+'C11A3'!P17/'C3C'!P18*100</f>
        <v>91.144965484408473</v>
      </c>
      <c r="Q17" s="516">
        <f>+'C11A3'!Q17/'C3C'!Q18*100</f>
        <v>19.969846491228072</v>
      </c>
    </row>
    <row r="18" spans="1:17">
      <c r="A18" s="1385"/>
      <c r="B18" s="219" t="s">
        <v>139</v>
      </c>
      <c r="C18" s="516">
        <f>+'C11A3'!C18/'C3C'!C19*100</f>
        <v>8.4992907801418447</v>
      </c>
      <c r="D18" s="516">
        <f>+'C11A3'!D18/'C3C'!D19*100</f>
        <v>5.8968199496682683</v>
      </c>
      <c r="E18" s="516">
        <f>+'C11A3'!E18/'C3C'!E19*100</f>
        <v>6.0182819508317724</v>
      </c>
      <c r="F18" s="516">
        <f>+'C11A3'!F18/'C3C'!F19*100</f>
        <v>4.7803543957609254</v>
      </c>
      <c r="G18" s="516">
        <f>+'C11A3'!G18/'C3C'!G19*100</f>
        <v>1.6358317194775227</v>
      </c>
      <c r="H18" s="516">
        <f>+'C11A3'!H18/'C3C'!H19*100</f>
        <v>3.134654199448037</v>
      </c>
      <c r="I18" s="516">
        <f>+'C11A3'!I18/'C3C'!I19*100</f>
        <v>5.4335854321168959</v>
      </c>
      <c r="J18" s="516">
        <f>+'C11A3'!J18/'C3C'!J19*100</f>
        <v>6.1477840860943989</v>
      </c>
      <c r="K18" s="516">
        <f>+'C11A3'!K18/'C3C'!K19*100</f>
        <v>7.5168248490077652</v>
      </c>
      <c r="L18" s="516">
        <f>+'C11A3'!L18/'C3C'!L19*100</f>
        <v>5.3958425475453344</v>
      </c>
      <c r="M18" s="516">
        <f>+'C11A3'!M18/'C3C'!M19*100</f>
        <v>4.0335616965591559</v>
      </c>
      <c r="N18" s="516">
        <f>+'C11A3'!N18/'C3C'!N19*100</f>
        <v>5.0353660867902894</v>
      </c>
      <c r="O18" s="516">
        <f>+'C11A3'!O18/'C3C'!O19*100</f>
        <v>6.0246182723892723</v>
      </c>
      <c r="P18" s="516">
        <f>+'C11A3'!P18/'C3C'!P19*100</f>
        <v>98.750648452360366</v>
      </c>
      <c r="Q18" s="516">
        <f>+'C11A3'!Q18/'C3C'!Q19*100</f>
        <v>4.7714247634279623</v>
      </c>
    </row>
    <row r="19" spans="1:17">
      <c r="A19" s="1385"/>
      <c r="B19" s="219" t="s">
        <v>140</v>
      </c>
      <c r="C19" s="516">
        <f>+'C11A3'!C19/'C3C'!C20*100</f>
        <v>5.2378964941569279</v>
      </c>
      <c r="D19" s="516">
        <f>+'C11A3'!D19/'C3C'!D20*100</f>
        <v>19.914529914529915</v>
      </c>
      <c r="E19" s="516">
        <f>+'C11A3'!E19/'C3C'!E20*100</f>
        <v>38.607594936708864</v>
      </c>
      <c r="F19" s="516">
        <f>+'C11A3'!F19/'C3C'!F20*100</f>
        <v>35.94701986754967</v>
      </c>
      <c r="G19" s="516">
        <f>+'C11A3'!G19/'C3C'!G20*100</f>
        <v>10.774336283185841</v>
      </c>
      <c r="H19" s="516">
        <f>+'C11A3'!H19/'C3C'!H20*100</f>
        <v>15.064808021521154</v>
      </c>
      <c r="I19" s="516">
        <f>+'C11A3'!I19/'C3C'!I20*100</f>
        <v>20.424671385237612</v>
      </c>
      <c r="J19" s="516">
        <f>+'C11A3'!J19/'C3C'!J20*100</f>
        <v>26.970897663615247</v>
      </c>
      <c r="K19" s="516">
        <f>+'C11A3'!K19/'C3C'!K20*100</f>
        <v>9.3613747114644781</v>
      </c>
      <c r="L19" s="516">
        <f>+'C11A3'!L19/'C3C'!L20*100</f>
        <v>17.448660410716716</v>
      </c>
      <c r="M19" s="516">
        <f>+'C11A3'!M19/'C3C'!M20*100</f>
        <v>32.185706833594161</v>
      </c>
      <c r="N19" s="516">
        <f>+'C11A3'!N19/'C3C'!N20*100</f>
        <v>35.805463364820014</v>
      </c>
      <c r="O19" s="516">
        <f>+'C11A3'!O19/'C3C'!O20*100</f>
        <v>11.589706150757438</v>
      </c>
      <c r="P19" s="516">
        <f>+'C11A3'!P19/'C3C'!P20*100</f>
        <v>95.383817427385893</v>
      </c>
      <c r="Q19" s="516">
        <f>+'C11A3'!Q19/'C3C'!Q20*100</f>
        <v>29.649827784156141</v>
      </c>
    </row>
    <row r="20" spans="1:17" ht="27.6">
      <c r="A20" s="1385"/>
      <c r="B20" s="219" t="s">
        <v>141</v>
      </c>
      <c r="C20" s="516">
        <f>+'C11A3'!C20/'C3C'!C21*100</f>
        <v>25.633383010432194</v>
      </c>
      <c r="D20" s="516">
        <f>+'C11A3'!D20/'C3C'!D21*100</f>
        <v>25.115887062789717</v>
      </c>
      <c r="E20" s="516">
        <f>+'C11A3'!E20/'C3C'!E21*100</f>
        <v>26.814807176737471</v>
      </c>
      <c r="F20" s="516">
        <f>+'C11A3'!F20/'C3C'!F21*100</f>
        <v>25.324126968357259</v>
      </c>
      <c r="G20" s="516">
        <f>+'C11A3'!G20/'C3C'!G21*100</f>
        <v>22.718282000565132</v>
      </c>
      <c r="H20" s="516">
        <f>+'C11A3'!H20/'C3C'!H21*100</f>
        <v>34.411903637222487</v>
      </c>
      <c r="I20" s="516">
        <f>+'C11A3'!I20/'C3C'!I21*100</f>
        <v>35.528439537736453</v>
      </c>
      <c r="J20" s="516">
        <f>+'C11A3'!J20/'C3C'!J21*100</f>
        <v>36.827300930713548</v>
      </c>
      <c r="K20" s="516">
        <f>+'C11A3'!K20/'C3C'!K21*100</f>
        <v>41.128053606289242</v>
      </c>
      <c r="L20" s="516">
        <f>+'C11A3'!L20/'C3C'!L21*100</f>
        <v>38.957435211337398</v>
      </c>
      <c r="M20" s="516">
        <f>+'C11A3'!M20/'C3C'!M21*100</f>
        <v>40.787583970349779</v>
      </c>
      <c r="N20" s="516">
        <f>+'C11A3'!N20/'C3C'!N21*100</f>
        <v>33.059697615212762</v>
      </c>
      <c r="O20" s="516">
        <f>+'C11A3'!O20/'C3C'!O21*100</f>
        <v>40.662557097875741</v>
      </c>
      <c r="P20" s="516">
        <f>+'C11A3'!P20/'C3C'!P21*100</f>
        <v>49.936031243687296</v>
      </c>
      <c r="Q20" s="516">
        <f>+'C11A3'!Q20/'C3C'!Q21*100</f>
        <v>42.608695652173914</v>
      </c>
    </row>
    <row r="21" spans="1:17" ht="27.6">
      <c r="A21" s="1385"/>
      <c r="B21" s="219" t="s">
        <v>142</v>
      </c>
      <c r="C21" s="516">
        <f>+'C11A3'!C21/'C3C'!C22*100</f>
        <v>13.503549972692518</v>
      </c>
      <c r="D21" s="516">
        <f>+'C11A3'!D21/'C3C'!D22*100</f>
        <v>6.447166921898928</v>
      </c>
      <c r="E21" s="516">
        <f>+'C11A3'!E21/'C3C'!E22*100</f>
        <v>15.672077542917201</v>
      </c>
      <c r="F21" s="516">
        <f>+'C11A3'!F21/'C3C'!F22*100</f>
        <v>13.176698558798595</v>
      </c>
      <c r="G21" s="516">
        <f>+'C11A3'!G21/'C3C'!G22*100</f>
        <v>16.401788785689714</v>
      </c>
      <c r="H21" s="516">
        <f>+'C11A3'!H21/'C3C'!H22*100</f>
        <v>17.930355873831523</v>
      </c>
      <c r="I21" s="516">
        <f>+'C11A3'!I21/'C3C'!I22*100</f>
        <v>23.469874410471093</v>
      </c>
      <c r="J21" s="516">
        <f>+'C11A3'!J21/'C3C'!J22*100</f>
        <v>17.164367961533593</v>
      </c>
      <c r="K21" s="516">
        <f>+'C11A3'!K21/'C3C'!K22*100</f>
        <v>28.778359511343805</v>
      </c>
      <c r="L21" s="516">
        <f>+'C11A3'!L21/'C3C'!L22*100</f>
        <v>27.34796468857283</v>
      </c>
      <c r="M21" s="516">
        <f>+'C11A3'!M21/'C3C'!M22*100</f>
        <v>20.261743397990184</v>
      </c>
      <c r="N21" s="516">
        <f>+'C11A3'!N21/'C3C'!N22*100</f>
        <v>29.675131403964283</v>
      </c>
      <c r="O21" s="516">
        <f>+'C11A3'!O21/'C3C'!O22*100</f>
        <v>24.121103475749429</v>
      </c>
      <c r="P21" s="516">
        <f>+'C11A3'!P21/'C3C'!P22*100</f>
        <v>67.597725145777844</v>
      </c>
      <c r="Q21" s="516">
        <f>+'C11A3'!Q21/'C3C'!Q22*100</f>
        <v>41.544541412810801</v>
      </c>
    </row>
    <row r="22" spans="1:17" ht="41.4">
      <c r="A22" s="1385"/>
      <c r="B22" s="219" t="s">
        <v>143</v>
      </c>
      <c r="C22" s="516">
        <f>+'C11A3'!C22/'C3C'!C23*100</f>
        <v>0</v>
      </c>
      <c r="D22" s="516">
        <f>+'C11A3'!D22/'C3C'!D23*100</f>
        <v>0</v>
      </c>
      <c r="E22" s="516">
        <f>+'C11A3'!E22/'C3C'!E23*100</f>
        <v>0</v>
      </c>
      <c r="F22" s="516">
        <f>+'C11A3'!F22/'C3C'!F23*100</f>
        <v>0</v>
      </c>
      <c r="G22" s="516">
        <f>+'C11A3'!G22/'C3C'!G23*100</f>
        <v>0</v>
      </c>
      <c r="H22" s="516">
        <f>+'C11A3'!H22/'C3C'!H23*100</f>
        <v>0</v>
      </c>
      <c r="I22" s="516">
        <f>+'C11A3'!I22/'C3C'!I23*100</f>
        <v>0</v>
      </c>
      <c r="J22" s="516">
        <f>+'C11A3'!J22/'C3C'!J23*100</f>
        <v>0</v>
      </c>
      <c r="K22" s="516">
        <f>+'C11A3'!K22/'C3C'!K23*100</f>
        <v>0</v>
      </c>
      <c r="L22" s="516">
        <f>+'C11A3'!L22/'C3C'!L23*100</f>
        <v>0</v>
      </c>
      <c r="M22" s="516">
        <f>+'C11A3'!M22/'C3C'!M23*100</f>
        <v>0</v>
      </c>
      <c r="N22" s="516">
        <f>+'C11A3'!N22/'C3C'!N23*100</f>
        <v>0</v>
      </c>
      <c r="O22" s="516">
        <f>+'C11A3'!O22/'C3C'!O23*100</f>
        <v>0</v>
      </c>
      <c r="P22" s="516">
        <f>+'C11A3'!P22/'C3C'!P23*100</f>
        <v>100</v>
      </c>
      <c r="Q22" s="516">
        <f>+'C11A3'!Q22/'C3C'!Q23*100</f>
        <v>0</v>
      </c>
    </row>
    <row r="23" spans="1:17">
      <c r="A23" s="1385"/>
      <c r="B23" s="219" t="s">
        <v>144</v>
      </c>
      <c r="C23" s="516">
        <f>+'C11A3'!C23/'C3C'!C24*100</f>
        <v>2.6620370370370372</v>
      </c>
      <c r="D23" s="516">
        <f>+'C11A3'!D23/'C3C'!D24*100</f>
        <v>2.6307946032944542</v>
      </c>
      <c r="E23" s="516">
        <f>+'C11A3'!E23/'C3C'!E24*100</f>
        <v>3.4328929733869424</v>
      </c>
      <c r="F23" s="516">
        <f>+'C11A3'!F23/'C3C'!F24*100</f>
        <v>3.3871780112246368</v>
      </c>
      <c r="G23" s="516">
        <f>+'C11A3'!G23/'C3C'!G24*100</f>
        <v>2.9529333718892992</v>
      </c>
      <c r="H23" s="516">
        <f>+'C11A3'!H23/'C3C'!H24*100</f>
        <v>3.5521007576502996</v>
      </c>
      <c r="I23" s="516">
        <f>+'C11A3'!I23/'C3C'!I24*100</f>
        <v>1.7531305903398926</v>
      </c>
      <c r="J23" s="516">
        <f>+'C11A3'!J23/'C3C'!J24*100</f>
        <v>2.478082633461792</v>
      </c>
      <c r="K23" s="516">
        <f>+'C11A3'!K23/'C3C'!K24*100</f>
        <v>3.9646211092079615</v>
      </c>
      <c r="L23" s="516">
        <f>+'C11A3'!L23/'C3C'!L24*100</f>
        <v>6.0703474124261207</v>
      </c>
      <c r="M23" s="516">
        <f>+'C11A3'!M23/'C3C'!M24*100</f>
        <v>4.1194705216918628</v>
      </c>
      <c r="N23" s="516">
        <f>+'C11A3'!N23/'C3C'!N24*100</f>
        <v>5.6916063904746839</v>
      </c>
      <c r="O23" s="516">
        <f>+'C11A3'!O23/'C3C'!O24*100</f>
        <v>3.3677496853906876</v>
      </c>
      <c r="P23" s="516">
        <f>+'C11A3'!P23/'C3C'!P24*100</f>
        <v>97.762110583622658</v>
      </c>
      <c r="Q23" s="516">
        <f>+'C11A3'!Q23/'C3C'!Q24*100</f>
        <v>6.6678678345714602</v>
      </c>
    </row>
    <row r="24" spans="1:17" ht="27.6">
      <c r="A24" s="1385"/>
      <c r="B24" s="219" t="s">
        <v>145</v>
      </c>
      <c r="C24" s="516">
        <f>+'C11A3'!C24/'C3C'!C25*100</f>
        <v>20.875391576749042</v>
      </c>
      <c r="D24" s="516">
        <f>+'C11A3'!D24/'C3C'!D25*100</f>
        <v>22.080936782646823</v>
      </c>
      <c r="E24" s="516">
        <f>+'C11A3'!E24/'C3C'!E25*100</f>
        <v>22.776833049914973</v>
      </c>
      <c r="F24" s="516">
        <f>+'C11A3'!F24/'C3C'!F25*100</f>
        <v>21.108530453018243</v>
      </c>
      <c r="G24" s="516">
        <f>+'C11A3'!G24/'C3C'!G25*100</f>
        <v>18.469206609313122</v>
      </c>
      <c r="H24" s="516">
        <f>+'C11A3'!H24/'C3C'!H25*100</f>
        <v>26.392172314158131</v>
      </c>
      <c r="I24" s="516">
        <f>+'C11A3'!I24/'C3C'!I25*100</f>
        <v>27.544607541531157</v>
      </c>
      <c r="J24" s="516">
        <f>+'C11A3'!J24/'C3C'!J25*100</f>
        <v>26.904011681524747</v>
      </c>
      <c r="K24" s="516">
        <f>+'C11A3'!K24/'C3C'!K25*100</f>
        <v>26.682692307692307</v>
      </c>
      <c r="L24" s="516">
        <f>+'C11A3'!L24/'C3C'!L25*100</f>
        <v>31.121073210192801</v>
      </c>
      <c r="M24" s="516">
        <f>+'C11A3'!M24/'C3C'!M25*100</f>
        <v>29.776123174367875</v>
      </c>
      <c r="N24" s="516">
        <f>+'C11A3'!N24/'C3C'!N25*100</f>
        <v>37.308492127488016</v>
      </c>
      <c r="O24" s="516">
        <f>+'C11A3'!O24/'C3C'!O25*100</f>
        <v>33.261016364707402</v>
      </c>
      <c r="P24" s="516">
        <f>+'C11A3'!P24/'C3C'!P25*100</f>
        <v>78.53037304181224</v>
      </c>
      <c r="Q24" s="516">
        <f>+'C11A3'!Q24/'C3C'!Q25*100</f>
        <v>23.267053952360712</v>
      </c>
    </row>
    <row r="25" spans="1:17">
      <c r="A25" s="1385"/>
      <c r="B25" s="219" t="s">
        <v>146</v>
      </c>
      <c r="C25" s="516">
        <f>+'C11A3'!C25/'C3C'!C26*100</f>
        <v>6.2307353588727432</v>
      </c>
      <c r="D25" s="516">
        <f>+'C11A3'!D25/'C3C'!D26*100</f>
        <v>12.89875173370319</v>
      </c>
      <c r="E25" s="516">
        <f>+'C11A3'!E25/'C3C'!E26*100</f>
        <v>22.961075069508805</v>
      </c>
      <c r="F25" s="516">
        <f>+'C11A3'!F25/'C3C'!F26*100</f>
        <v>17.806238380499899</v>
      </c>
      <c r="G25" s="516">
        <f>+'C11A3'!G25/'C3C'!G26*100</f>
        <v>16.758313694684475</v>
      </c>
      <c r="H25" s="516">
        <f>+'C11A3'!H25/'C3C'!H26*100</f>
        <v>17.415162454873645</v>
      </c>
      <c r="I25" s="516">
        <f>+'C11A3'!I25/'C3C'!I26*100</f>
        <v>18.642149929278641</v>
      </c>
      <c r="J25" s="516">
        <f>+'C11A3'!J25/'C3C'!J26*100</f>
        <v>10.307298335467349</v>
      </c>
      <c r="K25" s="516">
        <f>+'C11A3'!K25/'C3C'!K26*100</f>
        <v>23.629597824531274</v>
      </c>
      <c r="L25" s="516">
        <f>+'C11A3'!L25/'C3C'!L26*100</f>
        <v>5.2759740259740253</v>
      </c>
      <c r="M25" s="516">
        <f>+'C11A3'!M25/'C3C'!M26*100</f>
        <v>32.427559562137795</v>
      </c>
      <c r="N25" s="516">
        <f>+'C11A3'!N25/'C3C'!N26*100</f>
        <v>20.878115710038873</v>
      </c>
      <c r="O25" s="516">
        <f>+'C11A3'!O25/'C3C'!O26*100</f>
        <v>26.141600335148723</v>
      </c>
      <c r="P25" s="516">
        <f>+'C11A3'!P25/'C3C'!P26*100</f>
        <v>75.032722513088999</v>
      </c>
      <c r="Q25" s="516">
        <f>+'C11A3'!Q25/'C3C'!Q26*100</f>
        <v>14.983325393044305</v>
      </c>
    </row>
    <row r="26" spans="1:17">
      <c r="A26" s="1385"/>
      <c r="B26" s="219" t="s">
        <v>147</v>
      </c>
      <c r="C26" s="516">
        <f>+'C11A3'!C26/'C3C'!C27*100</f>
        <v>64.312848218808043</v>
      </c>
      <c r="D26" s="516">
        <f>+'C11A3'!D26/'C3C'!D27*100</f>
        <v>64.405712711964441</v>
      </c>
      <c r="E26" s="516">
        <f>+'C11A3'!E26/'C3C'!E27*100</f>
        <v>67.57447896688403</v>
      </c>
      <c r="F26" s="516">
        <f>+'C11A3'!F26/'C3C'!F27*100</f>
        <v>68.949391669638956</v>
      </c>
      <c r="G26" s="516">
        <f>+'C11A3'!G26/'C3C'!G27*100</f>
        <v>60.373483618301648</v>
      </c>
      <c r="H26" s="516">
        <f>+'C11A3'!H26/'C3C'!H27*100</f>
        <v>68.547803223716798</v>
      </c>
      <c r="I26" s="516">
        <f>+'C11A3'!I26/'C3C'!I27*100</f>
        <v>53.190438186447764</v>
      </c>
      <c r="J26" s="516">
        <f>+'C11A3'!J26/'C3C'!J27*100</f>
        <v>70.581736447102756</v>
      </c>
      <c r="K26" s="516">
        <f>+'C11A3'!K26/'C3C'!K27*100</f>
        <v>55.854317826148815</v>
      </c>
      <c r="L26" s="516">
        <f>+'C11A3'!L26/'C3C'!L27*100</f>
        <v>64.516011246211704</v>
      </c>
      <c r="M26" s="516">
        <f>+'C11A3'!M26/'C3C'!M27*100</f>
        <v>66.484404553113933</v>
      </c>
      <c r="N26" s="516">
        <f>+'C11A3'!N26/'C3C'!N27*100</f>
        <v>71.242484969939881</v>
      </c>
      <c r="O26" s="516">
        <f>+'C11A3'!O26/'C3C'!O27*100</f>
        <v>75.426085716323186</v>
      </c>
      <c r="P26" s="516">
        <f>+'C11A3'!P26/'C3C'!P27*100</f>
        <v>13.056360498811578</v>
      </c>
      <c r="Q26" s="516">
        <f>+'C11A3'!Q26/'C3C'!Q27*100</f>
        <v>80.264620086123074</v>
      </c>
    </row>
    <row r="27" spans="1:17" ht="69">
      <c r="A27" s="1385"/>
      <c r="B27" s="219" t="s">
        <v>148</v>
      </c>
      <c r="C27" s="516">
        <f>+'C11A3'!C27/'C3C'!C28*100</f>
        <v>0</v>
      </c>
      <c r="D27" s="516">
        <f>+'C11A3'!D27/'C3C'!D28*100</f>
        <v>0</v>
      </c>
      <c r="E27" s="516">
        <f>+'C11A3'!E27/'C3C'!E28*100</f>
        <v>0</v>
      </c>
      <c r="F27" s="516">
        <f>+'C11A3'!F27/'C3C'!F28*100</f>
        <v>0</v>
      </c>
      <c r="G27" s="516">
        <f>+'C11A3'!G27/'C3C'!G28*100</f>
        <v>0</v>
      </c>
      <c r="H27" s="516">
        <f>+'C11A3'!H27/'C3C'!H28*100</f>
        <v>0</v>
      </c>
      <c r="I27" s="516">
        <f>+'C11A3'!I27/'C3C'!I28*100</f>
        <v>0.46191553544494723</v>
      </c>
      <c r="J27" s="516">
        <f>+'C11A3'!J27/'C3C'!J28*100</f>
        <v>9.475679090334807E-2</v>
      </c>
      <c r="K27" s="516">
        <f>+'C11A3'!K27/'C3C'!K28*100</f>
        <v>0</v>
      </c>
      <c r="L27" s="516">
        <f>+'C11A3'!L27/'C3C'!L28*100</f>
        <v>0</v>
      </c>
      <c r="M27" s="516">
        <f>+'C11A3'!M27/'C3C'!M28*100</f>
        <v>0</v>
      </c>
      <c r="N27" s="516">
        <f>+'C11A3'!N27/'C3C'!N28*100</f>
        <v>0</v>
      </c>
      <c r="O27" s="516">
        <f>+'C11A3'!O27/'C3C'!O28*100</f>
        <v>0</v>
      </c>
      <c r="P27" s="516">
        <f>+'C11A3'!P27/'C3C'!P28*100</f>
        <v>0</v>
      </c>
      <c r="Q27" s="516">
        <f>+'C11A3'!Q27/'C3C'!Q28*100</f>
        <v>0</v>
      </c>
    </row>
    <row r="28" spans="1:17" ht="41.4">
      <c r="A28" s="1386"/>
      <c r="B28" s="220" t="s">
        <v>149</v>
      </c>
      <c r="C28" s="222">
        <f>+'C11A3'!C28/'C3C'!C29*100</f>
        <v>0</v>
      </c>
      <c r="D28" s="222">
        <f>+'C11A3'!D28/'C3C'!D29*100</f>
        <v>0</v>
      </c>
      <c r="E28" s="222">
        <f>+'C11A3'!E28/'C3C'!E29*100</f>
        <v>0</v>
      </c>
      <c r="F28" s="222">
        <f>+'C11A3'!F28/'C3C'!F29*100</f>
        <v>0</v>
      </c>
      <c r="G28" s="222">
        <f>+'C11A3'!G28/'C3C'!G29*100</f>
        <v>0</v>
      </c>
      <c r="H28" s="222">
        <f>+'C11A3'!H28/'C3C'!H29*100</f>
        <v>0</v>
      </c>
      <c r="I28" s="222">
        <f>+'C11A3'!I28/'C3C'!I29*100</f>
        <v>0</v>
      </c>
      <c r="J28" s="222">
        <f>+'C11A3'!J28/'C3C'!J29*100</f>
        <v>0</v>
      </c>
      <c r="K28" s="222">
        <f>+'C11A3'!K28/'C3C'!K29*100</f>
        <v>0</v>
      </c>
      <c r="L28" s="222">
        <f>+'C11A3'!L28/'C3C'!L29*100</f>
        <v>0</v>
      </c>
      <c r="M28" s="222">
        <f>+'C11A3'!M28/'C3C'!M29*100</f>
        <v>0</v>
      </c>
      <c r="N28" s="222">
        <f>+'C11A3'!N28/'C3C'!N29*100</f>
        <v>0</v>
      </c>
      <c r="O28" s="222">
        <f>+'C11A3'!O28/'C3C'!O29*100</f>
        <v>0</v>
      </c>
      <c r="P28" s="222">
        <f>+'C11A3'!P28/'C3C'!P29*100</f>
        <v>100</v>
      </c>
      <c r="Q28" s="222">
        <f>+'C11A3'!Q28/'C3C'!Q29*100</f>
        <v>0</v>
      </c>
    </row>
  </sheetData>
  <mergeCells count="4">
    <mergeCell ref="A2:B2"/>
    <mergeCell ref="A3:A28"/>
    <mergeCell ref="B3:Q3"/>
    <mergeCell ref="A1:Q1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</sheetPr>
  <dimension ref="A1:Q26"/>
  <sheetViews>
    <sheetView showGridLines="0" workbookViewId="0">
      <selection sqref="A1:Q1"/>
    </sheetView>
  </sheetViews>
  <sheetFormatPr baseColWidth="10" defaultColWidth="11.44140625" defaultRowHeight="13.8"/>
  <cols>
    <col min="1" max="1" width="6" style="11" customWidth="1"/>
    <col min="2" max="2" width="41.109375" style="11" bestFit="1" customWidth="1"/>
    <col min="3" max="11" width="8.88671875" style="11" customWidth="1"/>
    <col min="12" max="12" width="9.44140625" style="161" customWidth="1"/>
    <col min="13" max="17" width="9.33203125" style="161" customWidth="1"/>
    <col min="18" max="16384" width="11.44140625" style="161"/>
  </cols>
  <sheetData>
    <row r="1" spans="1:17" ht="31.5" customHeight="1">
      <c r="A1" s="1367" t="s">
        <v>334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33" customHeight="1">
      <c r="A2" s="1436" t="s">
        <v>233</v>
      </c>
      <c r="B2" s="1437"/>
      <c r="C2" s="223">
        <v>2007</v>
      </c>
      <c r="D2" s="223">
        <v>2008</v>
      </c>
      <c r="E2" s="223">
        <v>2009</v>
      </c>
      <c r="F2" s="223">
        <v>2010</v>
      </c>
      <c r="G2" s="223">
        <v>2011</v>
      </c>
      <c r="H2" s="223">
        <v>2012</v>
      </c>
      <c r="I2" s="223">
        <v>2013</v>
      </c>
      <c r="J2" s="223">
        <v>2014</v>
      </c>
      <c r="K2" s="223">
        <v>2015</v>
      </c>
      <c r="L2" s="223">
        <v>2016</v>
      </c>
      <c r="M2" s="223">
        <v>2017</v>
      </c>
      <c r="N2" s="223">
        <v>2018</v>
      </c>
      <c r="O2" s="223">
        <v>2019</v>
      </c>
      <c r="P2" s="223">
        <v>2020</v>
      </c>
      <c r="Q2" s="223">
        <v>2021</v>
      </c>
    </row>
    <row r="3" spans="1:17" s="162" customFormat="1" ht="22.5" customHeight="1">
      <c r="A3" s="1384" t="s">
        <v>94</v>
      </c>
      <c r="B3" s="224" t="s">
        <v>109</v>
      </c>
      <c r="C3" s="225">
        <v>860445</v>
      </c>
      <c r="D3" s="225">
        <v>850970</v>
      </c>
      <c r="E3" s="225">
        <v>861747</v>
      </c>
      <c r="F3" s="225">
        <v>893327</v>
      </c>
      <c r="G3" s="225">
        <v>993146</v>
      </c>
      <c r="H3" s="225">
        <v>974383</v>
      </c>
      <c r="I3" s="225">
        <v>976023</v>
      </c>
      <c r="J3" s="225">
        <v>1000810</v>
      </c>
      <c r="K3" s="225">
        <v>1020501</v>
      </c>
      <c r="L3" s="225">
        <v>1036318</v>
      </c>
      <c r="M3" s="225">
        <v>1070809</v>
      </c>
      <c r="N3" s="225">
        <v>1051467</v>
      </c>
      <c r="O3" s="225">
        <f>+'C12B'!O3+'C12C'!O3</f>
        <v>1039012</v>
      </c>
      <c r="P3" s="225" t="s">
        <v>319</v>
      </c>
      <c r="Q3" s="225">
        <f>+'C12B'!Q3+'C12C'!Q3</f>
        <v>1291774</v>
      </c>
    </row>
    <row r="4" spans="1:17" ht="15" customHeight="1">
      <c r="A4" s="1385"/>
      <c r="B4" s="226" t="s">
        <v>234</v>
      </c>
      <c r="C4" s="227">
        <v>115358</v>
      </c>
      <c r="D4" s="227">
        <v>112686</v>
      </c>
      <c r="E4" s="227">
        <v>110142</v>
      </c>
      <c r="F4" s="227">
        <v>114569</v>
      </c>
      <c r="G4" s="227">
        <v>123935</v>
      </c>
      <c r="H4" s="227">
        <v>128440</v>
      </c>
      <c r="I4" s="227">
        <v>136317</v>
      </c>
      <c r="J4" s="227">
        <v>143555</v>
      </c>
      <c r="K4" s="227">
        <v>142598</v>
      </c>
      <c r="L4" s="227">
        <v>150401</v>
      </c>
      <c r="M4" s="227">
        <v>172840</v>
      </c>
      <c r="N4" s="628">
        <v>174867</v>
      </c>
      <c r="O4" s="628">
        <f>+'C12B'!O4+'C12C'!O4</f>
        <v>180013</v>
      </c>
      <c r="P4" s="628" t="s">
        <v>319</v>
      </c>
      <c r="Q4" s="628">
        <f>+'C12B'!Q4+'C12C'!Q4</f>
        <v>228595</v>
      </c>
    </row>
    <row r="5" spans="1:17" ht="15" customHeight="1">
      <c r="A5" s="1385"/>
      <c r="B5" s="226" t="s">
        <v>235</v>
      </c>
      <c r="C5" s="227">
        <v>34912</v>
      </c>
      <c r="D5" s="227">
        <v>33435</v>
      </c>
      <c r="E5" s="227">
        <v>32193</v>
      </c>
      <c r="F5" s="227">
        <v>33644</v>
      </c>
      <c r="G5" s="227">
        <v>34002</v>
      </c>
      <c r="H5" s="227">
        <v>28767</v>
      </c>
      <c r="I5" s="227">
        <v>27149</v>
      </c>
      <c r="J5" s="227">
        <v>28044</v>
      </c>
      <c r="K5" s="227">
        <v>28402</v>
      </c>
      <c r="L5" s="227">
        <v>23892</v>
      </c>
      <c r="M5" s="227">
        <v>35492</v>
      </c>
      <c r="N5" s="628">
        <v>38452</v>
      </c>
      <c r="O5" s="628">
        <f>+'C12B'!O5+'C12C'!O5</f>
        <v>34353</v>
      </c>
      <c r="P5" s="628" t="s">
        <v>319</v>
      </c>
      <c r="Q5" s="628">
        <f>+'C12B'!Q5+'C12C'!Q5</f>
        <v>47925</v>
      </c>
    </row>
    <row r="6" spans="1:17" ht="15" customHeight="1">
      <c r="A6" s="1385"/>
      <c r="B6" s="226" t="s">
        <v>236</v>
      </c>
      <c r="C6" s="227">
        <v>235024</v>
      </c>
      <c r="D6" s="227">
        <v>220773</v>
      </c>
      <c r="E6" s="227">
        <v>222441</v>
      </c>
      <c r="F6" s="227">
        <v>229953</v>
      </c>
      <c r="G6" s="227">
        <v>241733</v>
      </c>
      <c r="H6" s="227">
        <v>267129</v>
      </c>
      <c r="I6" s="227">
        <v>272170</v>
      </c>
      <c r="J6" s="227">
        <v>280361</v>
      </c>
      <c r="K6" s="227">
        <v>298927</v>
      </c>
      <c r="L6" s="227">
        <v>321940</v>
      </c>
      <c r="M6" s="227">
        <v>318838</v>
      </c>
      <c r="N6" s="628">
        <v>323305</v>
      </c>
      <c r="O6" s="628">
        <f>+'C12B'!O6+'C12C'!O6</f>
        <v>322803</v>
      </c>
      <c r="P6" s="628" t="s">
        <v>319</v>
      </c>
      <c r="Q6" s="628">
        <f>+'C12B'!Q6+'C12C'!Q6</f>
        <v>361201</v>
      </c>
    </row>
    <row r="7" spans="1:17" ht="15" customHeight="1">
      <c r="A7" s="1385"/>
      <c r="B7" s="226" t="s">
        <v>237</v>
      </c>
      <c r="C7" s="227">
        <v>386761</v>
      </c>
      <c r="D7" s="227">
        <v>400603</v>
      </c>
      <c r="E7" s="227">
        <v>387793</v>
      </c>
      <c r="F7" s="227">
        <v>400618</v>
      </c>
      <c r="G7" s="227">
        <v>468782</v>
      </c>
      <c r="H7" s="227">
        <v>439982</v>
      </c>
      <c r="I7" s="227">
        <v>437978</v>
      </c>
      <c r="J7" s="227">
        <v>437201</v>
      </c>
      <c r="K7" s="227">
        <v>432433</v>
      </c>
      <c r="L7" s="227">
        <v>423163</v>
      </c>
      <c r="M7" s="227">
        <v>425170</v>
      </c>
      <c r="N7" s="628">
        <v>400659</v>
      </c>
      <c r="O7" s="628">
        <f>+'C12B'!O7+'C12C'!O7</f>
        <v>385813</v>
      </c>
      <c r="P7" s="628" t="s">
        <v>319</v>
      </c>
      <c r="Q7" s="628">
        <f>+'C12B'!Q7+'C12C'!Q7</f>
        <v>502377</v>
      </c>
    </row>
    <row r="8" spans="1:17" ht="15" customHeight="1">
      <c r="A8" s="1385"/>
      <c r="B8" s="226" t="s">
        <v>238</v>
      </c>
      <c r="C8" s="227">
        <v>26727</v>
      </c>
      <c r="D8" s="227">
        <v>24021</v>
      </c>
      <c r="E8" s="227">
        <v>27877</v>
      </c>
      <c r="F8" s="227">
        <v>31860</v>
      </c>
      <c r="G8" s="227">
        <v>29524</v>
      </c>
      <c r="H8" s="227">
        <v>26832</v>
      </c>
      <c r="I8" s="227">
        <v>30584</v>
      </c>
      <c r="J8" s="227">
        <v>31832</v>
      </c>
      <c r="K8" s="227">
        <v>29633</v>
      </c>
      <c r="L8" s="227">
        <v>31540</v>
      </c>
      <c r="M8" s="227">
        <v>31530</v>
      </c>
      <c r="N8" s="628">
        <v>32218</v>
      </c>
      <c r="O8" s="628">
        <f>+'C12B'!O8+'C12C'!O8</f>
        <v>30208</v>
      </c>
      <c r="P8" s="628" t="s">
        <v>319</v>
      </c>
      <c r="Q8" s="628">
        <f>+'C12B'!Q8+'C12C'!Q8</f>
        <v>42816</v>
      </c>
    </row>
    <row r="9" spans="1:17" ht="15" customHeight="1">
      <c r="A9" s="1385"/>
      <c r="B9" s="226" t="s">
        <v>239</v>
      </c>
      <c r="C9" s="227">
        <v>38930</v>
      </c>
      <c r="D9" s="227">
        <v>34086</v>
      </c>
      <c r="E9" s="227">
        <v>48477</v>
      </c>
      <c r="F9" s="227">
        <v>49617</v>
      </c>
      <c r="G9" s="227">
        <v>59472</v>
      </c>
      <c r="H9" s="227">
        <v>48473</v>
      </c>
      <c r="I9" s="227">
        <v>40438</v>
      </c>
      <c r="J9" s="227">
        <v>47973</v>
      </c>
      <c r="K9" s="227">
        <v>51813</v>
      </c>
      <c r="L9" s="227">
        <v>49964</v>
      </c>
      <c r="M9" s="227">
        <v>48481</v>
      </c>
      <c r="N9" s="628">
        <v>47412</v>
      </c>
      <c r="O9" s="628">
        <f>+'C12B'!O9+'C12C'!O9</f>
        <v>50405</v>
      </c>
      <c r="P9" s="628" t="s">
        <v>319</v>
      </c>
      <c r="Q9" s="628">
        <f>+'C12B'!Q9+'C12C'!Q9</f>
        <v>62202</v>
      </c>
    </row>
    <row r="10" spans="1:17" ht="15" customHeight="1">
      <c r="A10" s="1385"/>
      <c r="B10" s="226" t="s">
        <v>240</v>
      </c>
      <c r="C10" s="227">
        <v>22733</v>
      </c>
      <c r="D10" s="227">
        <v>25366</v>
      </c>
      <c r="E10" s="227">
        <v>32824</v>
      </c>
      <c r="F10" s="227">
        <v>33066</v>
      </c>
      <c r="G10" s="227">
        <v>35698</v>
      </c>
      <c r="H10" s="227">
        <v>34760</v>
      </c>
      <c r="I10" s="227">
        <v>31387</v>
      </c>
      <c r="J10" s="227">
        <v>31844</v>
      </c>
      <c r="K10" s="227">
        <v>36695</v>
      </c>
      <c r="L10" s="227">
        <v>35418</v>
      </c>
      <c r="M10" s="227">
        <v>38458</v>
      </c>
      <c r="N10" s="628">
        <v>34554</v>
      </c>
      <c r="O10" s="628">
        <f>+'C12B'!O10+'C12C'!O10</f>
        <v>35417</v>
      </c>
      <c r="P10" s="628" t="s">
        <v>319</v>
      </c>
      <c r="Q10" s="628">
        <f>+'C12B'!Q10+'C12C'!Q10</f>
        <v>46658</v>
      </c>
    </row>
    <row r="11" spans="1:17" s="162" customFormat="1" ht="22.5" customHeight="1">
      <c r="A11" s="1385"/>
      <c r="B11" s="228" t="s">
        <v>117</v>
      </c>
      <c r="C11" s="229">
        <v>234906</v>
      </c>
      <c r="D11" s="229">
        <v>211595</v>
      </c>
      <c r="E11" s="229">
        <v>223252</v>
      </c>
      <c r="F11" s="229">
        <v>233937</v>
      </c>
      <c r="G11" s="229">
        <v>261296</v>
      </c>
      <c r="H11" s="229">
        <v>254135</v>
      </c>
      <c r="I11" s="229">
        <v>267633</v>
      </c>
      <c r="J11" s="229">
        <v>276059</v>
      </c>
      <c r="K11" s="229">
        <v>298603</v>
      </c>
      <c r="L11" s="229">
        <v>301240</v>
      </c>
      <c r="M11" s="229">
        <v>323555</v>
      </c>
      <c r="N11" s="629">
        <v>312465</v>
      </c>
      <c r="O11" s="629">
        <f>+'C12B'!O11+'C12C'!O11</f>
        <v>320412</v>
      </c>
      <c r="P11" s="629" t="s">
        <v>319</v>
      </c>
      <c r="Q11" s="629">
        <f>+'C12B'!Q11+'C12C'!Q11</f>
        <v>402250</v>
      </c>
    </row>
    <row r="12" spans="1:17" s="230" customFormat="1" ht="15" customHeight="1">
      <c r="A12" s="1385"/>
      <c r="B12" s="226" t="s">
        <v>234</v>
      </c>
      <c r="C12" s="227">
        <v>59633</v>
      </c>
      <c r="D12" s="227">
        <v>55908</v>
      </c>
      <c r="E12" s="227">
        <v>56737</v>
      </c>
      <c r="F12" s="227">
        <v>58266</v>
      </c>
      <c r="G12" s="227">
        <v>65317</v>
      </c>
      <c r="H12" s="227">
        <v>63141</v>
      </c>
      <c r="I12" s="227">
        <v>69363</v>
      </c>
      <c r="J12" s="227">
        <v>70832</v>
      </c>
      <c r="K12" s="227">
        <v>74147</v>
      </c>
      <c r="L12" s="227">
        <v>73956</v>
      </c>
      <c r="M12" s="227">
        <v>85137</v>
      </c>
      <c r="N12" s="628">
        <v>82387</v>
      </c>
      <c r="O12" s="628">
        <f>+'C12B'!O12+'C12C'!O12</f>
        <v>87141</v>
      </c>
      <c r="P12" s="628" t="s">
        <v>319</v>
      </c>
      <c r="Q12" s="628">
        <f>+'C12B'!Q12+'C12C'!Q12</f>
        <v>118783</v>
      </c>
    </row>
    <row r="13" spans="1:17" ht="15" customHeight="1">
      <c r="A13" s="1385"/>
      <c r="B13" s="226" t="s">
        <v>235</v>
      </c>
      <c r="C13" s="227">
        <v>18477</v>
      </c>
      <c r="D13" s="227">
        <v>16574</v>
      </c>
      <c r="E13" s="227">
        <v>17818</v>
      </c>
      <c r="F13" s="227">
        <v>16669</v>
      </c>
      <c r="G13" s="227">
        <v>17797</v>
      </c>
      <c r="H13" s="227">
        <v>14700</v>
      </c>
      <c r="I13" s="227">
        <v>11969</v>
      </c>
      <c r="J13" s="227">
        <v>12939</v>
      </c>
      <c r="K13" s="227">
        <v>14734</v>
      </c>
      <c r="L13" s="227">
        <v>12238</v>
      </c>
      <c r="M13" s="227">
        <v>14536</v>
      </c>
      <c r="N13" s="628">
        <v>16246</v>
      </c>
      <c r="O13" s="628">
        <f>+'C12B'!O13+'C12C'!O13</f>
        <v>16011</v>
      </c>
      <c r="P13" s="628" t="s">
        <v>319</v>
      </c>
      <c r="Q13" s="628">
        <f>+'C12B'!Q13+'C12C'!Q13</f>
        <v>19931</v>
      </c>
    </row>
    <row r="14" spans="1:17" ht="15" customHeight="1">
      <c r="A14" s="1385"/>
      <c r="B14" s="226" t="s">
        <v>236</v>
      </c>
      <c r="C14" s="227">
        <v>103956</v>
      </c>
      <c r="D14" s="227">
        <v>91776</v>
      </c>
      <c r="E14" s="227">
        <v>91371</v>
      </c>
      <c r="F14" s="227">
        <v>95675</v>
      </c>
      <c r="G14" s="227">
        <v>101906</v>
      </c>
      <c r="H14" s="227">
        <v>111442</v>
      </c>
      <c r="I14" s="227">
        <v>122763</v>
      </c>
      <c r="J14" s="227">
        <v>122879</v>
      </c>
      <c r="K14" s="227">
        <v>135283</v>
      </c>
      <c r="L14" s="227">
        <v>143320</v>
      </c>
      <c r="M14" s="227">
        <v>146178</v>
      </c>
      <c r="N14" s="628">
        <v>141168</v>
      </c>
      <c r="O14" s="628">
        <f>+'C12B'!O14+'C12C'!O14</f>
        <v>145531</v>
      </c>
      <c r="P14" s="628" t="s">
        <v>319</v>
      </c>
      <c r="Q14" s="628">
        <f>+'C12B'!Q14+'C12C'!Q14</f>
        <v>154279</v>
      </c>
    </row>
    <row r="15" spans="1:17" ht="15" customHeight="1">
      <c r="A15" s="1385"/>
      <c r="B15" s="226" t="s">
        <v>237</v>
      </c>
      <c r="C15" s="227">
        <v>6031</v>
      </c>
      <c r="D15" s="227">
        <v>4127</v>
      </c>
      <c r="E15" s="227">
        <v>5511</v>
      </c>
      <c r="F15" s="227">
        <v>7714</v>
      </c>
      <c r="G15" s="227">
        <v>11495</v>
      </c>
      <c r="H15" s="227">
        <v>7425</v>
      </c>
      <c r="I15" s="227">
        <v>11516</v>
      </c>
      <c r="J15" s="227">
        <v>11968</v>
      </c>
      <c r="K15" s="227">
        <v>16402</v>
      </c>
      <c r="L15" s="227">
        <v>12394</v>
      </c>
      <c r="M15" s="227">
        <v>16120</v>
      </c>
      <c r="N15" s="628">
        <v>16457</v>
      </c>
      <c r="O15" s="628">
        <f>+'C12B'!O15+'C12C'!O15</f>
        <v>13852</v>
      </c>
      <c r="P15" s="628" t="s">
        <v>319</v>
      </c>
      <c r="Q15" s="628">
        <f>+'C12B'!Q15+'C12C'!Q15</f>
        <v>33267</v>
      </c>
    </row>
    <row r="16" spans="1:17" ht="15" customHeight="1">
      <c r="A16" s="1385"/>
      <c r="B16" s="226" t="s">
        <v>238</v>
      </c>
      <c r="C16" s="227">
        <v>16093</v>
      </c>
      <c r="D16" s="227">
        <v>12925</v>
      </c>
      <c r="E16" s="227">
        <v>16414</v>
      </c>
      <c r="F16" s="227">
        <v>16235</v>
      </c>
      <c r="G16" s="227">
        <v>16894</v>
      </c>
      <c r="H16" s="227">
        <v>15513</v>
      </c>
      <c r="I16" s="227">
        <v>16918</v>
      </c>
      <c r="J16" s="227">
        <v>19782</v>
      </c>
      <c r="K16" s="227">
        <v>16906</v>
      </c>
      <c r="L16" s="227">
        <v>17768</v>
      </c>
      <c r="M16" s="227">
        <v>18054</v>
      </c>
      <c r="N16" s="628">
        <v>17666</v>
      </c>
      <c r="O16" s="628">
        <f>+'C12B'!O16+'C12C'!O16</f>
        <v>18249</v>
      </c>
      <c r="P16" s="628" t="s">
        <v>319</v>
      </c>
      <c r="Q16" s="628">
        <f>+'C12B'!Q16+'C12C'!Q16</f>
        <v>22463</v>
      </c>
    </row>
    <row r="17" spans="1:17" ht="15" customHeight="1">
      <c r="A17" s="1385"/>
      <c r="B17" s="226" t="s">
        <v>239</v>
      </c>
      <c r="C17" s="227">
        <v>14745</v>
      </c>
      <c r="D17" s="227">
        <v>13077</v>
      </c>
      <c r="E17" s="227">
        <v>16687</v>
      </c>
      <c r="F17" s="227">
        <v>18664</v>
      </c>
      <c r="G17" s="227">
        <v>23922</v>
      </c>
      <c r="H17" s="227">
        <v>20434</v>
      </c>
      <c r="I17" s="227">
        <v>14603</v>
      </c>
      <c r="J17" s="227">
        <v>19547</v>
      </c>
      <c r="K17" s="227">
        <v>20004</v>
      </c>
      <c r="L17" s="227">
        <v>18217</v>
      </c>
      <c r="M17" s="227">
        <v>20636</v>
      </c>
      <c r="N17" s="628">
        <v>18307</v>
      </c>
      <c r="O17" s="628">
        <f>+'C12B'!O17+'C12C'!O17</f>
        <v>18757</v>
      </c>
      <c r="P17" s="628" t="s">
        <v>319</v>
      </c>
      <c r="Q17" s="628">
        <f>+'C12B'!Q17+'C12C'!Q17</f>
        <v>23454</v>
      </c>
    </row>
    <row r="18" spans="1:17" ht="15" customHeight="1">
      <c r="A18" s="1385"/>
      <c r="B18" s="226" t="s">
        <v>240</v>
      </c>
      <c r="C18" s="227">
        <v>15971</v>
      </c>
      <c r="D18" s="227">
        <v>17208</v>
      </c>
      <c r="E18" s="227">
        <v>18714</v>
      </c>
      <c r="F18" s="227">
        <v>20714</v>
      </c>
      <c r="G18" s="227">
        <v>23965</v>
      </c>
      <c r="H18" s="227">
        <v>21480</v>
      </c>
      <c r="I18" s="227">
        <v>20501</v>
      </c>
      <c r="J18" s="227">
        <v>18112</v>
      </c>
      <c r="K18" s="227">
        <v>21127</v>
      </c>
      <c r="L18" s="227">
        <v>23347</v>
      </c>
      <c r="M18" s="227">
        <v>22894</v>
      </c>
      <c r="N18" s="628">
        <v>20234</v>
      </c>
      <c r="O18" s="628">
        <f>+'C12B'!O18+'C12C'!O18</f>
        <v>20871</v>
      </c>
      <c r="P18" s="628" t="s">
        <v>319</v>
      </c>
      <c r="Q18" s="628">
        <f>+'C12B'!Q18+'C12C'!Q18</f>
        <v>30073</v>
      </c>
    </row>
    <row r="19" spans="1:17" s="162" customFormat="1" ht="22.5" customHeight="1">
      <c r="A19" s="1385"/>
      <c r="B19" s="228" t="s">
        <v>118</v>
      </c>
      <c r="C19" s="229">
        <v>625539</v>
      </c>
      <c r="D19" s="229">
        <v>639375</v>
      </c>
      <c r="E19" s="229">
        <v>638495</v>
      </c>
      <c r="F19" s="229">
        <v>659390</v>
      </c>
      <c r="G19" s="229">
        <v>731850</v>
      </c>
      <c r="H19" s="229">
        <v>720248</v>
      </c>
      <c r="I19" s="229">
        <v>708390</v>
      </c>
      <c r="J19" s="229">
        <v>724751</v>
      </c>
      <c r="K19" s="229">
        <v>721898</v>
      </c>
      <c r="L19" s="229">
        <v>735078</v>
      </c>
      <c r="M19" s="229">
        <v>747254</v>
      </c>
      <c r="N19" s="629">
        <v>739002</v>
      </c>
      <c r="O19" s="629">
        <f>+'C12B'!O19+'C12C'!O19</f>
        <v>718600</v>
      </c>
      <c r="P19" s="629" t="s">
        <v>319</v>
      </c>
      <c r="Q19" s="629">
        <f>+'C12B'!Q19+'C12C'!Q19</f>
        <v>889524</v>
      </c>
    </row>
    <row r="20" spans="1:17" s="230" customFormat="1" ht="15" customHeight="1">
      <c r="A20" s="1385"/>
      <c r="B20" s="226" t="s">
        <v>234</v>
      </c>
      <c r="C20" s="227">
        <v>55725</v>
      </c>
      <c r="D20" s="227">
        <v>56778</v>
      </c>
      <c r="E20" s="227">
        <v>53405</v>
      </c>
      <c r="F20" s="227">
        <v>56303</v>
      </c>
      <c r="G20" s="227">
        <v>58618</v>
      </c>
      <c r="H20" s="227">
        <v>65299</v>
      </c>
      <c r="I20" s="227">
        <v>66954</v>
      </c>
      <c r="J20" s="227">
        <v>72723</v>
      </c>
      <c r="K20" s="227">
        <v>68451</v>
      </c>
      <c r="L20" s="227">
        <v>76445</v>
      </c>
      <c r="M20" s="227">
        <v>87703</v>
      </c>
      <c r="N20" s="628">
        <v>92480</v>
      </c>
      <c r="O20" s="628">
        <f>+'C12B'!O20+'C12C'!O20</f>
        <v>92872</v>
      </c>
      <c r="P20" s="628" t="s">
        <v>319</v>
      </c>
      <c r="Q20" s="628">
        <f>+'C12B'!Q20+'C12C'!Q20</f>
        <v>109812</v>
      </c>
    </row>
    <row r="21" spans="1:17" ht="15" customHeight="1">
      <c r="A21" s="1385"/>
      <c r="B21" s="226" t="s">
        <v>235</v>
      </c>
      <c r="C21" s="227">
        <v>16435</v>
      </c>
      <c r="D21" s="227">
        <v>16861</v>
      </c>
      <c r="E21" s="227">
        <v>14375</v>
      </c>
      <c r="F21" s="227">
        <v>16975</v>
      </c>
      <c r="G21" s="227">
        <v>16205</v>
      </c>
      <c r="H21" s="227">
        <v>14067</v>
      </c>
      <c r="I21" s="227">
        <v>15180</v>
      </c>
      <c r="J21" s="227">
        <v>15105</v>
      </c>
      <c r="K21" s="227">
        <v>13668</v>
      </c>
      <c r="L21" s="227">
        <v>11654</v>
      </c>
      <c r="M21" s="227">
        <v>20956</v>
      </c>
      <c r="N21" s="628">
        <v>22206</v>
      </c>
      <c r="O21" s="628">
        <f>+'C12B'!O21+'C12C'!O21</f>
        <v>18342</v>
      </c>
      <c r="P21" s="628" t="s">
        <v>319</v>
      </c>
      <c r="Q21" s="628">
        <f>+'C12B'!Q21+'C12C'!Q21</f>
        <v>27994</v>
      </c>
    </row>
    <row r="22" spans="1:17" ht="15" customHeight="1">
      <c r="A22" s="1385"/>
      <c r="B22" s="226" t="s">
        <v>236</v>
      </c>
      <c r="C22" s="227">
        <v>131068</v>
      </c>
      <c r="D22" s="227">
        <v>128997</v>
      </c>
      <c r="E22" s="227">
        <v>131070</v>
      </c>
      <c r="F22" s="227">
        <v>134278</v>
      </c>
      <c r="G22" s="227">
        <v>139827</v>
      </c>
      <c r="H22" s="227">
        <v>155687</v>
      </c>
      <c r="I22" s="227">
        <v>149407</v>
      </c>
      <c r="J22" s="227">
        <v>157482</v>
      </c>
      <c r="K22" s="227">
        <v>163644</v>
      </c>
      <c r="L22" s="227">
        <v>178620</v>
      </c>
      <c r="M22" s="227">
        <v>172660</v>
      </c>
      <c r="N22" s="628">
        <v>182137</v>
      </c>
      <c r="O22" s="628">
        <f>+'C12B'!O22+'C12C'!O22</f>
        <v>177272</v>
      </c>
      <c r="P22" s="628" t="s">
        <v>319</v>
      </c>
      <c r="Q22" s="628">
        <f>+'C12B'!Q22+'C12C'!Q22</f>
        <v>206922</v>
      </c>
    </row>
    <row r="23" spans="1:17" ht="15" customHeight="1">
      <c r="A23" s="1385"/>
      <c r="B23" s="226" t="s">
        <v>237</v>
      </c>
      <c r="C23" s="227">
        <v>380730</v>
      </c>
      <c r="D23" s="227">
        <v>396476</v>
      </c>
      <c r="E23" s="227">
        <v>382282</v>
      </c>
      <c r="F23" s="227">
        <v>392904</v>
      </c>
      <c r="G23" s="227">
        <v>457287</v>
      </c>
      <c r="H23" s="227">
        <v>432557</v>
      </c>
      <c r="I23" s="227">
        <v>426462</v>
      </c>
      <c r="J23" s="227">
        <v>425233</v>
      </c>
      <c r="K23" s="227">
        <v>416031</v>
      </c>
      <c r="L23" s="227">
        <v>410769</v>
      </c>
      <c r="M23" s="227">
        <v>409050</v>
      </c>
      <c r="N23" s="628">
        <v>384202</v>
      </c>
      <c r="O23" s="628">
        <f>+'C12B'!O23+'C12C'!O23</f>
        <v>371961</v>
      </c>
      <c r="P23" s="628" t="s">
        <v>319</v>
      </c>
      <c r="Q23" s="628">
        <f>+'C12B'!Q23+'C12C'!Q23</f>
        <v>469110</v>
      </c>
    </row>
    <row r="24" spans="1:17" ht="15" customHeight="1">
      <c r="A24" s="1385"/>
      <c r="B24" s="226" t="s">
        <v>238</v>
      </c>
      <c r="C24" s="227">
        <v>10634</v>
      </c>
      <c r="D24" s="227">
        <v>11096</v>
      </c>
      <c r="E24" s="227">
        <v>11463</v>
      </c>
      <c r="F24" s="227">
        <v>15625</v>
      </c>
      <c r="G24" s="227">
        <v>12630</v>
      </c>
      <c r="H24" s="227">
        <v>11319</v>
      </c>
      <c r="I24" s="227">
        <v>13666</v>
      </c>
      <c r="J24" s="227">
        <v>12050</v>
      </c>
      <c r="K24" s="227">
        <v>12727</v>
      </c>
      <c r="L24" s="227">
        <v>13772</v>
      </c>
      <c r="M24" s="227">
        <v>13476</v>
      </c>
      <c r="N24" s="628">
        <v>14552</v>
      </c>
      <c r="O24" s="628">
        <f>+'C12B'!O24+'C12C'!O24</f>
        <v>11959</v>
      </c>
      <c r="P24" s="628" t="s">
        <v>319</v>
      </c>
      <c r="Q24" s="628">
        <f>+'C12B'!Q24+'C12C'!Q24</f>
        <v>20353</v>
      </c>
    </row>
    <row r="25" spans="1:17" ht="15" customHeight="1">
      <c r="A25" s="1385"/>
      <c r="B25" s="226" t="s">
        <v>239</v>
      </c>
      <c r="C25" s="227">
        <v>24185</v>
      </c>
      <c r="D25" s="227">
        <v>21009</v>
      </c>
      <c r="E25" s="227">
        <v>31790</v>
      </c>
      <c r="F25" s="227">
        <v>30953</v>
      </c>
      <c r="G25" s="227">
        <v>35550</v>
      </c>
      <c r="H25" s="227">
        <v>28039</v>
      </c>
      <c r="I25" s="227">
        <v>25835</v>
      </c>
      <c r="J25" s="227">
        <v>28426</v>
      </c>
      <c r="K25" s="227">
        <v>31809</v>
      </c>
      <c r="L25" s="227">
        <v>31747</v>
      </c>
      <c r="M25" s="227">
        <v>27845</v>
      </c>
      <c r="N25" s="628">
        <v>29105</v>
      </c>
      <c r="O25" s="628">
        <f>+'C12B'!O25+'C12C'!O25</f>
        <v>31648</v>
      </c>
      <c r="P25" s="628" t="s">
        <v>319</v>
      </c>
      <c r="Q25" s="628">
        <f>+'C12B'!Q25+'C12C'!Q25</f>
        <v>38748</v>
      </c>
    </row>
    <row r="26" spans="1:17" ht="15" customHeight="1">
      <c r="A26" s="1438"/>
      <c r="B26" s="231" t="s">
        <v>240</v>
      </c>
      <c r="C26" s="232">
        <v>6762</v>
      </c>
      <c r="D26" s="232">
        <v>8158</v>
      </c>
      <c r="E26" s="232">
        <v>14110</v>
      </c>
      <c r="F26" s="232">
        <v>12352</v>
      </c>
      <c r="G26" s="232">
        <v>11733</v>
      </c>
      <c r="H26" s="232">
        <v>13280</v>
      </c>
      <c r="I26" s="232">
        <v>10886</v>
      </c>
      <c r="J26" s="232">
        <v>13732</v>
      </c>
      <c r="K26" s="232">
        <v>15568</v>
      </c>
      <c r="L26" s="232">
        <v>12071</v>
      </c>
      <c r="M26" s="232">
        <v>15564</v>
      </c>
      <c r="N26" s="232">
        <v>14320</v>
      </c>
      <c r="O26" s="232">
        <f>+'C12B'!O26+'C12C'!O26</f>
        <v>14546</v>
      </c>
      <c r="P26" s="232" t="s">
        <v>319</v>
      </c>
      <c r="Q26" s="232">
        <f>+'C12B'!Q26+'C12C'!Q26</f>
        <v>16585</v>
      </c>
    </row>
  </sheetData>
  <mergeCells count="3">
    <mergeCell ref="A2:B2"/>
    <mergeCell ref="A3:A26"/>
    <mergeCell ref="A1:Q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</sheetPr>
  <dimension ref="A1:Q26"/>
  <sheetViews>
    <sheetView showGridLines="0" workbookViewId="0">
      <selection sqref="A1:Q1"/>
    </sheetView>
  </sheetViews>
  <sheetFormatPr baseColWidth="10" defaultColWidth="11.44140625" defaultRowHeight="13.8"/>
  <cols>
    <col min="1" max="1" width="6" style="11" customWidth="1"/>
    <col min="2" max="2" width="41.109375" style="11" bestFit="1" customWidth="1"/>
    <col min="3" max="11" width="8.88671875" style="11" customWidth="1"/>
    <col min="12" max="17" width="7.6640625" style="161" customWidth="1"/>
    <col min="18" max="16384" width="11.44140625" style="161"/>
  </cols>
  <sheetData>
    <row r="1" spans="1:17" ht="31.5" customHeight="1">
      <c r="A1" s="1367" t="s">
        <v>334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33" customHeight="1">
      <c r="A2" s="1436" t="s">
        <v>233</v>
      </c>
      <c r="B2" s="1437"/>
      <c r="C2" s="223">
        <v>2007</v>
      </c>
      <c r="D2" s="223">
        <v>2008</v>
      </c>
      <c r="E2" s="223">
        <v>2009</v>
      </c>
      <c r="F2" s="223">
        <v>2010</v>
      </c>
      <c r="G2" s="223">
        <v>2011</v>
      </c>
      <c r="H2" s="223">
        <v>2012</v>
      </c>
      <c r="I2" s="223">
        <v>2013</v>
      </c>
      <c r="J2" s="223">
        <v>2014</v>
      </c>
      <c r="K2" s="223">
        <v>2015</v>
      </c>
      <c r="L2" s="223">
        <v>2016</v>
      </c>
      <c r="M2" s="223">
        <v>2017</v>
      </c>
      <c r="N2" s="223">
        <v>2018</v>
      </c>
      <c r="O2" s="223">
        <v>2019</v>
      </c>
      <c r="P2" s="223">
        <v>2020</v>
      </c>
      <c r="Q2" s="223">
        <v>2021</v>
      </c>
    </row>
    <row r="3" spans="1:17" s="162" customFormat="1" ht="22.5" customHeight="1">
      <c r="A3" s="1384" t="s">
        <v>105</v>
      </c>
      <c r="B3" s="224" t="s">
        <v>241</v>
      </c>
      <c r="C3" s="225">
        <v>575804</v>
      </c>
      <c r="D3" s="225">
        <v>560307</v>
      </c>
      <c r="E3" s="225">
        <v>572951</v>
      </c>
      <c r="F3" s="225">
        <v>591753</v>
      </c>
      <c r="G3" s="225">
        <v>661483</v>
      </c>
      <c r="H3" s="225">
        <v>667526</v>
      </c>
      <c r="I3" s="225">
        <v>678177</v>
      </c>
      <c r="J3" s="225">
        <v>693154</v>
      </c>
      <c r="K3" s="225">
        <v>711674</v>
      </c>
      <c r="L3" s="225">
        <v>730403</v>
      </c>
      <c r="M3" s="225">
        <v>758405</v>
      </c>
      <c r="N3" s="225">
        <v>759845</v>
      </c>
      <c r="O3" s="225">
        <f>SUM(O4:O10)</f>
        <v>763335</v>
      </c>
      <c r="P3" s="225" t="s">
        <v>319</v>
      </c>
      <c r="Q3" s="225">
        <f>SUM(Q4:Q10)</f>
        <v>955674</v>
      </c>
    </row>
    <row r="4" spans="1:17" s="230" customFormat="1">
      <c r="A4" s="1385"/>
      <c r="B4" s="226" t="s">
        <v>234</v>
      </c>
      <c r="C4" s="227">
        <v>104255</v>
      </c>
      <c r="D4" s="227">
        <v>99475</v>
      </c>
      <c r="E4" s="227">
        <v>98530</v>
      </c>
      <c r="F4" s="227">
        <v>103374</v>
      </c>
      <c r="G4" s="227">
        <v>109992</v>
      </c>
      <c r="H4" s="227">
        <v>116685</v>
      </c>
      <c r="I4" s="227">
        <v>121382</v>
      </c>
      <c r="J4" s="227">
        <v>128445</v>
      </c>
      <c r="K4" s="227">
        <v>127538</v>
      </c>
      <c r="L4" s="227">
        <v>134613</v>
      </c>
      <c r="M4" s="227">
        <v>153783</v>
      </c>
      <c r="N4" s="628">
        <v>153880</v>
      </c>
      <c r="O4" s="628">
        <f>+O12+O20</f>
        <v>161693</v>
      </c>
      <c r="P4" s="628" t="s">
        <v>319</v>
      </c>
      <c r="Q4" s="628">
        <f>+Q12+Q20</f>
        <v>203854</v>
      </c>
    </row>
    <row r="5" spans="1:17">
      <c r="A5" s="1385"/>
      <c r="B5" s="226" t="s">
        <v>235</v>
      </c>
      <c r="C5" s="227">
        <v>27739</v>
      </c>
      <c r="D5" s="227">
        <v>25077</v>
      </c>
      <c r="E5" s="227">
        <v>24418</v>
      </c>
      <c r="F5" s="227">
        <v>25842</v>
      </c>
      <c r="G5" s="227">
        <v>27160</v>
      </c>
      <c r="H5" s="227">
        <v>22953</v>
      </c>
      <c r="I5" s="227">
        <v>22036</v>
      </c>
      <c r="J5" s="227">
        <v>22118</v>
      </c>
      <c r="K5" s="227">
        <v>23987</v>
      </c>
      <c r="L5" s="227">
        <v>19715</v>
      </c>
      <c r="M5" s="227">
        <v>29109</v>
      </c>
      <c r="N5" s="628">
        <v>32752</v>
      </c>
      <c r="O5" s="628">
        <f t="shared" ref="O5:Q10" si="0">+O13+O21</f>
        <v>27200</v>
      </c>
      <c r="P5" s="628" t="s">
        <v>319</v>
      </c>
      <c r="Q5" s="628">
        <f t="shared" si="0"/>
        <v>38084</v>
      </c>
    </row>
    <row r="6" spans="1:17">
      <c r="A6" s="1385"/>
      <c r="B6" s="226" t="s">
        <v>236</v>
      </c>
      <c r="C6" s="227">
        <v>173933</v>
      </c>
      <c r="D6" s="227">
        <v>164174</v>
      </c>
      <c r="E6" s="227">
        <v>163346</v>
      </c>
      <c r="F6" s="227">
        <v>166543</v>
      </c>
      <c r="G6" s="227">
        <v>177865</v>
      </c>
      <c r="H6" s="227">
        <v>200654</v>
      </c>
      <c r="I6" s="227">
        <v>204358</v>
      </c>
      <c r="J6" s="227">
        <v>208800</v>
      </c>
      <c r="K6" s="227">
        <v>222483</v>
      </c>
      <c r="L6" s="227">
        <v>242411</v>
      </c>
      <c r="M6" s="227">
        <v>241506</v>
      </c>
      <c r="N6" s="628">
        <v>251568</v>
      </c>
      <c r="O6" s="628">
        <f t="shared" si="0"/>
        <v>252808</v>
      </c>
      <c r="P6" s="628" t="s">
        <v>319</v>
      </c>
      <c r="Q6" s="628">
        <f t="shared" si="0"/>
        <v>282402</v>
      </c>
    </row>
    <row r="7" spans="1:17">
      <c r="A7" s="1385"/>
      <c r="B7" s="226" t="s">
        <v>237</v>
      </c>
      <c r="C7" s="227">
        <v>213584</v>
      </c>
      <c r="D7" s="227">
        <v>221779</v>
      </c>
      <c r="E7" s="227">
        <v>218086</v>
      </c>
      <c r="F7" s="227">
        <v>228252</v>
      </c>
      <c r="G7" s="227">
        <v>272144</v>
      </c>
      <c r="H7" s="227">
        <v>259350</v>
      </c>
      <c r="I7" s="227">
        <v>265588</v>
      </c>
      <c r="J7" s="227">
        <v>262517</v>
      </c>
      <c r="K7" s="227">
        <v>260761</v>
      </c>
      <c r="L7" s="227">
        <v>256318</v>
      </c>
      <c r="M7" s="227">
        <v>262599</v>
      </c>
      <c r="N7" s="628">
        <v>253164</v>
      </c>
      <c r="O7" s="628">
        <f t="shared" si="0"/>
        <v>245942</v>
      </c>
      <c r="P7" s="628" t="s">
        <v>319</v>
      </c>
      <c r="Q7" s="628">
        <f t="shared" si="0"/>
        <v>329511</v>
      </c>
    </row>
    <row r="8" spans="1:17">
      <c r="A8" s="1385"/>
      <c r="B8" s="226" t="s">
        <v>238</v>
      </c>
      <c r="C8" s="227">
        <v>16025</v>
      </c>
      <c r="D8" s="227">
        <v>13529</v>
      </c>
      <c r="E8" s="227">
        <v>16693</v>
      </c>
      <c r="F8" s="227">
        <v>19615</v>
      </c>
      <c r="G8" s="227">
        <v>18232</v>
      </c>
      <c r="H8" s="227">
        <v>16529</v>
      </c>
      <c r="I8" s="227">
        <v>19420</v>
      </c>
      <c r="J8" s="227">
        <v>20227</v>
      </c>
      <c r="K8" s="227">
        <v>19381</v>
      </c>
      <c r="L8" s="227">
        <v>20130</v>
      </c>
      <c r="M8" s="227">
        <v>18119</v>
      </c>
      <c r="N8" s="628">
        <v>18538</v>
      </c>
      <c r="O8" s="628">
        <f t="shared" si="0"/>
        <v>18922</v>
      </c>
      <c r="P8" s="628" t="s">
        <v>319</v>
      </c>
      <c r="Q8" s="628">
        <f t="shared" si="0"/>
        <v>29899</v>
      </c>
    </row>
    <row r="9" spans="1:17">
      <c r="A9" s="1385"/>
      <c r="B9" s="226" t="s">
        <v>239</v>
      </c>
      <c r="C9" s="227">
        <v>23557</v>
      </c>
      <c r="D9" s="227">
        <v>18926</v>
      </c>
      <c r="E9" s="227">
        <v>28468</v>
      </c>
      <c r="F9" s="227">
        <v>25977</v>
      </c>
      <c r="G9" s="227">
        <v>31481</v>
      </c>
      <c r="H9" s="227">
        <v>26596</v>
      </c>
      <c r="I9" s="227">
        <v>21461</v>
      </c>
      <c r="J9" s="227">
        <v>28354</v>
      </c>
      <c r="K9" s="227">
        <v>29820</v>
      </c>
      <c r="L9" s="227">
        <v>28716</v>
      </c>
      <c r="M9" s="227">
        <v>26554</v>
      </c>
      <c r="N9" s="628">
        <v>26846</v>
      </c>
      <c r="O9" s="628">
        <f t="shared" si="0"/>
        <v>31128</v>
      </c>
      <c r="P9" s="628" t="s">
        <v>319</v>
      </c>
      <c r="Q9" s="628">
        <f t="shared" si="0"/>
        <v>35457</v>
      </c>
    </row>
    <row r="10" spans="1:17">
      <c r="A10" s="1385"/>
      <c r="B10" s="226" t="s">
        <v>240</v>
      </c>
      <c r="C10" s="227">
        <v>16711</v>
      </c>
      <c r="D10" s="227">
        <v>17347</v>
      </c>
      <c r="E10" s="227">
        <v>23410</v>
      </c>
      <c r="F10" s="227">
        <v>22150</v>
      </c>
      <c r="G10" s="227">
        <v>24609</v>
      </c>
      <c r="H10" s="227">
        <v>24759</v>
      </c>
      <c r="I10" s="227">
        <v>23932</v>
      </c>
      <c r="J10" s="227">
        <v>22693</v>
      </c>
      <c r="K10" s="227">
        <v>27704</v>
      </c>
      <c r="L10" s="227">
        <v>28500</v>
      </c>
      <c r="M10" s="227">
        <v>26735</v>
      </c>
      <c r="N10" s="628">
        <v>23097</v>
      </c>
      <c r="O10" s="628">
        <f t="shared" si="0"/>
        <v>25642</v>
      </c>
      <c r="P10" s="628" t="s">
        <v>319</v>
      </c>
      <c r="Q10" s="628">
        <f t="shared" si="0"/>
        <v>36467</v>
      </c>
    </row>
    <row r="11" spans="1:17" s="162" customFormat="1" ht="22.5" customHeight="1">
      <c r="A11" s="1385"/>
      <c r="B11" s="228" t="s">
        <v>117</v>
      </c>
      <c r="C11" s="229">
        <v>175932</v>
      </c>
      <c r="D11" s="229">
        <v>156101</v>
      </c>
      <c r="E11" s="229">
        <v>162621</v>
      </c>
      <c r="F11" s="229">
        <v>168521</v>
      </c>
      <c r="G11" s="229">
        <v>186512</v>
      </c>
      <c r="H11" s="229">
        <v>188654</v>
      </c>
      <c r="I11" s="229">
        <v>200530</v>
      </c>
      <c r="J11" s="229">
        <v>203475</v>
      </c>
      <c r="K11" s="229">
        <v>222650</v>
      </c>
      <c r="L11" s="229">
        <v>229149</v>
      </c>
      <c r="M11" s="229">
        <v>243909</v>
      </c>
      <c r="N11" s="629">
        <v>236358</v>
      </c>
      <c r="O11" s="629">
        <v>250122</v>
      </c>
      <c r="P11" s="629" t="s">
        <v>319</v>
      </c>
      <c r="Q11" s="629">
        <f>SUM(Q12:Q18)</f>
        <v>311864</v>
      </c>
    </row>
    <row r="12" spans="1:17" s="230" customFormat="1">
      <c r="A12" s="1385"/>
      <c r="B12" s="226" t="s">
        <v>234</v>
      </c>
      <c r="C12" s="227">
        <v>52482</v>
      </c>
      <c r="D12" s="227">
        <v>47610</v>
      </c>
      <c r="E12" s="227">
        <v>49248</v>
      </c>
      <c r="F12" s="227">
        <v>51122</v>
      </c>
      <c r="G12" s="227">
        <v>56282</v>
      </c>
      <c r="H12" s="227">
        <v>55565</v>
      </c>
      <c r="I12" s="227">
        <v>59482</v>
      </c>
      <c r="J12" s="227">
        <v>60867</v>
      </c>
      <c r="K12" s="227">
        <v>63682</v>
      </c>
      <c r="L12" s="227">
        <v>64213</v>
      </c>
      <c r="M12" s="227">
        <v>73275</v>
      </c>
      <c r="N12" s="628">
        <v>69770</v>
      </c>
      <c r="O12" s="628">
        <v>75761</v>
      </c>
      <c r="P12" s="628" t="s">
        <v>319</v>
      </c>
      <c r="Q12" s="628">
        <v>100220</v>
      </c>
    </row>
    <row r="13" spans="1:17">
      <c r="A13" s="1385"/>
      <c r="B13" s="226" t="s">
        <v>235</v>
      </c>
      <c r="C13" s="227">
        <v>13471</v>
      </c>
      <c r="D13" s="227">
        <v>11041</v>
      </c>
      <c r="E13" s="227">
        <v>12263</v>
      </c>
      <c r="F13" s="227">
        <v>11471</v>
      </c>
      <c r="G13" s="227">
        <v>12966</v>
      </c>
      <c r="H13" s="227">
        <v>10544</v>
      </c>
      <c r="I13" s="227">
        <v>8668</v>
      </c>
      <c r="J13" s="227">
        <v>9560</v>
      </c>
      <c r="K13" s="227">
        <v>11607</v>
      </c>
      <c r="L13" s="227">
        <v>9469</v>
      </c>
      <c r="M13" s="227">
        <v>10989</v>
      </c>
      <c r="N13" s="628">
        <v>13194</v>
      </c>
      <c r="O13" s="628">
        <v>12380</v>
      </c>
      <c r="P13" s="628" t="s">
        <v>319</v>
      </c>
      <c r="Q13" s="628">
        <v>15846</v>
      </c>
    </row>
    <row r="14" spans="1:17">
      <c r="A14" s="1385"/>
      <c r="B14" s="226" t="s">
        <v>236</v>
      </c>
      <c r="C14" s="227">
        <v>77517</v>
      </c>
      <c r="D14" s="227">
        <v>70015</v>
      </c>
      <c r="E14" s="227">
        <v>68526</v>
      </c>
      <c r="F14" s="227">
        <v>71289</v>
      </c>
      <c r="G14" s="227">
        <v>73792</v>
      </c>
      <c r="H14" s="227">
        <v>85021</v>
      </c>
      <c r="I14" s="227">
        <v>93911</v>
      </c>
      <c r="J14" s="227">
        <v>90858</v>
      </c>
      <c r="K14" s="227">
        <v>102943</v>
      </c>
      <c r="L14" s="227">
        <v>110694</v>
      </c>
      <c r="M14" s="227">
        <v>113941</v>
      </c>
      <c r="N14" s="628">
        <v>112104</v>
      </c>
      <c r="O14" s="628">
        <v>117712</v>
      </c>
      <c r="P14" s="628" t="s">
        <v>319</v>
      </c>
      <c r="Q14" s="628">
        <v>124077</v>
      </c>
    </row>
    <row r="15" spans="1:17">
      <c r="A15" s="1385"/>
      <c r="B15" s="226" t="s">
        <v>237</v>
      </c>
      <c r="C15" s="227">
        <v>3725</v>
      </c>
      <c r="D15" s="227">
        <v>2321</v>
      </c>
      <c r="E15" s="227">
        <v>3226</v>
      </c>
      <c r="F15" s="227">
        <v>3717</v>
      </c>
      <c r="G15" s="227">
        <v>6690</v>
      </c>
      <c r="H15" s="227">
        <v>3760</v>
      </c>
      <c r="I15" s="227">
        <v>6595</v>
      </c>
      <c r="J15" s="227">
        <v>7244</v>
      </c>
      <c r="K15" s="227">
        <v>9534</v>
      </c>
      <c r="L15" s="227">
        <v>6162</v>
      </c>
      <c r="M15" s="227">
        <v>8688</v>
      </c>
      <c r="N15" s="628">
        <v>9852</v>
      </c>
      <c r="O15" s="628">
        <v>7509</v>
      </c>
      <c r="P15" s="628" t="s">
        <v>319</v>
      </c>
      <c r="Q15" s="628">
        <v>22968</v>
      </c>
    </row>
    <row r="16" spans="1:17">
      <c r="A16" s="1385"/>
      <c r="B16" s="226" t="s">
        <v>238</v>
      </c>
      <c r="C16" s="227">
        <v>9287</v>
      </c>
      <c r="D16" s="227">
        <v>6861</v>
      </c>
      <c r="E16" s="227">
        <v>9674</v>
      </c>
      <c r="F16" s="227">
        <v>9690</v>
      </c>
      <c r="G16" s="227">
        <v>10117</v>
      </c>
      <c r="H16" s="227">
        <v>9136</v>
      </c>
      <c r="I16" s="227">
        <v>9575</v>
      </c>
      <c r="J16" s="227">
        <v>12851</v>
      </c>
      <c r="K16" s="227">
        <v>11099</v>
      </c>
      <c r="L16" s="227">
        <v>11219</v>
      </c>
      <c r="M16" s="227">
        <v>10560</v>
      </c>
      <c r="N16" s="628">
        <v>10253</v>
      </c>
      <c r="O16" s="628">
        <v>11144</v>
      </c>
      <c r="P16" s="628" t="s">
        <v>319</v>
      </c>
      <c r="Q16" s="628">
        <v>14922</v>
      </c>
    </row>
    <row r="17" spans="1:17">
      <c r="A17" s="1385"/>
      <c r="B17" s="226" t="s">
        <v>239</v>
      </c>
      <c r="C17" s="227">
        <v>8051</v>
      </c>
      <c r="D17" s="227">
        <v>5867</v>
      </c>
      <c r="E17" s="227">
        <v>7080</v>
      </c>
      <c r="F17" s="227">
        <v>7696</v>
      </c>
      <c r="G17" s="227">
        <v>10462</v>
      </c>
      <c r="H17" s="227">
        <v>9656</v>
      </c>
      <c r="I17" s="227">
        <v>6364</v>
      </c>
      <c r="J17" s="227">
        <v>9380</v>
      </c>
      <c r="K17" s="227">
        <v>8795</v>
      </c>
      <c r="L17" s="227">
        <v>8522</v>
      </c>
      <c r="M17" s="227">
        <v>10277</v>
      </c>
      <c r="N17" s="628">
        <v>8164</v>
      </c>
      <c r="O17" s="628">
        <v>10250</v>
      </c>
      <c r="P17" s="628" t="s">
        <v>319</v>
      </c>
      <c r="Q17" s="628">
        <v>10233</v>
      </c>
    </row>
    <row r="18" spans="1:17">
      <c r="A18" s="1385"/>
      <c r="B18" s="226" t="s">
        <v>240</v>
      </c>
      <c r="C18" s="227">
        <v>11399</v>
      </c>
      <c r="D18" s="227">
        <v>12386</v>
      </c>
      <c r="E18" s="227">
        <v>12604</v>
      </c>
      <c r="F18" s="227">
        <v>13536</v>
      </c>
      <c r="G18" s="227">
        <v>16203</v>
      </c>
      <c r="H18" s="227">
        <v>14972</v>
      </c>
      <c r="I18" s="227">
        <v>15935</v>
      </c>
      <c r="J18" s="227">
        <v>12715</v>
      </c>
      <c r="K18" s="227">
        <v>14990</v>
      </c>
      <c r="L18" s="227">
        <v>18870</v>
      </c>
      <c r="M18" s="227">
        <v>16179</v>
      </c>
      <c r="N18" s="628">
        <v>13021</v>
      </c>
      <c r="O18" s="628">
        <v>15366</v>
      </c>
      <c r="P18" s="628" t="s">
        <v>319</v>
      </c>
      <c r="Q18" s="628">
        <v>23598</v>
      </c>
    </row>
    <row r="19" spans="1:17" s="162" customFormat="1" ht="22.5" customHeight="1">
      <c r="A19" s="1385"/>
      <c r="B19" s="228" t="s">
        <v>118</v>
      </c>
      <c r="C19" s="229">
        <v>399872</v>
      </c>
      <c r="D19" s="229">
        <v>404206</v>
      </c>
      <c r="E19" s="229">
        <v>410330</v>
      </c>
      <c r="F19" s="229">
        <v>423232</v>
      </c>
      <c r="G19" s="229">
        <v>474971</v>
      </c>
      <c r="H19" s="229">
        <v>478872</v>
      </c>
      <c r="I19" s="229">
        <v>477647</v>
      </c>
      <c r="J19" s="229">
        <v>489679</v>
      </c>
      <c r="K19" s="229">
        <v>489024</v>
      </c>
      <c r="L19" s="229">
        <v>501254</v>
      </c>
      <c r="M19" s="229">
        <v>514496</v>
      </c>
      <c r="N19" s="629">
        <v>523487</v>
      </c>
      <c r="O19" s="629">
        <v>513213</v>
      </c>
      <c r="P19" s="629" t="s">
        <v>319</v>
      </c>
      <c r="Q19" s="629">
        <f>SUM(Q20:Q26)</f>
        <v>643810</v>
      </c>
    </row>
    <row r="20" spans="1:17" s="230" customFormat="1">
      <c r="A20" s="1385"/>
      <c r="B20" s="226" t="s">
        <v>234</v>
      </c>
      <c r="C20" s="227">
        <v>51773</v>
      </c>
      <c r="D20" s="227">
        <v>51865</v>
      </c>
      <c r="E20" s="227">
        <v>49282</v>
      </c>
      <c r="F20" s="227">
        <v>52252</v>
      </c>
      <c r="G20" s="227">
        <v>53710</v>
      </c>
      <c r="H20" s="227">
        <v>61120</v>
      </c>
      <c r="I20" s="227">
        <v>61900</v>
      </c>
      <c r="J20" s="227">
        <v>67578</v>
      </c>
      <c r="K20" s="227">
        <v>63856</v>
      </c>
      <c r="L20" s="227">
        <v>70400</v>
      </c>
      <c r="M20" s="227">
        <v>80508</v>
      </c>
      <c r="N20" s="628">
        <v>84110</v>
      </c>
      <c r="O20" s="628">
        <v>85932</v>
      </c>
      <c r="P20" s="628" t="s">
        <v>319</v>
      </c>
      <c r="Q20" s="628">
        <v>103634</v>
      </c>
    </row>
    <row r="21" spans="1:17">
      <c r="A21" s="1385"/>
      <c r="B21" s="226" t="s">
        <v>235</v>
      </c>
      <c r="C21" s="227">
        <v>14268</v>
      </c>
      <c r="D21" s="227">
        <v>14036</v>
      </c>
      <c r="E21" s="227">
        <v>12155</v>
      </c>
      <c r="F21" s="227">
        <v>14371</v>
      </c>
      <c r="G21" s="227">
        <v>14194</v>
      </c>
      <c r="H21" s="227">
        <v>12409</v>
      </c>
      <c r="I21" s="227">
        <v>13368</v>
      </c>
      <c r="J21" s="227">
        <v>12558</v>
      </c>
      <c r="K21" s="227">
        <v>12380</v>
      </c>
      <c r="L21" s="227">
        <v>10246</v>
      </c>
      <c r="M21" s="227">
        <v>18120</v>
      </c>
      <c r="N21" s="628">
        <v>19558</v>
      </c>
      <c r="O21" s="628">
        <v>14820</v>
      </c>
      <c r="P21" s="628" t="s">
        <v>319</v>
      </c>
      <c r="Q21" s="628">
        <v>22238</v>
      </c>
    </row>
    <row r="22" spans="1:17">
      <c r="A22" s="1385"/>
      <c r="B22" s="226" t="s">
        <v>236</v>
      </c>
      <c r="C22" s="227">
        <v>96416</v>
      </c>
      <c r="D22" s="227">
        <v>94159</v>
      </c>
      <c r="E22" s="227">
        <v>94820</v>
      </c>
      <c r="F22" s="227">
        <v>95254</v>
      </c>
      <c r="G22" s="227">
        <v>104073</v>
      </c>
      <c r="H22" s="227">
        <v>115633</v>
      </c>
      <c r="I22" s="227">
        <v>110447</v>
      </c>
      <c r="J22" s="227">
        <v>117942</v>
      </c>
      <c r="K22" s="227">
        <v>119540</v>
      </c>
      <c r="L22" s="227">
        <v>131717</v>
      </c>
      <c r="M22" s="227">
        <v>127565</v>
      </c>
      <c r="N22" s="628">
        <v>139464</v>
      </c>
      <c r="O22" s="628">
        <v>135096</v>
      </c>
      <c r="P22" s="628" t="s">
        <v>319</v>
      </c>
      <c r="Q22" s="628">
        <v>158325</v>
      </c>
    </row>
    <row r="23" spans="1:17">
      <c r="A23" s="1385"/>
      <c r="B23" s="226" t="s">
        <v>237</v>
      </c>
      <c r="C23" s="227">
        <v>209859</v>
      </c>
      <c r="D23" s="227">
        <v>219458</v>
      </c>
      <c r="E23" s="227">
        <v>214860</v>
      </c>
      <c r="F23" s="227">
        <v>224535</v>
      </c>
      <c r="G23" s="227">
        <v>265454</v>
      </c>
      <c r="H23" s="227">
        <v>255590</v>
      </c>
      <c r="I23" s="227">
        <v>258993</v>
      </c>
      <c r="J23" s="227">
        <v>255273</v>
      </c>
      <c r="K23" s="227">
        <v>251227</v>
      </c>
      <c r="L23" s="227">
        <v>250156</v>
      </c>
      <c r="M23" s="227">
        <v>253911</v>
      </c>
      <c r="N23" s="628">
        <v>243312</v>
      </c>
      <c r="O23" s="628">
        <v>238433</v>
      </c>
      <c r="P23" s="628" t="s">
        <v>319</v>
      </c>
      <c r="Q23" s="628">
        <v>306543</v>
      </c>
    </row>
    <row r="24" spans="1:17">
      <c r="A24" s="1385"/>
      <c r="B24" s="226" t="s">
        <v>238</v>
      </c>
      <c r="C24" s="227">
        <v>6738</v>
      </c>
      <c r="D24" s="227">
        <v>6668</v>
      </c>
      <c r="E24" s="227">
        <v>7019</v>
      </c>
      <c r="F24" s="227">
        <v>9925</v>
      </c>
      <c r="G24" s="227">
        <v>8115</v>
      </c>
      <c r="H24" s="227">
        <v>7393</v>
      </c>
      <c r="I24" s="227">
        <v>9845</v>
      </c>
      <c r="J24" s="227">
        <v>7376</v>
      </c>
      <c r="K24" s="227">
        <v>8282</v>
      </c>
      <c r="L24" s="227">
        <v>8911</v>
      </c>
      <c r="M24" s="227">
        <v>7559</v>
      </c>
      <c r="N24" s="628">
        <v>8285</v>
      </c>
      <c r="O24" s="628">
        <v>7778</v>
      </c>
      <c r="P24" s="628" t="s">
        <v>319</v>
      </c>
      <c r="Q24" s="628">
        <v>14977</v>
      </c>
    </row>
    <row r="25" spans="1:17">
      <c r="A25" s="1385"/>
      <c r="B25" s="226" t="s">
        <v>239</v>
      </c>
      <c r="C25" s="227">
        <v>15506</v>
      </c>
      <c r="D25" s="227">
        <v>13059</v>
      </c>
      <c r="E25" s="227">
        <v>21388</v>
      </c>
      <c r="F25" s="227">
        <v>18281</v>
      </c>
      <c r="G25" s="227">
        <v>21019</v>
      </c>
      <c r="H25" s="227">
        <v>16940</v>
      </c>
      <c r="I25" s="227">
        <v>15097</v>
      </c>
      <c r="J25" s="227">
        <v>18974</v>
      </c>
      <c r="K25" s="227">
        <v>21025</v>
      </c>
      <c r="L25" s="227">
        <v>20194</v>
      </c>
      <c r="M25" s="227">
        <v>16277</v>
      </c>
      <c r="N25" s="628">
        <v>18682</v>
      </c>
      <c r="O25" s="628">
        <v>20878</v>
      </c>
      <c r="P25" s="628" t="s">
        <v>319</v>
      </c>
      <c r="Q25" s="628">
        <v>25224</v>
      </c>
    </row>
    <row r="26" spans="1:17">
      <c r="A26" s="1438"/>
      <c r="B26" s="231" t="s">
        <v>240</v>
      </c>
      <c r="C26" s="232">
        <v>5312</v>
      </c>
      <c r="D26" s="232">
        <v>4961</v>
      </c>
      <c r="E26" s="232">
        <v>10806</v>
      </c>
      <c r="F26" s="232">
        <v>8614</v>
      </c>
      <c r="G26" s="232">
        <v>8406</v>
      </c>
      <c r="H26" s="232">
        <v>9787</v>
      </c>
      <c r="I26" s="232">
        <v>7997</v>
      </c>
      <c r="J26" s="232">
        <v>9978</v>
      </c>
      <c r="K26" s="232">
        <v>12714</v>
      </c>
      <c r="L26" s="232">
        <v>9630</v>
      </c>
      <c r="M26" s="232">
        <v>10556</v>
      </c>
      <c r="N26" s="232">
        <v>10076</v>
      </c>
      <c r="O26" s="232">
        <v>10276</v>
      </c>
      <c r="P26" s="232" t="s">
        <v>319</v>
      </c>
      <c r="Q26" s="232">
        <v>12869</v>
      </c>
    </row>
  </sheetData>
  <mergeCells count="3">
    <mergeCell ref="A2:B2"/>
    <mergeCell ref="A3:A26"/>
    <mergeCell ref="A1:Q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</sheetPr>
  <dimension ref="A1:Q26"/>
  <sheetViews>
    <sheetView showGridLines="0" workbookViewId="0">
      <selection sqref="A1:Q1"/>
    </sheetView>
  </sheetViews>
  <sheetFormatPr baseColWidth="10" defaultColWidth="11.44140625" defaultRowHeight="13.8"/>
  <cols>
    <col min="1" max="1" width="6" style="11" customWidth="1"/>
    <col min="2" max="2" width="41.109375" style="11" bestFit="1" customWidth="1"/>
    <col min="3" max="11" width="8.88671875" style="11" customWidth="1"/>
    <col min="12" max="13" width="9" style="161" customWidth="1"/>
    <col min="14" max="17" width="9.33203125" style="161" customWidth="1"/>
    <col min="18" max="16384" width="11.44140625" style="161"/>
  </cols>
  <sheetData>
    <row r="1" spans="1:17" ht="31.5" customHeight="1">
      <c r="A1" s="1367" t="s">
        <v>334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33" customHeight="1">
      <c r="A2" s="1436" t="s">
        <v>233</v>
      </c>
      <c r="B2" s="1437"/>
      <c r="C2" s="223">
        <v>2007</v>
      </c>
      <c r="D2" s="223">
        <v>2008</v>
      </c>
      <c r="E2" s="223">
        <v>2009</v>
      </c>
      <c r="F2" s="223">
        <v>2010</v>
      </c>
      <c r="G2" s="223">
        <v>2011</v>
      </c>
      <c r="H2" s="223">
        <v>2012</v>
      </c>
      <c r="I2" s="223">
        <v>2013</v>
      </c>
      <c r="J2" s="223">
        <v>2014</v>
      </c>
      <c r="K2" s="223">
        <v>2015</v>
      </c>
      <c r="L2" s="223">
        <v>2016</v>
      </c>
      <c r="M2" s="223">
        <v>2017</v>
      </c>
      <c r="N2" s="223">
        <v>2018</v>
      </c>
      <c r="O2" s="223">
        <v>2019</v>
      </c>
      <c r="P2" s="223">
        <v>2020</v>
      </c>
      <c r="Q2" s="223">
        <v>2021</v>
      </c>
    </row>
    <row r="3" spans="1:17" s="162" customFormat="1" ht="22.5" customHeight="1">
      <c r="A3" s="1384" t="s">
        <v>106</v>
      </c>
      <c r="B3" s="224" t="s">
        <v>1</v>
      </c>
      <c r="C3" s="225">
        <v>284641</v>
      </c>
      <c r="D3" s="225">
        <v>290663</v>
      </c>
      <c r="E3" s="225">
        <v>288796</v>
      </c>
      <c r="F3" s="225">
        <v>301574</v>
      </c>
      <c r="G3" s="225">
        <v>331663</v>
      </c>
      <c r="H3" s="225">
        <v>306857</v>
      </c>
      <c r="I3" s="225">
        <v>297846</v>
      </c>
      <c r="J3" s="225">
        <v>307656</v>
      </c>
      <c r="K3" s="225">
        <v>308827</v>
      </c>
      <c r="L3" s="225">
        <v>305915</v>
      </c>
      <c r="M3" s="225">
        <v>312404</v>
      </c>
      <c r="N3" s="225">
        <v>291622</v>
      </c>
      <c r="O3" s="225">
        <f>SUM(O4:O10)</f>
        <v>275677</v>
      </c>
      <c r="P3" s="225" t="s">
        <v>319</v>
      </c>
      <c r="Q3" s="225">
        <f>SUM(Q4:Q10)</f>
        <v>336100</v>
      </c>
    </row>
    <row r="4" spans="1:17" s="230" customFormat="1">
      <c r="A4" s="1385"/>
      <c r="B4" s="226" t="s">
        <v>234</v>
      </c>
      <c r="C4" s="227">
        <v>11103</v>
      </c>
      <c r="D4" s="227">
        <v>13211</v>
      </c>
      <c r="E4" s="227">
        <v>11612</v>
      </c>
      <c r="F4" s="227">
        <v>11195</v>
      </c>
      <c r="G4" s="227">
        <v>13943</v>
      </c>
      <c r="H4" s="227">
        <v>11755</v>
      </c>
      <c r="I4" s="227">
        <v>14935</v>
      </c>
      <c r="J4" s="227">
        <v>15110</v>
      </c>
      <c r="K4" s="227">
        <v>15060</v>
      </c>
      <c r="L4" s="227">
        <v>15788</v>
      </c>
      <c r="M4" s="227">
        <v>19057</v>
      </c>
      <c r="N4" s="628">
        <v>20987</v>
      </c>
      <c r="O4" s="628">
        <f>+O12+O20</f>
        <v>18320</v>
      </c>
      <c r="P4" s="628" t="s">
        <v>319</v>
      </c>
      <c r="Q4" s="628">
        <f>+Q12+Q20</f>
        <v>24741</v>
      </c>
    </row>
    <row r="5" spans="1:17">
      <c r="A5" s="1385"/>
      <c r="B5" s="226" t="s">
        <v>235</v>
      </c>
      <c r="C5" s="227">
        <v>7173</v>
      </c>
      <c r="D5" s="227">
        <v>8358</v>
      </c>
      <c r="E5" s="227">
        <v>7775</v>
      </c>
      <c r="F5" s="227">
        <v>7802</v>
      </c>
      <c r="G5" s="227">
        <v>6842</v>
      </c>
      <c r="H5" s="227">
        <v>5814</v>
      </c>
      <c r="I5" s="227">
        <v>5113</v>
      </c>
      <c r="J5" s="227">
        <v>5926</v>
      </c>
      <c r="K5" s="227">
        <v>4415</v>
      </c>
      <c r="L5" s="227">
        <v>4177</v>
      </c>
      <c r="M5" s="227">
        <v>6383</v>
      </c>
      <c r="N5" s="628">
        <v>5700</v>
      </c>
      <c r="O5" s="628">
        <f t="shared" ref="O5:O10" si="0">+O13+O21</f>
        <v>7153</v>
      </c>
      <c r="P5" s="628" t="s">
        <v>319</v>
      </c>
      <c r="Q5" s="628">
        <f t="shared" ref="Q5:Q10" si="1">+Q13+Q21</f>
        <v>9841</v>
      </c>
    </row>
    <row r="6" spans="1:17">
      <c r="A6" s="1385"/>
      <c r="B6" s="226" t="s">
        <v>236</v>
      </c>
      <c r="C6" s="227">
        <v>61091</v>
      </c>
      <c r="D6" s="227">
        <v>56599</v>
      </c>
      <c r="E6" s="227">
        <v>59095</v>
      </c>
      <c r="F6" s="227">
        <v>63410</v>
      </c>
      <c r="G6" s="227">
        <v>63868</v>
      </c>
      <c r="H6" s="227">
        <v>66475</v>
      </c>
      <c r="I6" s="227">
        <v>67812</v>
      </c>
      <c r="J6" s="227">
        <v>71561</v>
      </c>
      <c r="K6" s="227">
        <v>76444</v>
      </c>
      <c r="L6" s="227">
        <v>79529</v>
      </c>
      <c r="M6" s="227">
        <v>77332</v>
      </c>
      <c r="N6" s="628">
        <v>71737</v>
      </c>
      <c r="O6" s="628">
        <f t="shared" si="0"/>
        <v>69995</v>
      </c>
      <c r="P6" s="628" t="s">
        <v>319</v>
      </c>
      <c r="Q6" s="628">
        <f t="shared" si="1"/>
        <v>78799</v>
      </c>
    </row>
    <row r="7" spans="1:17">
      <c r="A7" s="1385"/>
      <c r="B7" s="226" t="s">
        <v>237</v>
      </c>
      <c r="C7" s="227">
        <v>173177</v>
      </c>
      <c r="D7" s="227">
        <v>178824</v>
      </c>
      <c r="E7" s="227">
        <v>169707</v>
      </c>
      <c r="F7" s="227">
        <v>172366</v>
      </c>
      <c r="G7" s="227">
        <v>196638</v>
      </c>
      <c r="H7" s="227">
        <v>180632</v>
      </c>
      <c r="I7" s="227">
        <v>172390</v>
      </c>
      <c r="J7" s="227">
        <v>174684</v>
      </c>
      <c r="K7" s="227">
        <v>171672</v>
      </c>
      <c r="L7" s="227">
        <v>166845</v>
      </c>
      <c r="M7" s="227">
        <v>162571</v>
      </c>
      <c r="N7" s="628">
        <v>147495</v>
      </c>
      <c r="O7" s="628">
        <f t="shared" si="0"/>
        <v>139871</v>
      </c>
      <c r="P7" s="628" t="s">
        <v>319</v>
      </c>
      <c r="Q7" s="628">
        <f t="shared" si="1"/>
        <v>172866</v>
      </c>
    </row>
    <row r="8" spans="1:17">
      <c r="A8" s="1385"/>
      <c r="B8" s="226" t="s">
        <v>238</v>
      </c>
      <c r="C8" s="227">
        <v>10702</v>
      </c>
      <c r="D8" s="227">
        <v>10492</v>
      </c>
      <c r="E8" s="227">
        <v>11184</v>
      </c>
      <c r="F8" s="227">
        <v>12245</v>
      </c>
      <c r="G8" s="227">
        <v>11292</v>
      </c>
      <c r="H8" s="227">
        <v>10303</v>
      </c>
      <c r="I8" s="227">
        <v>11164</v>
      </c>
      <c r="J8" s="227">
        <v>11605</v>
      </c>
      <c r="K8" s="227">
        <v>10252</v>
      </c>
      <c r="L8" s="227">
        <v>11410</v>
      </c>
      <c r="M8" s="227">
        <v>13411</v>
      </c>
      <c r="N8" s="628">
        <v>13680</v>
      </c>
      <c r="O8" s="628">
        <f t="shared" si="0"/>
        <v>11286</v>
      </c>
      <c r="P8" s="628" t="s">
        <v>319</v>
      </c>
      <c r="Q8" s="628">
        <f t="shared" si="1"/>
        <v>12917</v>
      </c>
    </row>
    <row r="9" spans="1:17">
      <c r="A9" s="1385"/>
      <c r="B9" s="226" t="s">
        <v>239</v>
      </c>
      <c r="C9" s="227">
        <v>15373</v>
      </c>
      <c r="D9" s="227">
        <v>15160</v>
      </c>
      <c r="E9" s="227">
        <v>20009</v>
      </c>
      <c r="F9" s="227">
        <v>23640</v>
      </c>
      <c r="G9" s="227">
        <v>27991</v>
      </c>
      <c r="H9" s="227">
        <v>21877</v>
      </c>
      <c r="I9" s="227">
        <v>18977</v>
      </c>
      <c r="J9" s="227">
        <v>19619</v>
      </c>
      <c r="K9" s="227">
        <v>21993</v>
      </c>
      <c r="L9" s="227">
        <v>21248</v>
      </c>
      <c r="M9" s="227">
        <v>21927</v>
      </c>
      <c r="N9" s="628">
        <v>20566</v>
      </c>
      <c r="O9" s="628">
        <f t="shared" si="0"/>
        <v>19277</v>
      </c>
      <c r="P9" s="628" t="s">
        <v>319</v>
      </c>
      <c r="Q9" s="628">
        <f t="shared" si="1"/>
        <v>26745</v>
      </c>
    </row>
    <row r="10" spans="1:17">
      <c r="A10" s="1385"/>
      <c r="B10" s="226" t="s">
        <v>240</v>
      </c>
      <c r="C10" s="227">
        <v>6022</v>
      </c>
      <c r="D10" s="227">
        <v>8019</v>
      </c>
      <c r="E10" s="227">
        <v>9414</v>
      </c>
      <c r="F10" s="227">
        <v>10916</v>
      </c>
      <c r="G10" s="227">
        <v>11089</v>
      </c>
      <c r="H10" s="227">
        <v>10001</v>
      </c>
      <c r="I10" s="227">
        <v>7455</v>
      </c>
      <c r="J10" s="227">
        <v>9151</v>
      </c>
      <c r="K10" s="227">
        <v>8991</v>
      </c>
      <c r="L10" s="227">
        <v>6918</v>
      </c>
      <c r="M10" s="227">
        <v>11723</v>
      </c>
      <c r="N10" s="628">
        <v>11457</v>
      </c>
      <c r="O10" s="628">
        <f t="shared" si="0"/>
        <v>9775</v>
      </c>
      <c r="P10" s="628" t="s">
        <v>319</v>
      </c>
      <c r="Q10" s="628">
        <f t="shared" si="1"/>
        <v>10191</v>
      </c>
    </row>
    <row r="11" spans="1:17" s="162" customFormat="1" ht="22.5" customHeight="1">
      <c r="A11" s="1385"/>
      <c r="B11" s="228" t="s">
        <v>117</v>
      </c>
      <c r="C11" s="229">
        <v>58974</v>
      </c>
      <c r="D11" s="229">
        <v>55494</v>
      </c>
      <c r="E11" s="229">
        <v>60631</v>
      </c>
      <c r="F11" s="229">
        <v>65416</v>
      </c>
      <c r="G11" s="229">
        <v>74784</v>
      </c>
      <c r="H11" s="229">
        <v>65481</v>
      </c>
      <c r="I11" s="229">
        <v>67103</v>
      </c>
      <c r="J11" s="229">
        <v>72584</v>
      </c>
      <c r="K11" s="229">
        <v>75953</v>
      </c>
      <c r="L11" s="229">
        <v>72091</v>
      </c>
      <c r="M11" s="229">
        <v>79646</v>
      </c>
      <c r="N11" s="629">
        <v>76107</v>
      </c>
      <c r="O11" s="629">
        <v>70290</v>
      </c>
      <c r="P11" s="629" t="s">
        <v>319</v>
      </c>
      <c r="Q11" s="629">
        <f>SUM(Q12:Q18)</f>
        <v>90386</v>
      </c>
    </row>
    <row r="12" spans="1:17" s="230" customFormat="1">
      <c r="A12" s="1385"/>
      <c r="B12" s="226" t="s">
        <v>234</v>
      </c>
      <c r="C12" s="227">
        <v>7151</v>
      </c>
      <c r="D12" s="227">
        <v>8298</v>
      </c>
      <c r="E12" s="227">
        <v>7489</v>
      </c>
      <c r="F12" s="227">
        <v>7144</v>
      </c>
      <c r="G12" s="227">
        <v>9035</v>
      </c>
      <c r="H12" s="227">
        <v>7576</v>
      </c>
      <c r="I12" s="227">
        <v>9881</v>
      </c>
      <c r="J12" s="227">
        <v>9965</v>
      </c>
      <c r="K12" s="227">
        <v>10465</v>
      </c>
      <c r="L12" s="227">
        <v>9743</v>
      </c>
      <c r="M12" s="227">
        <v>11862</v>
      </c>
      <c r="N12" s="628">
        <v>12617</v>
      </c>
      <c r="O12" s="628">
        <v>11380</v>
      </c>
      <c r="P12" s="628" t="s">
        <v>319</v>
      </c>
      <c r="Q12" s="628">
        <v>18563</v>
      </c>
    </row>
    <row r="13" spans="1:17">
      <c r="A13" s="1385"/>
      <c r="B13" s="226" t="s">
        <v>235</v>
      </c>
      <c r="C13" s="227">
        <v>5006</v>
      </c>
      <c r="D13" s="227">
        <v>5533</v>
      </c>
      <c r="E13" s="227">
        <v>5555</v>
      </c>
      <c r="F13" s="227">
        <v>5198</v>
      </c>
      <c r="G13" s="227">
        <v>4831</v>
      </c>
      <c r="H13" s="227">
        <v>4156</v>
      </c>
      <c r="I13" s="227">
        <v>3301</v>
      </c>
      <c r="J13" s="227">
        <v>3379</v>
      </c>
      <c r="K13" s="227">
        <v>3127</v>
      </c>
      <c r="L13" s="227">
        <v>2769</v>
      </c>
      <c r="M13" s="227">
        <v>3547</v>
      </c>
      <c r="N13" s="628">
        <v>3052</v>
      </c>
      <c r="O13" s="628">
        <v>3631</v>
      </c>
      <c r="P13" s="628" t="s">
        <v>319</v>
      </c>
      <c r="Q13" s="628">
        <v>4085</v>
      </c>
    </row>
    <row r="14" spans="1:17">
      <c r="A14" s="1385"/>
      <c r="B14" s="226" t="s">
        <v>236</v>
      </c>
      <c r="C14" s="227">
        <v>26439</v>
      </c>
      <c r="D14" s="227">
        <v>21761</v>
      </c>
      <c r="E14" s="227">
        <v>22845</v>
      </c>
      <c r="F14" s="227">
        <v>24386</v>
      </c>
      <c r="G14" s="227">
        <v>28114</v>
      </c>
      <c r="H14" s="227">
        <v>26421</v>
      </c>
      <c r="I14" s="227">
        <v>28852</v>
      </c>
      <c r="J14" s="227">
        <v>32021</v>
      </c>
      <c r="K14" s="227">
        <v>32340</v>
      </c>
      <c r="L14" s="227">
        <v>32626</v>
      </c>
      <c r="M14" s="227">
        <v>32237</v>
      </c>
      <c r="N14" s="628">
        <v>29064</v>
      </c>
      <c r="O14" s="628">
        <v>27819</v>
      </c>
      <c r="P14" s="628" t="s">
        <v>319</v>
      </c>
      <c r="Q14" s="628">
        <v>30202</v>
      </c>
    </row>
    <row r="15" spans="1:17">
      <c r="A15" s="1385"/>
      <c r="B15" s="226" t="s">
        <v>237</v>
      </c>
      <c r="C15" s="227">
        <v>2306</v>
      </c>
      <c r="D15" s="227">
        <v>1806</v>
      </c>
      <c r="E15" s="227">
        <v>2285</v>
      </c>
      <c r="F15" s="227">
        <v>3997</v>
      </c>
      <c r="G15" s="227">
        <v>4805</v>
      </c>
      <c r="H15" s="227">
        <v>3665</v>
      </c>
      <c r="I15" s="227">
        <v>4921</v>
      </c>
      <c r="J15" s="227">
        <v>4724</v>
      </c>
      <c r="K15" s="227">
        <v>6868</v>
      </c>
      <c r="L15" s="227">
        <v>6232</v>
      </c>
      <c r="M15" s="227">
        <v>7432</v>
      </c>
      <c r="N15" s="628">
        <v>6605</v>
      </c>
      <c r="O15" s="628">
        <v>6343</v>
      </c>
      <c r="P15" s="628" t="s">
        <v>319</v>
      </c>
      <c r="Q15" s="628">
        <v>10299</v>
      </c>
    </row>
    <row r="16" spans="1:17">
      <c r="A16" s="1385"/>
      <c r="B16" s="226" t="s">
        <v>238</v>
      </c>
      <c r="C16" s="227">
        <v>6806</v>
      </c>
      <c r="D16" s="227">
        <v>6064</v>
      </c>
      <c r="E16" s="227">
        <v>6740</v>
      </c>
      <c r="F16" s="227">
        <v>6545</v>
      </c>
      <c r="G16" s="227">
        <v>6777</v>
      </c>
      <c r="H16" s="227">
        <v>6377</v>
      </c>
      <c r="I16" s="227">
        <v>7343</v>
      </c>
      <c r="J16" s="227">
        <v>6931</v>
      </c>
      <c r="K16" s="227">
        <v>5807</v>
      </c>
      <c r="L16" s="227">
        <v>6549</v>
      </c>
      <c r="M16" s="227">
        <v>7494</v>
      </c>
      <c r="N16" s="628">
        <v>7413</v>
      </c>
      <c r="O16" s="628">
        <v>7105</v>
      </c>
      <c r="P16" s="628" t="s">
        <v>319</v>
      </c>
      <c r="Q16" s="628">
        <v>7541</v>
      </c>
    </row>
    <row r="17" spans="1:17">
      <c r="A17" s="1385"/>
      <c r="B17" s="226" t="s">
        <v>239</v>
      </c>
      <c r="C17" s="227">
        <v>6694</v>
      </c>
      <c r="D17" s="227">
        <v>7210</v>
      </c>
      <c r="E17" s="227">
        <v>9607</v>
      </c>
      <c r="F17" s="227">
        <v>10968</v>
      </c>
      <c r="G17" s="227">
        <v>13460</v>
      </c>
      <c r="H17" s="227">
        <v>10778</v>
      </c>
      <c r="I17" s="227">
        <v>8239</v>
      </c>
      <c r="J17" s="227">
        <v>10167</v>
      </c>
      <c r="K17" s="227">
        <v>11209</v>
      </c>
      <c r="L17" s="227">
        <v>9695</v>
      </c>
      <c r="M17" s="227">
        <v>10359</v>
      </c>
      <c r="N17" s="628">
        <v>10143</v>
      </c>
      <c r="O17" s="628">
        <v>8507</v>
      </c>
      <c r="P17" s="628" t="s">
        <v>319</v>
      </c>
      <c r="Q17" s="628">
        <v>13221</v>
      </c>
    </row>
    <row r="18" spans="1:17">
      <c r="A18" s="1385"/>
      <c r="B18" s="226" t="s">
        <v>240</v>
      </c>
      <c r="C18" s="227">
        <v>4572</v>
      </c>
      <c r="D18" s="227">
        <v>4822</v>
      </c>
      <c r="E18" s="227">
        <v>6110</v>
      </c>
      <c r="F18" s="227">
        <v>7178</v>
      </c>
      <c r="G18" s="227">
        <v>7762</v>
      </c>
      <c r="H18" s="227">
        <v>6508</v>
      </c>
      <c r="I18" s="227">
        <v>4566</v>
      </c>
      <c r="J18" s="227">
        <v>5397</v>
      </c>
      <c r="K18" s="227">
        <v>6137</v>
      </c>
      <c r="L18" s="227">
        <v>4477</v>
      </c>
      <c r="M18" s="227">
        <v>6715</v>
      </c>
      <c r="N18" s="628">
        <v>7213</v>
      </c>
      <c r="O18" s="628">
        <v>5505</v>
      </c>
      <c r="P18" s="628" t="s">
        <v>319</v>
      </c>
      <c r="Q18" s="628">
        <v>6475</v>
      </c>
    </row>
    <row r="19" spans="1:17" s="162" customFormat="1" ht="22.5" customHeight="1">
      <c r="A19" s="1385"/>
      <c r="B19" s="228" t="s">
        <v>118</v>
      </c>
      <c r="C19" s="229">
        <v>225667</v>
      </c>
      <c r="D19" s="229">
        <v>235169</v>
      </c>
      <c r="E19" s="229">
        <v>228165</v>
      </c>
      <c r="F19" s="229">
        <v>236158</v>
      </c>
      <c r="G19" s="229">
        <v>256879</v>
      </c>
      <c r="H19" s="229">
        <v>241376</v>
      </c>
      <c r="I19" s="229">
        <v>230743</v>
      </c>
      <c r="J19" s="229">
        <v>235072</v>
      </c>
      <c r="K19" s="229">
        <v>232874</v>
      </c>
      <c r="L19" s="229">
        <v>233824</v>
      </c>
      <c r="M19" s="229">
        <v>232758</v>
      </c>
      <c r="N19" s="629">
        <v>215515</v>
      </c>
      <c r="O19" s="629">
        <v>205387</v>
      </c>
      <c r="P19" s="629" t="s">
        <v>319</v>
      </c>
      <c r="Q19" s="629">
        <f>SUM(Q20:Q26)</f>
        <v>245714</v>
      </c>
    </row>
    <row r="20" spans="1:17" s="230" customFormat="1">
      <c r="A20" s="1385"/>
      <c r="B20" s="226" t="s">
        <v>234</v>
      </c>
      <c r="C20" s="227">
        <v>3952</v>
      </c>
      <c r="D20" s="227">
        <v>4913</v>
      </c>
      <c r="E20" s="227">
        <v>4123</v>
      </c>
      <c r="F20" s="227">
        <v>4051</v>
      </c>
      <c r="G20" s="227">
        <v>4908</v>
      </c>
      <c r="H20" s="227">
        <v>4179</v>
      </c>
      <c r="I20" s="227">
        <v>5054</v>
      </c>
      <c r="J20" s="227">
        <v>5145</v>
      </c>
      <c r="K20" s="227">
        <v>4595</v>
      </c>
      <c r="L20" s="227">
        <v>6045</v>
      </c>
      <c r="M20" s="227">
        <v>7195</v>
      </c>
      <c r="N20" s="628">
        <v>8370</v>
      </c>
      <c r="O20" s="628">
        <v>6940</v>
      </c>
      <c r="P20" s="628" t="s">
        <v>319</v>
      </c>
      <c r="Q20" s="628">
        <v>6178</v>
      </c>
    </row>
    <row r="21" spans="1:17">
      <c r="A21" s="1385"/>
      <c r="B21" s="226" t="s">
        <v>235</v>
      </c>
      <c r="C21" s="227">
        <v>2167</v>
      </c>
      <c r="D21" s="227">
        <v>2825</v>
      </c>
      <c r="E21" s="227">
        <v>2220</v>
      </c>
      <c r="F21" s="227">
        <v>2604</v>
      </c>
      <c r="G21" s="227">
        <v>2011</v>
      </c>
      <c r="H21" s="227">
        <v>1658</v>
      </c>
      <c r="I21" s="227">
        <v>1812</v>
      </c>
      <c r="J21" s="227">
        <v>2547</v>
      </c>
      <c r="K21" s="227">
        <v>1288</v>
      </c>
      <c r="L21" s="227">
        <v>1408</v>
      </c>
      <c r="M21" s="227">
        <v>2836</v>
      </c>
      <c r="N21" s="628">
        <v>2648</v>
      </c>
      <c r="O21" s="628">
        <v>3522</v>
      </c>
      <c r="P21" s="628" t="s">
        <v>319</v>
      </c>
      <c r="Q21" s="628">
        <v>5756</v>
      </c>
    </row>
    <row r="22" spans="1:17">
      <c r="A22" s="1385"/>
      <c r="B22" s="226" t="s">
        <v>236</v>
      </c>
      <c r="C22" s="227">
        <v>34652</v>
      </c>
      <c r="D22" s="227">
        <v>34838</v>
      </c>
      <c r="E22" s="227">
        <v>36250</v>
      </c>
      <c r="F22" s="227">
        <v>39024</v>
      </c>
      <c r="G22" s="227">
        <v>35754</v>
      </c>
      <c r="H22" s="227">
        <v>40054</v>
      </c>
      <c r="I22" s="227">
        <v>38960</v>
      </c>
      <c r="J22" s="227">
        <v>39540</v>
      </c>
      <c r="K22" s="227">
        <v>44104</v>
      </c>
      <c r="L22" s="227">
        <v>46903</v>
      </c>
      <c r="M22" s="227">
        <v>45095</v>
      </c>
      <c r="N22" s="628">
        <v>42673</v>
      </c>
      <c r="O22" s="628">
        <v>42176</v>
      </c>
      <c r="P22" s="628" t="s">
        <v>319</v>
      </c>
      <c r="Q22" s="628">
        <v>48597</v>
      </c>
    </row>
    <row r="23" spans="1:17">
      <c r="A23" s="1385"/>
      <c r="B23" s="226" t="s">
        <v>237</v>
      </c>
      <c r="C23" s="227">
        <v>170871</v>
      </c>
      <c r="D23" s="227">
        <v>177018</v>
      </c>
      <c r="E23" s="227">
        <v>167422</v>
      </c>
      <c r="F23" s="227">
        <v>168369</v>
      </c>
      <c r="G23" s="227">
        <v>191833</v>
      </c>
      <c r="H23" s="227">
        <v>176967</v>
      </c>
      <c r="I23" s="227">
        <v>167469</v>
      </c>
      <c r="J23" s="227">
        <v>169960</v>
      </c>
      <c r="K23" s="227">
        <v>164804</v>
      </c>
      <c r="L23" s="227">
        <v>160613</v>
      </c>
      <c r="M23" s="227">
        <v>155139</v>
      </c>
      <c r="N23" s="628">
        <v>140890</v>
      </c>
      <c r="O23" s="628">
        <v>133528</v>
      </c>
      <c r="P23" s="628" t="s">
        <v>319</v>
      </c>
      <c r="Q23" s="628">
        <v>162567</v>
      </c>
    </row>
    <row r="24" spans="1:17">
      <c r="A24" s="1385"/>
      <c r="B24" s="226" t="s">
        <v>238</v>
      </c>
      <c r="C24" s="227">
        <v>3896</v>
      </c>
      <c r="D24" s="227">
        <v>4428</v>
      </c>
      <c r="E24" s="227">
        <v>4444</v>
      </c>
      <c r="F24" s="227">
        <v>5700</v>
      </c>
      <c r="G24" s="227">
        <v>4515</v>
      </c>
      <c r="H24" s="227">
        <v>3926</v>
      </c>
      <c r="I24" s="227">
        <v>3821</v>
      </c>
      <c r="J24" s="227">
        <v>4674</v>
      </c>
      <c r="K24" s="227">
        <v>4445</v>
      </c>
      <c r="L24" s="227">
        <v>4861</v>
      </c>
      <c r="M24" s="227">
        <v>5917</v>
      </c>
      <c r="N24" s="628">
        <v>6267</v>
      </c>
      <c r="O24" s="628">
        <v>4181</v>
      </c>
      <c r="P24" s="628" t="s">
        <v>319</v>
      </c>
      <c r="Q24" s="628">
        <v>5376</v>
      </c>
    </row>
    <row r="25" spans="1:17">
      <c r="A25" s="1385"/>
      <c r="B25" s="226" t="s">
        <v>239</v>
      </c>
      <c r="C25" s="227">
        <v>8679</v>
      </c>
      <c r="D25" s="227">
        <v>7950</v>
      </c>
      <c r="E25" s="227">
        <v>10402</v>
      </c>
      <c r="F25" s="227">
        <v>12672</v>
      </c>
      <c r="G25" s="227">
        <v>14531</v>
      </c>
      <c r="H25" s="227">
        <v>11099</v>
      </c>
      <c r="I25" s="227">
        <v>10738</v>
      </c>
      <c r="J25" s="227">
        <v>9452</v>
      </c>
      <c r="K25" s="227">
        <v>10784</v>
      </c>
      <c r="L25" s="227">
        <v>11553</v>
      </c>
      <c r="M25" s="227">
        <v>11568</v>
      </c>
      <c r="N25" s="628">
        <v>10423</v>
      </c>
      <c r="O25" s="628">
        <v>10770</v>
      </c>
      <c r="P25" s="628" t="s">
        <v>319</v>
      </c>
      <c r="Q25" s="628">
        <v>13524</v>
      </c>
    </row>
    <row r="26" spans="1:17">
      <c r="A26" s="1438"/>
      <c r="B26" s="231" t="s">
        <v>240</v>
      </c>
      <c r="C26" s="232">
        <v>1450</v>
      </c>
      <c r="D26" s="232">
        <v>3197</v>
      </c>
      <c r="E26" s="232">
        <v>3304</v>
      </c>
      <c r="F26" s="232">
        <v>3738</v>
      </c>
      <c r="G26" s="232">
        <v>3327</v>
      </c>
      <c r="H26" s="232">
        <v>3493</v>
      </c>
      <c r="I26" s="232">
        <v>2889</v>
      </c>
      <c r="J26" s="232">
        <v>3754</v>
      </c>
      <c r="K26" s="232">
        <v>2854</v>
      </c>
      <c r="L26" s="232">
        <v>2441</v>
      </c>
      <c r="M26" s="232">
        <v>5008</v>
      </c>
      <c r="N26" s="232">
        <v>4244</v>
      </c>
      <c r="O26" s="232">
        <v>4270</v>
      </c>
      <c r="P26" s="232" t="s">
        <v>319</v>
      </c>
      <c r="Q26" s="232">
        <v>3716</v>
      </c>
    </row>
  </sheetData>
  <mergeCells count="3">
    <mergeCell ref="A2:B2"/>
    <mergeCell ref="A3:A26"/>
    <mergeCell ref="A1:Q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</sheetPr>
  <dimension ref="A1:U43"/>
  <sheetViews>
    <sheetView showGridLines="0" workbookViewId="0">
      <selection sqref="A1:Q1"/>
    </sheetView>
  </sheetViews>
  <sheetFormatPr baseColWidth="10" defaultColWidth="11.44140625" defaultRowHeight="13.8"/>
  <cols>
    <col min="1" max="1" width="8.5546875" style="161" customWidth="1"/>
    <col min="2" max="2" width="24.6640625" style="11" customWidth="1"/>
    <col min="3" max="13" width="8.88671875" style="11" customWidth="1"/>
    <col min="14" max="17" width="8.88671875" style="730" customWidth="1"/>
    <col min="18" max="20" width="11.44140625" style="221"/>
    <col min="21" max="16384" width="11.44140625" style="161"/>
  </cols>
  <sheetData>
    <row r="1" spans="1:21" ht="30.75" customHeight="1">
      <c r="A1" s="1367" t="s">
        <v>356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21" ht="24.75" customHeight="1">
      <c r="A2" s="1401" t="s">
        <v>242</v>
      </c>
      <c r="B2" s="1401"/>
      <c r="C2" s="1387" t="s">
        <v>243</v>
      </c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</row>
    <row r="3" spans="1:21" ht="25.5" customHeight="1">
      <c r="A3" s="1401"/>
      <c r="B3" s="1401"/>
      <c r="C3" s="762">
        <v>2007</v>
      </c>
      <c r="D3" s="762">
        <v>2008</v>
      </c>
      <c r="E3" s="762">
        <v>2009</v>
      </c>
      <c r="F3" s="762">
        <v>2010</v>
      </c>
      <c r="G3" s="762">
        <v>2011</v>
      </c>
      <c r="H3" s="762">
        <v>2012</v>
      </c>
      <c r="I3" s="762">
        <v>2013</v>
      </c>
      <c r="J3" s="762">
        <v>2014</v>
      </c>
      <c r="K3" s="762">
        <v>2015</v>
      </c>
      <c r="L3" s="762">
        <v>2016</v>
      </c>
      <c r="M3" s="762">
        <v>2017</v>
      </c>
      <c r="N3" s="762">
        <v>2018</v>
      </c>
      <c r="O3" s="762">
        <v>2019</v>
      </c>
      <c r="P3" s="762">
        <v>2020</v>
      </c>
      <c r="Q3" s="762">
        <v>2021</v>
      </c>
    </row>
    <row r="4" spans="1:21" s="236" customFormat="1" ht="22.5" customHeight="1">
      <c r="A4" s="1384" t="s">
        <v>94</v>
      </c>
      <c r="B4" s="233" t="s">
        <v>119</v>
      </c>
      <c r="C4" s="234">
        <v>339.16</v>
      </c>
      <c r="D4" s="234">
        <v>365.14</v>
      </c>
      <c r="E4" s="234">
        <v>382.62</v>
      </c>
      <c r="F4" s="234">
        <v>416.71</v>
      </c>
      <c r="G4" s="234">
        <v>472.62</v>
      </c>
      <c r="H4" s="234">
        <v>518.35</v>
      </c>
      <c r="I4" s="234">
        <v>544.71</v>
      </c>
      <c r="J4" s="235">
        <v>579.30999999999995</v>
      </c>
      <c r="K4" s="234">
        <v>598.08000000000004</v>
      </c>
      <c r="L4" s="234">
        <v>664.5</v>
      </c>
      <c r="M4" s="234">
        <v>695.98</v>
      </c>
      <c r="N4" s="234">
        <v>707.05</v>
      </c>
      <c r="O4" s="234">
        <v>721.94101846774424</v>
      </c>
      <c r="P4" s="234">
        <v>743.68785042651132</v>
      </c>
      <c r="Q4" s="234">
        <v>720.12538302216058</v>
      </c>
      <c r="S4" s="732"/>
      <c r="T4" s="732"/>
      <c r="U4" s="732"/>
    </row>
    <row r="5" spans="1:21">
      <c r="A5" s="1385"/>
      <c r="B5" s="237" t="s">
        <v>244</v>
      </c>
      <c r="C5" s="238">
        <v>518.36</v>
      </c>
      <c r="D5" s="238">
        <v>549.91</v>
      </c>
      <c r="E5" s="238">
        <v>579.55999999999995</v>
      </c>
      <c r="F5" s="238">
        <v>613.44000000000005</v>
      </c>
      <c r="G5" s="238">
        <v>643.08000000000004</v>
      </c>
      <c r="H5" s="238">
        <v>702.45</v>
      </c>
      <c r="I5" s="238">
        <v>762.79</v>
      </c>
      <c r="J5" s="239">
        <v>818.01</v>
      </c>
      <c r="K5" s="238">
        <v>870.57</v>
      </c>
      <c r="L5" s="332">
        <v>953.94</v>
      </c>
      <c r="M5" s="332">
        <v>1008.45</v>
      </c>
      <c r="N5" s="332">
        <v>1019.52</v>
      </c>
      <c r="O5" s="332">
        <v>1069.6188268624041</v>
      </c>
      <c r="P5" s="332">
        <v>1149.8107758191416</v>
      </c>
      <c r="Q5" s="332">
        <v>1187.9463403618709</v>
      </c>
      <c r="S5" s="732"/>
      <c r="T5" s="736"/>
      <c r="U5" s="452"/>
    </row>
    <row r="6" spans="1:21">
      <c r="A6" s="1385"/>
      <c r="B6" s="237" t="s">
        <v>245</v>
      </c>
      <c r="C6" s="238">
        <v>325.10000000000002</v>
      </c>
      <c r="D6" s="238">
        <v>351.74</v>
      </c>
      <c r="E6" s="238">
        <v>364</v>
      </c>
      <c r="F6" s="238">
        <v>389.18</v>
      </c>
      <c r="G6" s="238">
        <v>450.45</v>
      </c>
      <c r="H6" s="238">
        <v>505.04</v>
      </c>
      <c r="I6" s="238">
        <v>526.09</v>
      </c>
      <c r="J6" s="239">
        <v>559.01</v>
      </c>
      <c r="K6" s="238">
        <v>573.35</v>
      </c>
      <c r="L6" s="332">
        <v>620.79999999999995</v>
      </c>
      <c r="M6" s="332">
        <v>644.5</v>
      </c>
      <c r="N6" s="332">
        <v>666.89</v>
      </c>
      <c r="O6" s="332">
        <v>682.50177182208859</v>
      </c>
      <c r="P6" s="332">
        <v>658.78530192414189</v>
      </c>
      <c r="Q6" s="332">
        <v>656.5537383768899</v>
      </c>
      <c r="S6" s="732"/>
      <c r="T6" s="736"/>
      <c r="U6" s="452"/>
    </row>
    <row r="7" spans="1:21">
      <c r="A7" s="1385"/>
      <c r="B7" s="237" t="s">
        <v>246</v>
      </c>
      <c r="C7" s="238">
        <v>118.27</v>
      </c>
      <c r="D7" s="238">
        <v>132.62</v>
      </c>
      <c r="E7" s="238">
        <v>135.57</v>
      </c>
      <c r="F7" s="238">
        <v>150.05000000000001</v>
      </c>
      <c r="G7" s="238">
        <v>175.72</v>
      </c>
      <c r="H7" s="238">
        <v>202.28</v>
      </c>
      <c r="I7" s="238">
        <v>224.89</v>
      </c>
      <c r="J7" s="239">
        <v>248.54</v>
      </c>
      <c r="K7" s="238">
        <v>275.26</v>
      </c>
      <c r="L7" s="332">
        <v>272.04000000000002</v>
      </c>
      <c r="M7" s="332">
        <v>303.52</v>
      </c>
      <c r="N7" s="332">
        <v>304.69</v>
      </c>
      <c r="O7" s="332">
        <v>310.60954651291718</v>
      </c>
      <c r="P7" s="332">
        <v>253.6220947781467</v>
      </c>
      <c r="Q7" s="332">
        <v>304.79075477741003</v>
      </c>
      <c r="S7" s="732"/>
      <c r="T7" s="736"/>
      <c r="U7" s="452"/>
    </row>
    <row r="8" spans="1:21" s="236" customFormat="1" ht="22.5" customHeight="1">
      <c r="A8" s="1385"/>
      <c r="B8" s="240" t="s">
        <v>150</v>
      </c>
      <c r="C8" s="241">
        <v>342.1</v>
      </c>
      <c r="D8" s="241">
        <v>367.78</v>
      </c>
      <c r="E8" s="241">
        <v>386.78</v>
      </c>
      <c r="F8" s="241">
        <v>424.29</v>
      </c>
      <c r="G8" s="241">
        <v>481.92</v>
      </c>
      <c r="H8" s="241">
        <v>519.72</v>
      </c>
      <c r="I8" s="241">
        <v>550.07000000000005</v>
      </c>
      <c r="J8" s="242">
        <v>584.27</v>
      </c>
      <c r="K8" s="241">
        <v>608.63</v>
      </c>
      <c r="L8" s="422">
        <v>671.25</v>
      </c>
      <c r="M8" s="422">
        <v>694.03</v>
      </c>
      <c r="N8" s="422">
        <v>706.08</v>
      </c>
      <c r="O8" s="422">
        <v>722.08881377258604</v>
      </c>
      <c r="P8" s="422">
        <v>713.92156862745094</v>
      </c>
      <c r="Q8" s="422">
        <v>701.76460099727626</v>
      </c>
      <c r="S8" s="732"/>
      <c r="T8" s="732"/>
      <c r="U8" s="732"/>
    </row>
    <row r="9" spans="1:21">
      <c r="A9" s="1385"/>
      <c r="B9" s="237" t="s">
        <v>244</v>
      </c>
      <c r="C9" s="238">
        <v>525.75</v>
      </c>
      <c r="D9" s="238">
        <v>542.14</v>
      </c>
      <c r="E9" s="238">
        <v>583.70000000000005</v>
      </c>
      <c r="F9" s="238">
        <v>640.83000000000004</v>
      </c>
      <c r="G9" s="238">
        <v>652.12</v>
      </c>
      <c r="H9" s="238">
        <v>707.21</v>
      </c>
      <c r="I9" s="238">
        <v>781.76</v>
      </c>
      <c r="J9" s="239">
        <v>832.08</v>
      </c>
      <c r="K9" s="238">
        <v>903.97</v>
      </c>
      <c r="L9" s="332">
        <v>963.28</v>
      </c>
      <c r="M9" s="332">
        <v>970.25</v>
      </c>
      <c r="N9" s="332">
        <v>996.24</v>
      </c>
      <c r="O9" s="332">
        <v>1089.6844037687968</v>
      </c>
      <c r="P9" s="332">
        <v>1150.9385093546225</v>
      </c>
      <c r="Q9" s="332">
        <v>1162.9959676178164</v>
      </c>
      <c r="S9" s="732"/>
      <c r="T9" s="736"/>
      <c r="U9" s="452"/>
    </row>
    <row r="10" spans="1:21">
      <c r="A10" s="1385"/>
      <c r="B10" s="237" t="s">
        <v>245</v>
      </c>
      <c r="C10" s="238">
        <v>317.31</v>
      </c>
      <c r="D10" s="238">
        <v>346.28</v>
      </c>
      <c r="E10" s="238">
        <v>360.1</v>
      </c>
      <c r="F10" s="238">
        <v>387.06</v>
      </c>
      <c r="G10" s="238">
        <v>452.9</v>
      </c>
      <c r="H10" s="238">
        <v>496.62</v>
      </c>
      <c r="I10" s="238">
        <v>522.41999999999996</v>
      </c>
      <c r="J10" s="239">
        <v>555.4</v>
      </c>
      <c r="K10" s="238">
        <v>566.52</v>
      </c>
      <c r="L10" s="332">
        <v>617.88</v>
      </c>
      <c r="M10" s="332">
        <v>640.4</v>
      </c>
      <c r="N10" s="332">
        <v>659.5</v>
      </c>
      <c r="O10" s="332">
        <v>670.77744196514698</v>
      </c>
      <c r="P10" s="332">
        <v>626.11677191894933</v>
      </c>
      <c r="Q10" s="332">
        <v>638.45224985760399</v>
      </c>
      <c r="S10" s="732"/>
      <c r="T10" s="736"/>
      <c r="U10" s="452"/>
    </row>
    <row r="11" spans="1:21">
      <c r="A11" s="1385"/>
      <c r="B11" s="237" t="s">
        <v>246</v>
      </c>
      <c r="C11" s="238">
        <v>178.89</v>
      </c>
      <c r="D11" s="238">
        <v>210.13</v>
      </c>
      <c r="E11" s="238">
        <v>218.57</v>
      </c>
      <c r="F11" s="238">
        <v>227.5</v>
      </c>
      <c r="G11" s="238">
        <v>284.43</v>
      </c>
      <c r="H11" s="238">
        <v>298.45999999999998</v>
      </c>
      <c r="I11" s="238">
        <v>322.17</v>
      </c>
      <c r="J11" s="239">
        <v>344.8</v>
      </c>
      <c r="K11" s="238">
        <v>348.74</v>
      </c>
      <c r="L11" s="332">
        <v>349.12</v>
      </c>
      <c r="M11" s="332">
        <v>347.29</v>
      </c>
      <c r="N11" s="332">
        <v>327.5</v>
      </c>
      <c r="O11" s="332">
        <v>359.89187609585036</v>
      </c>
      <c r="P11" s="332">
        <v>415.57150745444505</v>
      </c>
      <c r="Q11" s="332">
        <v>309.21868540719305</v>
      </c>
      <c r="S11" s="732"/>
      <c r="T11" s="736"/>
      <c r="U11" s="452"/>
    </row>
    <row r="12" spans="1:21" s="236" customFormat="1" ht="22.5" customHeight="1">
      <c r="A12" s="1385"/>
      <c r="B12" s="240" t="s">
        <v>151</v>
      </c>
      <c r="C12" s="241">
        <v>333.94</v>
      </c>
      <c r="D12" s="241">
        <v>360.2</v>
      </c>
      <c r="E12" s="241">
        <v>375.67</v>
      </c>
      <c r="F12" s="241">
        <v>403.05</v>
      </c>
      <c r="G12" s="241">
        <v>457.46</v>
      </c>
      <c r="H12" s="241">
        <v>516.22</v>
      </c>
      <c r="I12" s="241">
        <v>536.9</v>
      </c>
      <c r="J12" s="242">
        <v>572.79</v>
      </c>
      <c r="K12" s="241">
        <v>588.48</v>
      </c>
      <c r="L12" s="422">
        <v>653.01</v>
      </c>
      <c r="M12" s="422">
        <v>699.12</v>
      </c>
      <c r="N12" s="422">
        <v>708.61</v>
      </c>
      <c r="O12" s="422">
        <v>721.73601147776185</v>
      </c>
      <c r="P12" s="422">
        <v>783.09252217997459</v>
      </c>
      <c r="Q12" s="422">
        <v>747.96923076923076</v>
      </c>
      <c r="S12" s="732"/>
      <c r="T12" s="732"/>
      <c r="U12" s="732"/>
    </row>
    <row r="13" spans="1:21">
      <c r="A13" s="1385"/>
      <c r="B13" s="237" t="s">
        <v>244</v>
      </c>
      <c r="C13" s="238">
        <v>511.09</v>
      </c>
      <c r="D13" s="238">
        <v>557.75</v>
      </c>
      <c r="E13" s="238">
        <v>575.45000000000005</v>
      </c>
      <c r="F13" s="238">
        <v>594.27</v>
      </c>
      <c r="G13" s="238">
        <v>636.44000000000005</v>
      </c>
      <c r="H13" s="238">
        <v>698.49</v>
      </c>
      <c r="I13" s="238">
        <v>744.86</v>
      </c>
      <c r="J13" s="239">
        <v>805.35</v>
      </c>
      <c r="K13" s="238">
        <v>826.01</v>
      </c>
      <c r="L13" s="332">
        <v>943.33</v>
      </c>
      <c r="M13" s="332">
        <v>1060.2</v>
      </c>
      <c r="N13" s="332">
        <v>1039.8800000000001</v>
      </c>
      <c r="O13" s="332">
        <v>1051.3185108583248</v>
      </c>
      <c r="P13" s="332">
        <v>1149.031782782572</v>
      </c>
      <c r="Q13" s="332">
        <v>1209.0729011911278</v>
      </c>
      <c r="S13" s="732"/>
      <c r="T13" s="736"/>
      <c r="U13" s="452"/>
    </row>
    <row r="14" spans="1:21">
      <c r="A14" s="1385"/>
      <c r="B14" s="237" t="s">
        <v>245</v>
      </c>
      <c r="C14" s="238">
        <v>342.12</v>
      </c>
      <c r="D14" s="238">
        <v>364.36</v>
      </c>
      <c r="E14" s="238">
        <v>371.94</v>
      </c>
      <c r="F14" s="238">
        <v>393.25</v>
      </c>
      <c r="G14" s="238">
        <v>445.35</v>
      </c>
      <c r="H14" s="238">
        <v>520.29999999999995</v>
      </c>
      <c r="I14" s="238">
        <v>532.41</v>
      </c>
      <c r="J14" s="239">
        <v>564.88</v>
      </c>
      <c r="K14" s="238">
        <v>583.82000000000005</v>
      </c>
      <c r="L14" s="332">
        <v>627.02</v>
      </c>
      <c r="M14" s="332">
        <v>652.66999999999996</v>
      </c>
      <c r="N14" s="332">
        <v>681.92</v>
      </c>
      <c r="O14" s="332">
        <v>703.08277551388994</v>
      </c>
      <c r="P14" s="332">
        <v>721.40165227884529</v>
      </c>
      <c r="Q14" s="332">
        <v>692.73116386376057</v>
      </c>
      <c r="S14" s="732"/>
      <c r="T14" s="736"/>
      <c r="U14" s="452"/>
    </row>
    <row r="15" spans="1:21">
      <c r="A15" s="1386"/>
      <c r="B15" s="243" t="s">
        <v>246</v>
      </c>
      <c r="C15" s="244">
        <v>115.44</v>
      </c>
      <c r="D15" s="244">
        <v>124.55</v>
      </c>
      <c r="E15" s="244">
        <v>127.32</v>
      </c>
      <c r="F15" s="244">
        <v>142.33000000000001</v>
      </c>
      <c r="G15" s="244">
        <v>161.55000000000001</v>
      </c>
      <c r="H15" s="244">
        <v>192.42</v>
      </c>
      <c r="I15" s="244">
        <v>212.12</v>
      </c>
      <c r="J15" s="245">
        <v>236.55</v>
      </c>
      <c r="K15" s="244">
        <v>261.63</v>
      </c>
      <c r="L15" s="244">
        <v>260.95</v>
      </c>
      <c r="M15" s="244">
        <v>298.42</v>
      </c>
      <c r="N15" s="244">
        <v>301.14999999999998</v>
      </c>
      <c r="O15" s="244">
        <v>305.44496845715685</v>
      </c>
      <c r="P15" s="244">
        <v>241.94598427227021</v>
      </c>
      <c r="Q15" s="244">
        <v>304.13423230156297</v>
      </c>
      <c r="S15" s="732"/>
      <c r="T15" s="736"/>
      <c r="U15" s="452"/>
    </row>
    <row r="16" spans="1:21" s="236" customFormat="1" ht="22.5" customHeight="1">
      <c r="A16" s="1442" t="s">
        <v>105</v>
      </c>
      <c r="B16" s="246" t="s">
        <v>247</v>
      </c>
      <c r="C16" s="247">
        <v>370.38</v>
      </c>
      <c r="D16" s="247">
        <v>393.59</v>
      </c>
      <c r="E16" s="247">
        <v>424.24</v>
      </c>
      <c r="F16" s="247">
        <v>467.08</v>
      </c>
      <c r="G16" s="247">
        <v>510.44</v>
      </c>
      <c r="H16" s="247">
        <v>551.51</v>
      </c>
      <c r="I16" s="247">
        <v>580.49</v>
      </c>
      <c r="J16" s="248">
        <v>621.20000000000005</v>
      </c>
      <c r="K16" s="247">
        <v>654.04999999999995</v>
      </c>
      <c r="L16" s="247">
        <v>715.12</v>
      </c>
      <c r="M16" s="247">
        <v>733.59</v>
      </c>
      <c r="N16" s="247">
        <v>738.64</v>
      </c>
      <c r="O16" s="247">
        <v>756.36232247193868</v>
      </c>
      <c r="P16" s="642" t="s">
        <v>319</v>
      </c>
      <c r="Q16" s="247">
        <v>755.948769801146</v>
      </c>
      <c r="S16" s="732"/>
      <c r="T16" s="732"/>
      <c r="U16" s="732"/>
    </row>
    <row r="17" spans="1:21">
      <c r="A17" s="1443"/>
      <c r="B17" s="237" t="s">
        <v>244</v>
      </c>
      <c r="C17" s="238">
        <v>544.02</v>
      </c>
      <c r="D17" s="238">
        <v>561.44000000000005</v>
      </c>
      <c r="E17" s="238">
        <v>600.23</v>
      </c>
      <c r="F17" s="238">
        <v>648.23</v>
      </c>
      <c r="G17" s="238">
        <v>670.79</v>
      </c>
      <c r="H17" s="238">
        <v>730.96</v>
      </c>
      <c r="I17" s="238">
        <v>794.51</v>
      </c>
      <c r="J17" s="239">
        <v>843.95</v>
      </c>
      <c r="K17" s="238">
        <v>899.02</v>
      </c>
      <c r="L17" s="332">
        <v>980.8</v>
      </c>
      <c r="M17" s="332">
        <v>1049.6300000000001</v>
      </c>
      <c r="N17" s="332">
        <v>1066.4000000000001</v>
      </c>
      <c r="O17" s="332">
        <v>1100.5141833293183</v>
      </c>
      <c r="P17" s="643" t="s">
        <v>319</v>
      </c>
      <c r="Q17" s="332">
        <v>1233.5142356182682</v>
      </c>
      <c r="S17" s="732"/>
      <c r="T17" s="736"/>
      <c r="U17" s="452"/>
    </row>
    <row r="18" spans="1:21">
      <c r="A18" s="1443"/>
      <c r="B18" s="237" t="s">
        <v>245</v>
      </c>
      <c r="C18" s="238">
        <v>359.03</v>
      </c>
      <c r="D18" s="238">
        <v>383.81</v>
      </c>
      <c r="E18" s="238">
        <v>396.81</v>
      </c>
      <c r="F18" s="238">
        <v>440.99</v>
      </c>
      <c r="G18" s="238">
        <v>491.65</v>
      </c>
      <c r="H18" s="238">
        <v>539.49</v>
      </c>
      <c r="I18" s="238">
        <v>563.89</v>
      </c>
      <c r="J18" s="239">
        <v>594.35</v>
      </c>
      <c r="K18" s="238">
        <v>618.59</v>
      </c>
      <c r="L18" s="332">
        <v>675.43</v>
      </c>
      <c r="M18" s="332">
        <v>689.32</v>
      </c>
      <c r="N18" s="332">
        <v>701.81</v>
      </c>
      <c r="O18" s="332">
        <v>722.35218737430898</v>
      </c>
      <c r="P18" s="862" t="s">
        <v>319</v>
      </c>
      <c r="Q18" s="332">
        <v>700.11376697023968</v>
      </c>
      <c r="S18" s="732"/>
      <c r="T18" s="736"/>
      <c r="U18" s="452"/>
    </row>
    <row r="19" spans="1:21">
      <c r="A19" s="1443"/>
      <c r="B19" s="237" t="s">
        <v>246</v>
      </c>
      <c r="C19" s="238">
        <v>124.1</v>
      </c>
      <c r="D19" s="238">
        <v>148.71</v>
      </c>
      <c r="E19" s="238">
        <v>151.35</v>
      </c>
      <c r="F19" s="238">
        <v>170.07</v>
      </c>
      <c r="G19" s="238">
        <v>194.29</v>
      </c>
      <c r="H19" s="238">
        <v>223.1</v>
      </c>
      <c r="I19" s="238">
        <v>246.56</v>
      </c>
      <c r="J19" s="239">
        <v>286.02999999999997</v>
      </c>
      <c r="K19" s="238">
        <v>311.5</v>
      </c>
      <c r="L19" s="332">
        <v>304.79000000000002</v>
      </c>
      <c r="M19" s="332">
        <v>331.49</v>
      </c>
      <c r="N19" s="332">
        <v>342.13</v>
      </c>
      <c r="O19" s="332">
        <v>359.42992091388402</v>
      </c>
      <c r="P19" s="862" t="s">
        <v>319</v>
      </c>
      <c r="Q19" s="332">
        <v>323.50849400026965</v>
      </c>
      <c r="S19" s="732"/>
      <c r="T19" s="736"/>
      <c r="U19" s="452"/>
    </row>
    <row r="20" spans="1:21" s="236" customFormat="1" ht="22.5" customHeight="1">
      <c r="A20" s="1443"/>
      <c r="B20" s="240" t="s">
        <v>150</v>
      </c>
      <c r="C20" s="241">
        <v>383.42</v>
      </c>
      <c r="D20" s="241">
        <v>411.61</v>
      </c>
      <c r="E20" s="241">
        <v>445.21</v>
      </c>
      <c r="F20" s="241">
        <v>485.23</v>
      </c>
      <c r="G20" s="241">
        <v>531.6</v>
      </c>
      <c r="H20" s="241">
        <v>561.83000000000004</v>
      </c>
      <c r="I20" s="241">
        <v>599.79</v>
      </c>
      <c r="J20" s="242">
        <v>649.57000000000005</v>
      </c>
      <c r="K20" s="241">
        <v>681.06</v>
      </c>
      <c r="L20" s="422">
        <v>736.03</v>
      </c>
      <c r="M20" s="422">
        <v>742.42</v>
      </c>
      <c r="N20" s="422">
        <v>744.49</v>
      </c>
      <c r="O20" s="422">
        <v>768.77536129849852</v>
      </c>
      <c r="P20" s="863" t="s">
        <v>319</v>
      </c>
      <c r="Q20" s="422">
        <v>751.49704177374053</v>
      </c>
      <c r="S20" s="732"/>
      <c r="T20" s="732"/>
      <c r="U20" s="732"/>
    </row>
    <row r="21" spans="1:21">
      <c r="A21" s="1443"/>
      <c r="B21" s="237" t="s">
        <v>244</v>
      </c>
      <c r="C21" s="238">
        <v>556.32000000000005</v>
      </c>
      <c r="D21" s="238">
        <v>558.65</v>
      </c>
      <c r="E21" s="238">
        <v>618.46</v>
      </c>
      <c r="F21" s="238">
        <v>691.5</v>
      </c>
      <c r="G21" s="238">
        <v>688.23</v>
      </c>
      <c r="H21" s="238">
        <v>742.69</v>
      </c>
      <c r="I21" s="238">
        <v>827.77</v>
      </c>
      <c r="J21" s="239">
        <v>864.92</v>
      </c>
      <c r="K21" s="238">
        <v>937.33</v>
      </c>
      <c r="L21" s="332">
        <v>1005.21</v>
      </c>
      <c r="M21" s="332">
        <v>990.16</v>
      </c>
      <c r="N21" s="332">
        <v>1039</v>
      </c>
      <c r="O21" s="332">
        <v>1125.2607129313615</v>
      </c>
      <c r="P21" s="862" t="s">
        <v>319</v>
      </c>
      <c r="Q21" s="332">
        <v>1220.1781778104335</v>
      </c>
      <c r="S21" s="732"/>
      <c r="T21" s="736"/>
      <c r="U21" s="452"/>
    </row>
    <row r="22" spans="1:21">
      <c r="A22" s="1443"/>
      <c r="B22" s="237" t="s">
        <v>245</v>
      </c>
      <c r="C22" s="238">
        <v>360.95</v>
      </c>
      <c r="D22" s="238">
        <v>387.57</v>
      </c>
      <c r="E22" s="238">
        <v>404.02</v>
      </c>
      <c r="F22" s="238">
        <v>450.04</v>
      </c>
      <c r="G22" s="238">
        <v>507.64</v>
      </c>
      <c r="H22" s="238">
        <v>541.29</v>
      </c>
      <c r="I22" s="238">
        <v>573.79</v>
      </c>
      <c r="J22" s="239">
        <v>606.94000000000005</v>
      </c>
      <c r="K22" s="238">
        <v>627.98</v>
      </c>
      <c r="L22" s="332">
        <v>685.36</v>
      </c>
      <c r="M22" s="332">
        <v>696.42</v>
      </c>
      <c r="N22" s="332">
        <v>701.83</v>
      </c>
      <c r="O22" s="332">
        <v>722.73325467416953</v>
      </c>
      <c r="P22" s="862" t="s">
        <v>319</v>
      </c>
      <c r="Q22" s="332">
        <v>695.09569916685427</v>
      </c>
      <c r="S22" s="732"/>
      <c r="T22" s="736"/>
      <c r="U22" s="452"/>
    </row>
    <row r="23" spans="1:21">
      <c r="A23" s="1443"/>
      <c r="B23" s="237" t="s">
        <v>246</v>
      </c>
      <c r="C23" s="238">
        <v>189.57</v>
      </c>
      <c r="D23" s="238">
        <v>236.63</v>
      </c>
      <c r="E23" s="238">
        <v>238.57</v>
      </c>
      <c r="F23" s="238">
        <v>263.86</v>
      </c>
      <c r="G23" s="238">
        <v>297.83</v>
      </c>
      <c r="H23" s="238">
        <v>319.76</v>
      </c>
      <c r="I23" s="238">
        <v>386.57</v>
      </c>
      <c r="J23" s="239">
        <v>431.49</v>
      </c>
      <c r="K23" s="238">
        <v>408.84</v>
      </c>
      <c r="L23" s="332">
        <v>381.46</v>
      </c>
      <c r="M23" s="332">
        <v>350.11</v>
      </c>
      <c r="N23" s="332">
        <v>344.11</v>
      </c>
      <c r="O23" s="332">
        <v>399.39086294416245</v>
      </c>
      <c r="P23" s="862" t="s">
        <v>319</v>
      </c>
      <c r="Q23" s="332">
        <v>320.78692493946733</v>
      </c>
      <c r="S23" s="732"/>
      <c r="T23" s="736"/>
      <c r="U23" s="452"/>
    </row>
    <row r="24" spans="1:21" s="236" customFormat="1" ht="22.5" customHeight="1">
      <c r="A24" s="1443"/>
      <c r="B24" s="240" t="s">
        <v>151</v>
      </c>
      <c r="C24" s="241">
        <v>350.21</v>
      </c>
      <c r="D24" s="241">
        <v>372.84</v>
      </c>
      <c r="E24" s="241">
        <v>393.53</v>
      </c>
      <c r="F24" s="241">
        <v>437.02</v>
      </c>
      <c r="G24" s="241">
        <v>478.34</v>
      </c>
      <c r="H24" s="241">
        <v>536.47</v>
      </c>
      <c r="I24" s="241">
        <v>555.36</v>
      </c>
      <c r="J24" s="242">
        <v>589.08000000000004</v>
      </c>
      <c r="K24" s="241">
        <v>613.59</v>
      </c>
      <c r="L24" s="422">
        <v>682.51</v>
      </c>
      <c r="M24" s="422">
        <v>719.83</v>
      </c>
      <c r="N24" s="422">
        <v>729.72</v>
      </c>
      <c r="O24" s="422">
        <v>740.08326548427442</v>
      </c>
      <c r="P24" s="863" t="s">
        <v>319</v>
      </c>
      <c r="Q24" s="422">
        <v>762.24853322057197</v>
      </c>
      <c r="S24" s="732"/>
      <c r="T24" s="732"/>
      <c r="U24" s="732"/>
    </row>
    <row r="25" spans="1:21">
      <c r="A25" s="1443"/>
      <c r="B25" s="237" t="s">
        <v>244</v>
      </c>
      <c r="C25" s="238">
        <v>532.15</v>
      </c>
      <c r="D25" s="238">
        <v>564.19000000000005</v>
      </c>
      <c r="E25" s="238">
        <v>590.72</v>
      </c>
      <c r="F25" s="238">
        <v>612.85</v>
      </c>
      <c r="G25" s="238">
        <v>658.66</v>
      </c>
      <c r="H25" s="238">
        <v>721.51</v>
      </c>
      <c r="I25" s="238">
        <v>768.22</v>
      </c>
      <c r="J25" s="239">
        <v>825.45</v>
      </c>
      <c r="K25" s="238">
        <v>848.88</v>
      </c>
      <c r="L25" s="332">
        <v>957.36</v>
      </c>
      <c r="M25" s="332">
        <v>1102.6600000000001</v>
      </c>
      <c r="N25" s="332">
        <v>1086.58</v>
      </c>
      <c r="O25" s="332">
        <v>1077.9937881053722</v>
      </c>
      <c r="P25" s="862" t="s">
        <v>319</v>
      </c>
      <c r="Q25" s="332">
        <v>1244.6272769018829</v>
      </c>
      <c r="S25" s="732"/>
      <c r="T25" s="736"/>
      <c r="U25" s="452"/>
    </row>
    <row r="26" spans="1:21">
      <c r="A26" s="1443"/>
      <c r="B26" s="237" t="s">
        <v>245</v>
      </c>
      <c r="C26" s="238">
        <v>355.51</v>
      </c>
      <c r="D26" s="238">
        <v>376.59</v>
      </c>
      <c r="E26" s="238">
        <v>387.38</v>
      </c>
      <c r="F26" s="238">
        <v>420.96</v>
      </c>
      <c r="G26" s="238">
        <v>461.32</v>
      </c>
      <c r="H26" s="238">
        <v>536.45000000000005</v>
      </c>
      <c r="I26" s="238">
        <v>548.66999999999996</v>
      </c>
      <c r="J26" s="239">
        <v>579.95000000000005</v>
      </c>
      <c r="K26" s="238">
        <v>601.70000000000005</v>
      </c>
      <c r="L26" s="332">
        <v>656.35</v>
      </c>
      <c r="M26" s="332">
        <v>676.15</v>
      </c>
      <c r="N26" s="332">
        <v>701.78</v>
      </c>
      <c r="O26" s="332">
        <v>721.73476140290677</v>
      </c>
      <c r="P26" s="862" t="s">
        <v>319</v>
      </c>
      <c r="Q26" s="332">
        <v>709.3411507502733</v>
      </c>
      <c r="S26" s="732"/>
      <c r="T26" s="736"/>
      <c r="U26" s="452"/>
    </row>
    <row r="27" spans="1:21">
      <c r="A27" s="1444"/>
      <c r="B27" s="243" t="s">
        <v>246</v>
      </c>
      <c r="C27" s="244">
        <v>122.81</v>
      </c>
      <c r="D27" s="244">
        <v>142.44</v>
      </c>
      <c r="E27" s="244">
        <v>143.37</v>
      </c>
      <c r="F27" s="244">
        <v>164.15</v>
      </c>
      <c r="G27" s="244">
        <v>184.03</v>
      </c>
      <c r="H27" s="244">
        <v>216.28</v>
      </c>
      <c r="I27" s="244">
        <v>237.04</v>
      </c>
      <c r="J27" s="245">
        <v>273.27999999999997</v>
      </c>
      <c r="K27" s="244">
        <v>302.48</v>
      </c>
      <c r="L27" s="244">
        <v>296.83</v>
      </c>
      <c r="M27" s="244">
        <v>329.75</v>
      </c>
      <c r="N27" s="244">
        <v>341.83</v>
      </c>
      <c r="O27" s="244">
        <v>356.32349459395471</v>
      </c>
      <c r="P27" s="864" t="s">
        <v>319</v>
      </c>
      <c r="Q27" s="244">
        <v>323.94862557757068</v>
      </c>
      <c r="S27" s="732"/>
      <c r="T27" s="736"/>
      <c r="U27" s="452"/>
    </row>
    <row r="28" spans="1:21" s="236" customFormat="1" ht="22.5" customHeight="1">
      <c r="A28" s="1439" t="s">
        <v>106</v>
      </c>
      <c r="B28" s="246" t="s">
        <v>248</v>
      </c>
      <c r="C28" s="247">
        <v>220.24</v>
      </c>
      <c r="D28" s="247">
        <v>256.27999999999997</v>
      </c>
      <c r="E28" s="247">
        <v>259.97000000000003</v>
      </c>
      <c r="F28" s="247">
        <v>280.51</v>
      </c>
      <c r="G28" s="247">
        <v>309.27</v>
      </c>
      <c r="H28" s="247">
        <v>345.75</v>
      </c>
      <c r="I28" s="247">
        <v>361.89</v>
      </c>
      <c r="J28" s="248">
        <v>429.34</v>
      </c>
      <c r="K28" s="247">
        <v>433.1</v>
      </c>
      <c r="L28" s="247">
        <v>467.46</v>
      </c>
      <c r="M28" s="247">
        <v>500.99</v>
      </c>
      <c r="N28" s="247">
        <v>534.59</v>
      </c>
      <c r="O28" s="247">
        <v>521.39699944749032</v>
      </c>
      <c r="P28" s="865" t="s">
        <v>319</v>
      </c>
      <c r="Q28" s="247">
        <v>506.93577875155984</v>
      </c>
      <c r="S28" s="732"/>
      <c r="T28" s="732"/>
      <c r="U28" s="732"/>
    </row>
    <row r="29" spans="1:21">
      <c r="A29" s="1440"/>
      <c r="B29" s="237" t="s">
        <v>244</v>
      </c>
      <c r="C29" s="238">
        <v>409.16</v>
      </c>
      <c r="D29" s="238">
        <v>494.25</v>
      </c>
      <c r="E29" s="238">
        <v>499.16</v>
      </c>
      <c r="F29" s="238">
        <v>505.48</v>
      </c>
      <c r="G29" s="238">
        <v>522.78</v>
      </c>
      <c r="H29" s="238">
        <v>568.49</v>
      </c>
      <c r="I29" s="238">
        <v>628.22</v>
      </c>
      <c r="J29" s="239">
        <v>693.34</v>
      </c>
      <c r="K29" s="238">
        <v>728.32</v>
      </c>
      <c r="L29" s="332">
        <v>788.9</v>
      </c>
      <c r="M29" s="332">
        <v>850.32</v>
      </c>
      <c r="N29" s="332">
        <v>846.91</v>
      </c>
      <c r="O29" s="332">
        <v>931.74731182795699</v>
      </c>
      <c r="P29" s="862" t="s">
        <v>319</v>
      </c>
      <c r="Q29" s="332">
        <v>961.14427136409961</v>
      </c>
      <c r="S29" s="732"/>
      <c r="T29" s="736"/>
      <c r="U29" s="452"/>
    </row>
    <row r="30" spans="1:21">
      <c r="A30" s="1440"/>
      <c r="B30" s="237" t="s">
        <v>245</v>
      </c>
      <c r="C30" s="238">
        <v>202.85</v>
      </c>
      <c r="D30" s="238">
        <v>233.36</v>
      </c>
      <c r="E30" s="238">
        <v>238.82</v>
      </c>
      <c r="F30" s="238">
        <v>255.29</v>
      </c>
      <c r="G30" s="238">
        <v>285.86</v>
      </c>
      <c r="H30" s="238">
        <v>323.82</v>
      </c>
      <c r="I30" s="238">
        <v>333.68</v>
      </c>
      <c r="J30" s="239">
        <v>393.33</v>
      </c>
      <c r="K30" s="238">
        <v>393.91</v>
      </c>
      <c r="L30" s="332">
        <v>424.22</v>
      </c>
      <c r="M30" s="332">
        <v>431.12</v>
      </c>
      <c r="N30" s="332">
        <v>475.33</v>
      </c>
      <c r="O30" s="332">
        <v>455.47849875215974</v>
      </c>
      <c r="P30" s="862" t="s">
        <v>319</v>
      </c>
      <c r="Q30" s="332">
        <v>395.76399854245108</v>
      </c>
      <c r="S30" s="732"/>
      <c r="T30" s="736"/>
      <c r="U30" s="452"/>
    </row>
    <row r="31" spans="1:21">
      <c r="A31" s="1440"/>
      <c r="B31" s="237" t="s">
        <v>246</v>
      </c>
      <c r="C31" s="238">
        <v>92.28</v>
      </c>
      <c r="D31" s="238">
        <v>101.73</v>
      </c>
      <c r="E31" s="238">
        <v>106</v>
      </c>
      <c r="F31" s="238">
        <v>113.63</v>
      </c>
      <c r="G31" s="238">
        <v>123.42</v>
      </c>
      <c r="H31" s="238">
        <v>129.21</v>
      </c>
      <c r="I31" s="238">
        <v>159.79</v>
      </c>
      <c r="J31" s="239">
        <v>144.16999999999999</v>
      </c>
      <c r="K31" s="238">
        <v>168.7</v>
      </c>
      <c r="L31" s="332">
        <v>194.12</v>
      </c>
      <c r="M31" s="332">
        <v>186.18</v>
      </c>
      <c r="N31" s="332">
        <v>194.23</v>
      </c>
      <c r="O31" s="332">
        <v>210.6764705882353</v>
      </c>
      <c r="P31" s="862" t="s">
        <v>319</v>
      </c>
      <c r="Q31" s="332">
        <v>231.34839650145773</v>
      </c>
      <c r="S31" s="732"/>
      <c r="T31" s="736"/>
      <c r="U31" s="452"/>
    </row>
    <row r="32" spans="1:21" s="236" customFormat="1" ht="22.5" customHeight="1">
      <c r="A32" s="1440"/>
      <c r="B32" s="240" t="s">
        <v>150</v>
      </c>
      <c r="C32" s="241">
        <v>221.69</v>
      </c>
      <c r="D32" s="241">
        <v>252.78</v>
      </c>
      <c r="E32" s="241">
        <v>260.27999999999997</v>
      </c>
      <c r="F32" s="241">
        <v>280.92</v>
      </c>
      <c r="G32" s="241">
        <v>305.13</v>
      </c>
      <c r="H32" s="241">
        <v>342.1</v>
      </c>
      <c r="I32" s="241">
        <v>358.53</v>
      </c>
      <c r="J32" s="242">
        <v>414.7</v>
      </c>
      <c r="K32" s="241">
        <v>420.7</v>
      </c>
      <c r="L32" s="422">
        <v>450.78</v>
      </c>
      <c r="M32" s="422">
        <v>475.47</v>
      </c>
      <c r="N32" s="422">
        <v>522.20000000000005</v>
      </c>
      <c r="O32" s="422">
        <v>500.13810962451447</v>
      </c>
      <c r="P32" s="863" t="s">
        <v>319</v>
      </c>
      <c r="Q32" s="422">
        <v>462.36896500812048</v>
      </c>
      <c r="S32" s="732"/>
      <c r="T32" s="732"/>
      <c r="U32" s="732"/>
    </row>
    <row r="33" spans="1:21">
      <c r="A33" s="1440"/>
      <c r="B33" s="237" t="s">
        <v>244</v>
      </c>
      <c r="C33" s="238">
        <v>402.02</v>
      </c>
      <c r="D33" s="238">
        <v>467.46</v>
      </c>
      <c r="E33" s="238">
        <v>492.65</v>
      </c>
      <c r="F33" s="238">
        <v>503.32</v>
      </c>
      <c r="G33" s="238">
        <v>526</v>
      </c>
      <c r="H33" s="238">
        <v>566.33000000000004</v>
      </c>
      <c r="I33" s="238">
        <v>623.64</v>
      </c>
      <c r="J33" s="239">
        <v>691.95</v>
      </c>
      <c r="K33" s="238">
        <v>739.26</v>
      </c>
      <c r="L33" s="332">
        <v>762.64</v>
      </c>
      <c r="M33" s="332">
        <v>855.12</v>
      </c>
      <c r="N33" s="332">
        <v>865.97</v>
      </c>
      <c r="O33" s="332">
        <v>930.45245191005142</v>
      </c>
      <c r="P33" s="862" t="s">
        <v>319</v>
      </c>
      <c r="Q33" s="332">
        <v>915.82755501959605</v>
      </c>
      <c r="S33" s="732"/>
      <c r="T33" s="736"/>
      <c r="U33" s="452"/>
    </row>
    <row r="34" spans="1:21">
      <c r="A34" s="1440"/>
      <c r="B34" s="237" t="s">
        <v>245</v>
      </c>
      <c r="C34" s="238">
        <v>203.25</v>
      </c>
      <c r="D34" s="238">
        <v>230.82</v>
      </c>
      <c r="E34" s="238">
        <v>237.46</v>
      </c>
      <c r="F34" s="238">
        <v>252.09</v>
      </c>
      <c r="G34" s="238">
        <v>277.27</v>
      </c>
      <c r="H34" s="238">
        <v>314.79000000000002</v>
      </c>
      <c r="I34" s="238">
        <v>328.4</v>
      </c>
      <c r="J34" s="239">
        <v>375.87</v>
      </c>
      <c r="K34" s="238">
        <v>379.97</v>
      </c>
      <c r="L34" s="332">
        <v>405.4</v>
      </c>
      <c r="M34" s="332">
        <v>416.25</v>
      </c>
      <c r="N34" s="332">
        <v>463.43</v>
      </c>
      <c r="O34" s="332">
        <v>438.37342497136314</v>
      </c>
      <c r="P34" s="862" t="s">
        <v>319</v>
      </c>
      <c r="Q34" s="332">
        <v>375.92721487521129</v>
      </c>
      <c r="S34" s="732"/>
      <c r="T34" s="736"/>
      <c r="U34" s="452"/>
    </row>
    <row r="35" spans="1:21">
      <c r="A35" s="1440"/>
      <c r="B35" s="237" t="s">
        <v>246</v>
      </c>
      <c r="C35" s="238">
        <v>166.24</v>
      </c>
      <c r="D35" s="238">
        <v>176.24</v>
      </c>
      <c r="E35" s="238">
        <v>167.04</v>
      </c>
      <c r="F35" s="238">
        <v>191.2</v>
      </c>
      <c r="G35" s="238">
        <v>270.41000000000003</v>
      </c>
      <c r="H35" s="238">
        <v>269.57</v>
      </c>
      <c r="I35" s="238">
        <v>263.75</v>
      </c>
      <c r="J35" s="239">
        <v>268.02</v>
      </c>
      <c r="K35" s="238">
        <v>303.38</v>
      </c>
      <c r="L35" s="332">
        <v>293.04000000000002</v>
      </c>
      <c r="M35" s="332">
        <v>341.04</v>
      </c>
      <c r="N35" s="332">
        <v>268.27999999999997</v>
      </c>
      <c r="O35" s="332">
        <v>306.301652892562</v>
      </c>
      <c r="P35" s="862" t="s">
        <v>319</v>
      </c>
      <c r="Q35" s="332">
        <v>246.47590361445782</v>
      </c>
      <c r="S35" s="732"/>
      <c r="T35" s="736"/>
      <c r="U35" s="452"/>
    </row>
    <row r="36" spans="1:21" s="236" customFormat="1" ht="22.5" customHeight="1">
      <c r="A36" s="1440"/>
      <c r="B36" s="240" t="s">
        <v>151</v>
      </c>
      <c r="C36" s="241">
        <v>212.3</v>
      </c>
      <c r="D36" s="241">
        <v>269.75</v>
      </c>
      <c r="E36" s="241">
        <v>258.98</v>
      </c>
      <c r="F36" s="241">
        <v>279.33999999999997</v>
      </c>
      <c r="G36" s="241">
        <v>321.17</v>
      </c>
      <c r="H36" s="241">
        <v>357.34</v>
      </c>
      <c r="I36" s="241">
        <v>373.58</v>
      </c>
      <c r="J36" s="242">
        <v>462.46</v>
      </c>
      <c r="K36" s="241">
        <v>460.17</v>
      </c>
      <c r="L36" s="422">
        <v>502.72</v>
      </c>
      <c r="M36" s="422">
        <v>569.53</v>
      </c>
      <c r="N36" s="422">
        <v>564.1</v>
      </c>
      <c r="O36" s="422">
        <v>581.45167845240996</v>
      </c>
      <c r="P36" s="863" t="s">
        <v>319</v>
      </c>
      <c r="Q36" s="422">
        <v>641.23271434215724</v>
      </c>
      <c r="S36" s="732"/>
      <c r="T36" s="732"/>
      <c r="U36" s="732"/>
    </row>
    <row r="37" spans="1:21">
      <c r="A37" s="1440"/>
      <c r="B37" s="237" t="s">
        <v>244</v>
      </c>
      <c r="C37" s="238">
        <v>416.77</v>
      </c>
      <c r="D37" s="238">
        <v>524.44000000000005</v>
      </c>
      <c r="E37" s="238">
        <v>507.12</v>
      </c>
      <c r="F37" s="238">
        <v>508.53</v>
      </c>
      <c r="G37" s="238">
        <v>519.13</v>
      </c>
      <c r="H37" s="238">
        <v>571.76</v>
      </c>
      <c r="I37" s="238">
        <v>633.45000000000005</v>
      </c>
      <c r="J37" s="239">
        <v>695</v>
      </c>
      <c r="K37" s="238">
        <v>715.52</v>
      </c>
      <c r="L37" s="332">
        <v>831.29</v>
      </c>
      <c r="M37" s="332">
        <v>843.42</v>
      </c>
      <c r="N37" s="332">
        <v>823.54</v>
      </c>
      <c r="O37" s="332">
        <v>933.02213923712998</v>
      </c>
      <c r="P37" s="862" t="s">
        <v>319</v>
      </c>
      <c r="Q37" s="332">
        <v>1005.3928446159242</v>
      </c>
      <c r="S37" s="732"/>
      <c r="T37" s="736"/>
      <c r="U37" s="452"/>
    </row>
    <row r="38" spans="1:21">
      <c r="A38" s="1440"/>
      <c r="B38" s="237" t="s">
        <v>245</v>
      </c>
      <c r="C38" s="238">
        <v>199.75</v>
      </c>
      <c r="D38" s="238">
        <v>255.35</v>
      </c>
      <c r="E38" s="238">
        <v>248.53</v>
      </c>
      <c r="F38" s="238">
        <v>268.56</v>
      </c>
      <c r="G38" s="238">
        <v>322.5</v>
      </c>
      <c r="H38" s="238">
        <v>369.54</v>
      </c>
      <c r="I38" s="238">
        <v>362.65</v>
      </c>
      <c r="J38" s="239">
        <v>451.1</v>
      </c>
      <c r="K38" s="238">
        <v>446.36</v>
      </c>
      <c r="L38" s="332">
        <v>477.69</v>
      </c>
      <c r="M38" s="332">
        <v>480.06</v>
      </c>
      <c r="N38" s="332">
        <v>512.88</v>
      </c>
      <c r="O38" s="332">
        <v>514.43816028172023</v>
      </c>
      <c r="P38" s="862" t="s">
        <v>319</v>
      </c>
      <c r="Q38" s="332">
        <v>501.38221153846155</v>
      </c>
      <c r="S38" s="732"/>
      <c r="T38" s="736"/>
      <c r="U38" s="452"/>
    </row>
    <row r="39" spans="1:21">
      <c r="A39" s="1441"/>
      <c r="B39" s="249" t="s">
        <v>246</v>
      </c>
      <c r="C39" s="250">
        <v>80.540000000000006</v>
      </c>
      <c r="D39" s="250">
        <v>88.81</v>
      </c>
      <c r="E39" s="250">
        <v>100.23</v>
      </c>
      <c r="F39" s="250">
        <v>104.32</v>
      </c>
      <c r="G39" s="250">
        <v>104.12</v>
      </c>
      <c r="H39" s="250">
        <v>116.12</v>
      </c>
      <c r="I39" s="250">
        <v>125.42</v>
      </c>
      <c r="J39" s="251">
        <v>120.36</v>
      </c>
      <c r="K39" s="250">
        <v>145</v>
      </c>
      <c r="L39" s="250">
        <v>181.45</v>
      </c>
      <c r="M39" s="250">
        <v>162.63</v>
      </c>
      <c r="N39" s="250">
        <v>184.83</v>
      </c>
      <c r="O39" s="250">
        <v>201.6015111695138</v>
      </c>
      <c r="P39" s="866" t="s">
        <v>319</v>
      </c>
      <c r="Q39" s="250">
        <v>226.51923076923077</v>
      </c>
      <c r="S39" s="732"/>
      <c r="T39" s="736"/>
      <c r="U39" s="452"/>
    </row>
    <row r="40" spans="1:21">
      <c r="A40" s="252" t="s">
        <v>249</v>
      </c>
      <c r="B40" s="161"/>
      <c r="R40" s="729"/>
      <c r="U40" s="731"/>
    </row>
    <row r="41" spans="1:21">
      <c r="R41" s="729"/>
    </row>
    <row r="42" spans="1:21">
      <c r="R42" s="729"/>
    </row>
    <row r="43" spans="1:21">
      <c r="R43" s="729"/>
    </row>
  </sheetData>
  <mergeCells count="6">
    <mergeCell ref="A1:Q1"/>
    <mergeCell ref="A28:A39"/>
    <mergeCell ref="A2:B3"/>
    <mergeCell ref="A4:A15"/>
    <mergeCell ref="A16:A27"/>
    <mergeCell ref="C2:Q2"/>
  </mergeCells>
  <phoneticPr fontId="31" type="noConversion"/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</sheetPr>
  <dimension ref="A1:Q31"/>
  <sheetViews>
    <sheetView showGridLines="0" workbookViewId="0">
      <selection sqref="A1:Q1"/>
    </sheetView>
  </sheetViews>
  <sheetFormatPr baseColWidth="10" defaultColWidth="11.44140625" defaultRowHeight="13.8"/>
  <cols>
    <col min="1" max="1" width="6" style="11" customWidth="1"/>
    <col min="2" max="2" width="20" style="11" customWidth="1"/>
    <col min="3" max="17" width="8.88671875" style="11" customWidth="1"/>
    <col min="18" max="16384" width="11.44140625" style="11"/>
  </cols>
  <sheetData>
    <row r="1" spans="1:17" ht="36" customHeight="1">
      <c r="A1" s="1367" t="s">
        <v>359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24.75" customHeight="1">
      <c r="A2" s="1445" t="s">
        <v>250</v>
      </c>
      <c r="B2" s="1446"/>
      <c r="C2" s="1453" t="s">
        <v>243</v>
      </c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</row>
    <row r="3" spans="1:17" ht="25.5" customHeight="1">
      <c r="A3" s="1447"/>
      <c r="B3" s="1448"/>
      <c r="C3" s="763">
        <v>2007</v>
      </c>
      <c r="D3" s="763">
        <v>2008</v>
      </c>
      <c r="E3" s="763">
        <v>2009</v>
      </c>
      <c r="F3" s="763">
        <v>2010</v>
      </c>
      <c r="G3" s="763">
        <v>2011</v>
      </c>
      <c r="H3" s="763">
        <v>2012</v>
      </c>
      <c r="I3" s="763">
        <v>2013</v>
      </c>
      <c r="J3" s="763">
        <v>2014</v>
      </c>
      <c r="K3" s="763">
        <v>2015</v>
      </c>
      <c r="L3" s="763">
        <v>2016</v>
      </c>
      <c r="M3" s="763">
        <v>2017</v>
      </c>
      <c r="N3" s="763">
        <v>2018</v>
      </c>
      <c r="O3" s="763">
        <v>2019</v>
      </c>
      <c r="P3" s="763">
        <v>2020</v>
      </c>
      <c r="Q3" s="763">
        <v>2021</v>
      </c>
    </row>
    <row r="4" spans="1:17" s="15" customFormat="1" ht="22.5" customHeight="1">
      <c r="A4" s="1449" t="s">
        <v>94</v>
      </c>
      <c r="B4" s="246" t="s">
        <v>119</v>
      </c>
      <c r="C4" s="253">
        <v>339.16</v>
      </c>
      <c r="D4" s="253">
        <v>365.14</v>
      </c>
      <c r="E4" s="253">
        <v>382.62</v>
      </c>
      <c r="F4" s="253">
        <v>416.71</v>
      </c>
      <c r="G4" s="253">
        <v>472.62</v>
      </c>
      <c r="H4" s="253">
        <v>518.35</v>
      </c>
      <c r="I4" s="253">
        <v>544.71</v>
      </c>
      <c r="J4" s="254">
        <v>579.30999999999995</v>
      </c>
      <c r="K4" s="253">
        <v>598.04999999999995</v>
      </c>
      <c r="L4" s="253">
        <v>664.5</v>
      </c>
      <c r="M4" s="253">
        <v>695.98</v>
      </c>
      <c r="N4" s="253">
        <v>707.05</v>
      </c>
      <c r="O4" s="253">
        <v>721.94101846774424</v>
      </c>
      <c r="P4" s="253">
        <v>742.50747384155454</v>
      </c>
      <c r="Q4" s="253">
        <v>719.02606547069706</v>
      </c>
    </row>
    <row r="5" spans="1:17">
      <c r="A5" s="1450"/>
      <c r="B5" s="255" t="s">
        <v>179</v>
      </c>
      <c r="C5" s="256">
        <v>147.65</v>
      </c>
      <c r="D5" s="256">
        <v>153.80000000000001</v>
      </c>
      <c r="E5" s="256">
        <v>183.86</v>
      </c>
      <c r="F5" s="256">
        <v>185.19</v>
      </c>
      <c r="G5" s="256">
        <v>207.37</v>
      </c>
      <c r="H5" s="256">
        <v>204.4</v>
      </c>
      <c r="I5" s="256">
        <v>233.35</v>
      </c>
      <c r="J5" s="257">
        <v>270.42</v>
      </c>
      <c r="K5" s="256">
        <v>297.62</v>
      </c>
      <c r="L5" s="256">
        <v>304.64999999999998</v>
      </c>
      <c r="M5" s="256">
        <v>311.83</v>
      </c>
      <c r="N5" s="300">
        <v>359.06</v>
      </c>
      <c r="O5" s="300">
        <v>383.30769230769232</v>
      </c>
      <c r="P5" s="300">
        <v>300.70126227208976</v>
      </c>
      <c r="Q5" s="300">
        <v>328.36093521675593</v>
      </c>
    </row>
    <row r="6" spans="1:17">
      <c r="A6" s="1450"/>
      <c r="B6" s="255" t="s">
        <v>180</v>
      </c>
      <c r="C6" s="256">
        <v>169.66</v>
      </c>
      <c r="D6" s="256">
        <v>194.44</v>
      </c>
      <c r="E6" s="256">
        <v>196.18</v>
      </c>
      <c r="F6" s="256">
        <v>213.72</v>
      </c>
      <c r="G6" s="256">
        <v>232.08</v>
      </c>
      <c r="H6" s="256">
        <v>264.33</v>
      </c>
      <c r="I6" s="256">
        <v>249.99</v>
      </c>
      <c r="J6" s="257">
        <v>299.77999999999997</v>
      </c>
      <c r="K6" s="256">
        <v>315.60000000000002</v>
      </c>
      <c r="L6" s="256">
        <v>322.42</v>
      </c>
      <c r="M6" s="256">
        <v>394.26</v>
      </c>
      <c r="N6" s="300">
        <v>431.49</v>
      </c>
      <c r="O6" s="300">
        <v>334.78450786255098</v>
      </c>
      <c r="P6" s="300">
        <v>370.27439024390242</v>
      </c>
      <c r="Q6" s="300">
        <v>315</v>
      </c>
    </row>
    <row r="7" spans="1:17">
      <c r="A7" s="1450"/>
      <c r="B7" s="255" t="s">
        <v>181</v>
      </c>
      <c r="C7" s="256">
        <v>219.27</v>
      </c>
      <c r="D7" s="256">
        <v>250.84</v>
      </c>
      <c r="E7" s="256">
        <v>257.04000000000002</v>
      </c>
      <c r="F7" s="256">
        <v>283.20999999999998</v>
      </c>
      <c r="G7" s="256">
        <v>310.2</v>
      </c>
      <c r="H7" s="256">
        <v>348.36</v>
      </c>
      <c r="I7" s="256">
        <v>375.72</v>
      </c>
      <c r="J7" s="257">
        <v>416.96</v>
      </c>
      <c r="K7" s="256">
        <v>421.97</v>
      </c>
      <c r="L7" s="256">
        <v>459.6</v>
      </c>
      <c r="M7" s="256">
        <v>477.2</v>
      </c>
      <c r="N7" s="300">
        <v>478.76</v>
      </c>
      <c r="O7" s="300">
        <v>496.2629012135647</v>
      </c>
      <c r="P7" s="300">
        <v>403.24771028529318</v>
      </c>
      <c r="Q7" s="300">
        <v>440.22799388882362</v>
      </c>
    </row>
    <row r="8" spans="1:17">
      <c r="A8" s="1450"/>
      <c r="B8" s="255" t="s">
        <v>182</v>
      </c>
      <c r="C8" s="256">
        <v>278.95999999999998</v>
      </c>
      <c r="D8" s="256">
        <v>311.04000000000002</v>
      </c>
      <c r="E8" s="256">
        <v>313.14999999999998</v>
      </c>
      <c r="F8" s="256">
        <v>336.32</v>
      </c>
      <c r="G8" s="256">
        <v>367.96</v>
      </c>
      <c r="H8" s="256">
        <v>436.73</v>
      </c>
      <c r="I8" s="256">
        <v>457.29</v>
      </c>
      <c r="J8" s="257">
        <v>487</v>
      </c>
      <c r="K8" s="256">
        <v>501.48</v>
      </c>
      <c r="L8" s="256">
        <v>526.25</v>
      </c>
      <c r="M8" s="256">
        <v>566.30999999999995</v>
      </c>
      <c r="N8" s="300">
        <v>584.52</v>
      </c>
      <c r="O8" s="300">
        <v>573.14588427057868</v>
      </c>
      <c r="P8" s="300">
        <v>504.58370904718964</v>
      </c>
      <c r="Q8" s="300">
        <v>544.41024851888892</v>
      </c>
    </row>
    <row r="9" spans="1:17">
      <c r="A9" s="1450"/>
      <c r="B9" s="255" t="s">
        <v>183</v>
      </c>
      <c r="C9" s="256">
        <v>336.97</v>
      </c>
      <c r="D9" s="256">
        <v>356.24</v>
      </c>
      <c r="E9" s="256">
        <v>373.11</v>
      </c>
      <c r="F9" s="256">
        <v>395.56</v>
      </c>
      <c r="G9" s="256">
        <v>454.93</v>
      </c>
      <c r="H9" s="256">
        <v>500.1</v>
      </c>
      <c r="I9" s="256">
        <v>529.15</v>
      </c>
      <c r="J9" s="257">
        <v>565.38</v>
      </c>
      <c r="K9" s="256">
        <v>573.19000000000005</v>
      </c>
      <c r="L9" s="256">
        <v>615.38</v>
      </c>
      <c r="M9" s="256">
        <v>656.62</v>
      </c>
      <c r="N9" s="300">
        <v>672.19</v>
      </c>
      <c r="O9" s="300">
        <v>683.99588564942894</v>
      </c>
      <c r="P9" s="300">
        <v>669.06489238045617</v>
      </c>
      <c r="Q9" s="300">
        <v>673.6394633790444</v>
      </c>
    </row>
    <row r="10" spans="1:17">
      <c r="A10" s="1450"/>
      <c r="B10" s="255" t="s">
        <v>184</v>
      </c>
      <c r="C10" s="256">
        <v>356.41</v>
      </c>
      <c r="D10" s="256">
        <v>336.15</v>
      </c>
      <c r="E10" s="256">
        <v>394.07</v>
      </c>
      <c r="F10" s="256">
        <v>426.74</v>
      </c>
      <c r="G10" s="256">
        <v>499.8</v>
      </c>
      <c r="H10" s="256">
        <v>510.36</v>
      </c>
      <c r="I10" s="256">
        <v>551.95000000000005</v>
      </c>
      <c r="J10" s="257">
        <v>587.20000000000005</v>
      </c>
      <c r="K10" s="256">
        <v>621.86</v>
      </c>
      <c r="L10" s="256">
        <v>596.29</v>
      </c>
      <c r="M10" s="256">
        <v>682.97</v>
      </c>
      <c r="N10" s="300">
        <v>715.4</v>
      </c>
      <c r="O10" s="300">
        <v>686.86943620178045</v>
      </c>
      <c r="P10" s="300">
        <v>703.2745591939547</v>
      </c>
      <c r="Q10" s="300">
        <v>709.9603848330504</v>
      </c>
    </row>
    <row r="11" spans="1:17">
      <c r="A11" s="1450"/>
      <c r="B11" s="255" t="s">
        <v>185</v>
      </c>
      <c r="C11" s="256">
        <v>554.65</v>
      </c>
      <c r="D11" s="256">
        <v>589.19000000000005</v>
      </c>
      <c r="E11" s="256">
        <v>621.73</v>
      </c>
      <c r="F11" s="256">
        <v>669.92</v>
      </c>
      <c r="G11" s="256">
        <v>734.86</v>
      </c>
      <c r="H11" s="256">
        <v>771.49</v>
      </c>
      <c r="I11" s="256">
        <v>833.07</v>
      </c>
      <c r="J11" s="257">
        <v>877</v>
      </c>
      <c r="K11" s="256">
        <v>929.65</v>
      </c>
      <c r="L11" s="256">
        <v>1012.69</v>
      </c>
      <c r="M11" s="256">
        <v>1054.29</v>
      </c>
      <c r="N11" s="300">
        <v>1063.76</v>
      </c>
      <c r="O11" s="300">
        <v>1072.1874699258974</v>
      </c>
      <c r="P11" s="300">
        <v>1111.9565898598257</v>
      </c>
      <c r="Q11" s="300">
        <v>1183.1235653676526</v>
      </c>
    </row>
    <row r="12" spans="1:17">
      <c r="A12" s="1450"/>
      <c r="B12" s="258" t="s">
        <v>186</v>
      </c>
      <c r="C12" s="259">
        <v>514.44000000000005</v>
      </c>
      <c r="D12" s="259">
        <v>666.09</v>
      </c>
      <c r="E12" s="259">
        <v>487.09</v>
      </c>
      <c r="F12" s="259">
        <v>472.14</v>
      </c>
      <c r="G12" s="259">
        <v>510.58</v>
      </c>
      <c r="H12" s="259">
        <v>537.29</v>
      </c>
      <c r="I12" s="259">
        <v>634.66999999999996</v>
      </c>
      <c r="J12" s="260">
        <v>617.08000000000004</v>
      </c>
      <c r="K12" s="259">
        <v>595.45000000000005</v>
      </c>
      <c r="L12" s="259">
        <v>692.69</v>
      </c>
      <c r="M12" s="259">
        <v>810.57</v>
      </c>
      <c r="N12" s="259">
        <v>793.8</v>
      </c>
      <c r="O12" s="259">
        <v>805.92909535452327</v>
      </c>
      <c r="P12" s="259">
        <v>865.08114157806381</v>
      </c>
      <c r="Q12" s="259">
        <v>776.93430656934311</v>
      </c>
    </row>
    <row r="13" spans="1:17" s="15" customFormat="1" ht="22.5" customHeight="1">
      <c r="A13" s="1450"/>
      <c r="B13" s="261" t="s">
        <v>150</v>
      </c>
      <c r="C13" s="262">
        <v>342.1</v>
      </c>
      <c r="D13" s="262">
        <v>367.78</v>
      </c>
      <c r="E13" s="262">
        <v>386.78</v>
      </c>
      <c r="F13" s="262">
        <v>424.29</v>
      </c>
      <c r="G13" s="262">
        <v>481.92</v>
      </c>
      <c r="H13" s="262">
        <v>519.72</v>
      </c>
      <c r="I13" s="262">
        <v>550.07000000000005</v>
      </c>
      <c r="J13" s="263">
        <v>584.27</v>
      </c>
      <c r="K13" s="262">
        <v>608.54</v>
      </c>
      <c r="L13" s="262">
        <v>671.25</v>
      </c>
      <c r="M13" s="262">
        <v>694.03</v>
      </c>
      <c r="N13" s="262">
        <v>706.08</v>
      </c>
      <c r="O13" s="262">
        <v>722.08881377258604</v>
      </c>
      <c r="P13" s="262">
        <v>713.77051936538987</v>
      </c>
      <c r="Q13" s="262">
        <v>701.06082814217666</v>
      </c>
    </row>
    <row r="14" spans="1:17">
      <c r="A14" s="1450"/>
      <c r="B14" s="255" t="s">
        <v>179</v>
      </c>
      <c r="C14" s="256">
        <v>160.97999999999999</v>
      </c>
      <c r="D14" s="256">
        <v>162.53</v>
      </c>
      <c r="E14" s="256">
        <v>198.59</v>
      </c>
      <c r="F14" s="256">
        <v>193.8</v>
      </c>
      <c r="G14" s="256">
        <v>211.02</v>
      </c>
      <c r="H14" s="256">
        <v>205.75</v>
      </c>
      <c r="I14" s="256">
        <v>238.31</v>
      </c>
      <c r="J14" s="257">
        <v>293.97000000000003</v>
      </c>
      <c r="K14" s="256">
        <v>304.38</v>
      </c>
      <c r="L14" s="256">
        <v>318.04000000000002</v>
      </c>
      <c r="M14" s="256">
        <v>335.38</v>
      </c>
      <c r="N14" s="300">
        <v>386.17</v>
      </c>
      <c r="O14" s="300">
        <v>384.72873409243135</v>
      </c>
      <c r="P14" s="300">
        <v>260.50646551724139</v>
      </c>
      <c r="Q14" s="300">
        <v>288.39346494213748</v>
      </c>
    </row>
    <row r="15" spans="1:17">
      <c r="A15" s="1450"/>
      <c r="B15" s="255" t="s">
        <v>180</v>
      </c>
      <c r="C15" s="256">
        <v>180</v>
      </c>
      <c r="D15" s="256">
        <v>218.74</v>
      </c>
      <c r="E15" s="256">
        <v>216.14</v>
      </c>
      <c r="F15" s="256">
        <v>222.33</v>
      </c>
      <c r="G15" s="256">
        <v>255.82</v>
      </c>
      <c r="H15" s="256">
        <v>270.86</v>
      </c>
      <c r="I15" s="256">
        <v>286.72000000000003</v>
      </c>
      <c r="J15" s="257">
        <v>324.88</v>
      </c>
      <c r="K15" s="256">
        <v>324.75</v>
      </c>
      <c r="L15" s="256">
        <v>334.12</v>
      </c>
      <c r="M15" s="256">
        <v>419.66</v>
      </c>
      <c r="N15" s="300">
        <v>451.38</v>
      </c>
      <c r="O15" s="300">
        <v>352.02600829249906</v>
      </c>
      <c r="P15" s="300">
        <v>370.33762057877811</v>
      </c>
      <c r="Q15" s="300">
        <v>355.60060821084642</v>
      </c>
    </row>
    <row r="16" spans="1:17">
      <c r="A16" s="1450"/>
      <c r="B16" s="255" t="s">
        <v>181</v>
      </c>
      <c r="C16" s="256">
        <v>247.98</v>
      </c>
      <c r="D16" s="256">
        <v>279.10000000000002</v>
      </c>
      <c r="E16" s="256">
        <v>291.94</v>
      </c>
      <c r="F16" s="256">
        <v>311.77</v>
      </c>
      <c r="G16" s="256">
        <v>340.33</v>
      </c>
      <c r="H16" s="256">
        <v>388.94</v>
      </c>
      <c r="I16" s="256">
        <v>415.27</v>
      </c>
      <c r="J16" s="257">
        <v>440.13</v>
      </c>
      <c r="K16" s="256">
        <v>454.81</v>
      </c>
      <c r="L16" s="256">
        <v>494.53</v>
      </c>
      <c r="M16" s="256">
        <v>510.69</v>
      </c>
      <c r="N16" s="300">
        <v>516.58000000000004</v>
      </c>
      <c r="O16" s="300">
        <v>540.59084428956123</v>
      </c>
      <c r="P16" s="300">
        <v>436.13033448673588</v>
      </c>
      <c r="Q16" s="300">
        <v>479.60940086064215</v>
      </c>
    </row>
    <row r="17" spans="1:17">
      <c r="A17" s="1450"/>
      <c r="B17" s="255" t="s">
        <v>182</v>
      </c>
      <c r="C17" s="256">
        <v>309.14999999999998</v>
      </c>
      <c r="D17" s="256">
        <v>341.68</v>
      </c>
      <c r="E17" s="256">
        <v>342.99</v>
      </c>
      <c r="F17" s="256">
        <v>367.73</v>
      </c>
      <c r="G17" s="256">
        <v>411.65</v>
      </c>
      <c r="H17" s="256">
        <v>467.75</v>
      </c>
      <c r="I17" s="256">
        <v>485.82</v>
      </c>
      <c r="J17" s="257">
        <v>514.73</v>
      </c>
      <c r="K17" s="256">
        <v>528.38</v>
      </c>
      <c r="L17" s="256">
        <v>563.74</v>
      </c>
      <c r="M17" s="256">
        <v>610.46</v>
      </c>
      <c r="N17" s="300">
        <v>627.38</v>
      </c>
      <c r="O17" s="300">
        <v>614.39716737682295</v>
      </c>
      <c r="P17" s="300">
        <v>539.83431135657577</v>
      </c>
      <c r="Q17" s="300">
        <v>569.1380625476736</v>
      </c>
    </row>
    <row r="18" spans="1:17">
      <c r="A18" s="1450"/>
      <c r="B18" s="255" t="s">
        <v>183</v>
      </c>
      <c r="C18" s="256">
        <v>357.56</v>
      </c>
      <c r="D18" s="256">
        <v>374.27</v>
      </c>
      <c r="E18" s="256">
        <v>395.76</v>
      </c>
      <c r="F18" s="256">
        <v>430.28</v>
      </c>
      <c r="G18" s="256">
        <v>498.43</v>
      </c>
      <c r="H18" s="256">
        <v>526.79999999999995</v>
      </c>
      <c r="I18" s="256">
        <v>563.92999999999995</v>
      </c>
      <c r="J18" s="257">
        <v>617.09</v>
      </c>
      <c r="K18" s="256">
        <v>625.61</v>
      </c>
      <c r="L18" s="256">
        <v>672.34</v>
      </c>
      <c r="M18" s="256">
        <v>691.07</v>
      </c>
      <c r="N18" s="300">
        <v>707.88</v>
      </c>
      <c r="O18" s="300">
        <v>716.08901258299227</v>
      </c>
      <c r="P18" s="300">
        <v>680.06366423013446</v>
      </c>
      <c r="Q18" s="300">
        <v>694.18785480383849</v>
      </c>
    </row>
    <row r="19" spans="1:17">
      <c r="A19" s="1450"/>
      <c r="B19" s="255" t="s">
        <v>184</v>
      </c>
      <c r="C19" s="256">
        <v>414.05</v>
      </c>
      <c r="D19" s="256">
        <v>370.47</v>
      </c>
      <c r="E19" s="256">
        <v>441.99</v>
      </c>
      <c r="F19" s="256">
        <v>482.76</v>
      </c>
      <c r="G19" s="256">
        <v>539.6</v>
      </c>
      <c r="H19" s="256">
        <v>535.82000000000005</v>
      </c>
      <c r="I19" s="256">
        <v>575.73</v>
      </c>
      <c r="J19" s="257">
        <v>634.05999999999995</v>
      </c>
      <c r="K19" s="256">
        <v>645.48</v>
      </c>
      <c r="L19" s="256">
        <v>695.73</v>
      </c>
      <c r="M19" s="256">
        <v>726.18</v>
      </c>
      <c r="N19" s="300">
        <v>807.77</v>
      </c>
      <c r="O19" s="300">
        <v>710.68313953488371</v>
      </c>
      <c r="P19" s="300">
        <v>703.88446215139447</v>
      </c>
      <c r="Q19" s="300">
        <v>727.7306168647425</v>
      </c>
    </row>
    <row r="20" spans="1:17">
      <c r="A20" s="1450"/>
      <c r="B20" s="255" t="s">
        <v>185</v>
      </c>
      <c r="C20" s="256">
        <v>601.65</v>
      </c>
      <c r="D20" s="256">
        <v>660.74</v>
      </c>
      <c r="E20" s="256">
        <v>684.84</v>
      </c>
      <c r="F20" s="256">
        <v>738.46</v>
      </c>
      <c r="G20" s="256">
        <v>840.65</v>
      </c>
      <c r="H20" s="256">
        <v>873.96</v>
      </c>
      <c r="I20" s="256">
        <v>953.5</v>
      </c>
      <c r="J20" s="257">
        <v>944.63</v>
      </c>
      <c r="K20" s="256">
        <v>1020.58</v>
      </c>
      <c r="L20" s="256">
        <v>1114.2</v>
      </c>
      <c r="M20" s="256">
        <v>1134.54</v>
      </c>
      <c r="N20" s="300">
        <v>1124.31</v>
      </c>
      <c r="O20" s="300">
        <v>1177.3196719396219</v>
      </c>
      <c r="P20" s="300">
        <v>1123.4952708512467</v>
      </c>
      <c r="Q20" s="300">
        <v>1262.201677058697</v>
      </c>
    </row>
    <row r="21" spans="1:17" s="15" customFormat="1">
      <c r="A21" s="1450"/>
      <c r="B21" s="255" t="s">
        <v>186</v>
      </c>
      <c r="C21" s="265">
        <v>644.65</v>
      </c>
      <c r="D21" s="265">
        <v>727.64</v>
      </c>
      <c r="E21" s="265">
        <v>543.27</v>
      </c>
      <c r="F21" s="265">
        <v>697.62</v>
      </c>
      <c r="G21" s="265">
        <v>554.73</v>
      </c>
      <c r="H21" s="265">
        <v>566.61</v>
      </c>
      <c r="I21" s="265">
        <v>597.36</v>
      </c>
      <c r="J21" s="266">
        <v>767.55</v>
      </c>
      <c r="K21" s="265">
        <v>656.84</v>
      </c>
      <c r="L21" s="265">
        <v>810.77</v>
      </c>
      <c r="M21" s="265">
        <v>856.07</v>
      </c>
      <c r="N21" s="265">
        <v>796.21</v>
      </c>
      <c r="O21" s="265">
        <v>824.65753424657532</v>
      </c>
      <c r="P21" s="265">
        <v>1024.2718446601941</v>
      </c>
      <c r="Q21" s="265">
        <v>874.13793103448279</v>
      </c>
    </row>
    <row r="22" spans="1:17" s="15" customFormat="1" ht="22.5" customHeight="1">
      <c r="A22" s="1450"/>
      <c r="B22" s="261" t="s">
        <v>151</v>
      </c>
      <c r="C22" s="262">
        <v>333.94</v>
      </c>
      <c r="D22" s="262">
        <v>360.2</v>
      </c>
      <c r="E22" s="262">
        <v>375.67</v>
      </c>
      <c r="F22" s="262">
        <v>403.05</v>
      </c>
      <c r="G22" s="262">
        <v>457.46</v>
      </c>
      <c r="H22" s="262">
        <v>516.22</v>
      </c>
      <c r="I22" s="262">
        <v>536.9</v>
      </c>
      <c r="J22" s="263">
        <v>572.79</v>
      </c>
      <c r="K22" s="262">
        <v>588.48</v>
      </c>
      <c r="L22" s="262">
        <v>653.01</v>
      </c>
      <c r="M22" s="262">
        <v>699.12</v>
      </c>
      <c r="N22" s="262">
        <v>708.61</v>
      </c>
      <c r="O22" s="262">
        <v>721.73601147776185</v>
      </c>
      <c r="P22" s="262">
        <v>780.38153176745493</v>
      </c>
      <c r="Q22" s="262">
        <v>746.20573044193327</v>
      </c>
    </row>
    <row r="23" spans="1:17">
      <c r="A23" s="1450"/>
      <c r="B23" s="255" t="s">
        <v>179</v>
      </c>
      <c r="C23" s="256">
        <v>110.56</v>
      </c>
      <c r="D23" s="256">
        <v>121.4</v>
      </c>
      <c r="E23" s="256">
        <v>110.47</v>
      </c>
      <c r="F23" s="256">
        <v>157.66</v>
      </c>
      <c r="G23" s="256">
        <v>192.67</v>
      </c>
      <c r="H23" s="256">
        <v>195.86</v>
      </c>
      <c r="I23" s="256">
        <v>206.37</v>
      </c>
      <c r="J23" s="257">
        <v>121.8</v>
      </c>
      <c r="K23" s="256">
        <v>235.34</v>
      </c>
      <c r="L23" s="256">
        <v>189.41</v>
      </c>
      <c r="M23" s="256">
        <v>249.56</v>
      </c>
      <c r="N23" s="300">
        <v>263.27999999999997</v>
      </c>
      <c r="O23" s="300">
        <v>378.66520787746174</v>
      </c>
      <c r="P23" s="300">
        <v>375.60240963855421</v>
      </c>
      <c r="Q23" s="300">
        <v>439.26701570680626</v>
      </c>
    </row>
    <row r="24" spans="1:17">
      <c r="A24" s="1450"/>
      <c r="B24" s="255" t="s">
        <v>180</v>
      </c>
      <c r="C24" s="256">
        <v>119.59</v>
      </c>
      <c r="D24" s="256">
        <v>131.25</v>
      </c>
      <c r="E24" s="256">
        <v>124.08</v>
      </c>
      <c r="F24" s="256">
        <v>173.56</v>
      </c>
      <c r="G24" s="256">
        <v>141.5</v>
      </c>
      <c r="H24" s="256">
        <v>239.82</v>
      </c>
      <c r="I24" s="256">
        <v>183.27</v>
      </c>
      <c r="J24" s="257">
        <v>216.62</v>
      </c>
      <c r="K24" s="256">
        <v>286.7</v>
      </c>
      <c r="L24" s="256">
        <v>267.27999999999997</v>
      </c>
      <c r="M24" s="256">
        <v>314.94</v>
      </c>
      <c r="N24" s="300">
        <v>367.05</v>
      </c>
      <c r="O24" s="300">
        <v>276.21638924455829</v>
      </c>
      <c r="P24" s="300">
        <v>370.11873350923486</v>
      </c>
      <c r="Q24" s="300">
        <v>196.56813627254508</v>
      </c>
    </row>
    <row r="25" spans="1:17">
      <c r="A25" s="1450"/>
      <c r="B25" s="255" t="s">
        <v>181</v>
      </c>
      <c r="C25" s="256">
        <v>133.16</v>
      </c>
      <c r="D25" s="256">
        <v>161.33000000000001</v>
      </c>
      <c r="E25" s="256">
        <v>165.24</v>
      </c>
      <c r="F25" s="256">
        <v>205.61</v>
      </c>
      <c r="G25" s="256">
        <v>223.47</v>
      </c>
      <c r="H25" s="256">
        <v>246.39</v>
      </c>
      <c r="I25" s="256">
        <v>265.49</v>
      </c>
      <c r="J25" s="257">
        <v>325.88</v>
      </c>
      <c r="K25" s="256">
        <v>326.89</v>
      </c>
      <c r="L25" s="256">
        <v>373.8</v>
      </c>
      <c r="M25" s="256">
        <v>397.5</v>
      </c>
      <c r="N25" s="300">
        <v>386.73</v>
      </c>
      <c r="O25" s="300">
        <v>383.21315258148252</v>
      </c>
      <c r="P25" s="300">
        <v>348.71246304652249</v>
      </c>
      <c r="Q25" s="300">
        <v>359.80486862442041</v>
      </c>
    </row>
    <row r="26" spans="1:17">
      <c r="A26" s="1450"/>
      <c r="B26" s="255" t="s">
        <v>182</v>
      </c>
      <c r="C26" s="256">
        <v>196.67</v>
      </c>
      <c r="D26" s="256">
        <v>217.62</v>
      </c>
      <c r="E26" s="256">
        <v>233.03</v>
      </c>
      <c r="F26" s="256">
        <v>269.42</v>
      </c>
      <c r="G26" s="256">
        <v>302.17</v>
      </c>
      <c r="H26" s="256">
        <v>332.45</v>
      </c>
      <c r="I26" s="256">
        <v>369.71</v>
      </c>
      <c r="J26" s="257">
        <v>431.78</v>
      </c>
      <c r="K26" s="256">
        <v>450.61</v>
      </c>
      <c r="L26" s="256">
        <v>456.82</v>
      </c>
      <c r="M26" s="256">
        <v>488.93</v>
      </c>
      <c r="N26" s="300">
        <v>479.84</v>
      </c>
      <c r="O26" s="300">
        <v>490.87417312753394</v>
      </c>
      <c r="P26" s="300">
        <v>411.35658207047652</v>
      </c>
      <c r="Q26" s="300">
        <v>467.57781640069521</v>
      </c>
    </row>
    <row r="27" spans="1:17">
      <c r="A27" s="1450"/>
      <c r="B27" s="255" t="s">
        <v>183</v>
      </c>
      <c r="C27" s="256">
        <v>305.76</v>
      </c>
      <c r="D27" s="256">
        <v>324.85000000000002</v>
      </c>
      <c r="E27" s="256">
        <v>341.01</v>
      </c>
      <c r="F27" s="256">
        <v>360.59</v>
      </c>
      <c r="G27" s="256">
        <v>384.67</v>
      </c>
      <c r="H27" s="256">
        <v>461.01</v>
      </c>
      <c r="I27" s="256">
        <v>484.54</v>
      </c>
      <c r="J27" s="257">
        <v>512.52</v>
      </c>
      <c r="K27" s="256">
        <v>525.24</v>
      </c>
      <c r="L27" s="256">
        <v>549.94000000000005</v>
      </c>
      <c r="M27" s="256">
        <v>599.61</v>
      </c>
      <c r="N27" s="300">
        <v>613.28</v>
      </c>
      <c r="O27" s="300">
        <v>635.54910722233103</v>
      </c>
      <c r="P27" s="300">
        <v>652.90930681312159</v>
      </c>
      <c r="Q27" s="300">
        <v>644.21227978055003</v>
      </c>
    </row>
    <row r="28" spans="1:17">
      <c r="A28" s="1450"/>
      <c r="B28" s="255" t="s">
        <v>184</v>
      </c>
      <c r="C28" s="256">
        <v>249.91</v>
      </c>
      <c r="D28" s="256">
        <v>288.58999999999997</v>
      </c>
      <c r="E28" s="256">
        <v>344.19</v>
      </c>
      <c r="F28" s="256">
        <v>332.94</v>
      </c>
      <c r="G28" s="256">
        <v>365.77</v>
      </c>
      <c r="H28" s="256">
        <v>438.17</v>
      </c>
      <c r="I28" s="256">
        <v>467.41</v>
      </c>
      <c r="J28" s="257">
        <v>450.26</v>
      </c>
      <c r="K28" s="256">
        <v>508.62</v>
      </c>
      <c r="L28" s="256">
        <v>492.24</v>
      </c>
      <c r="M28" s="256">
        <v>537.38</v>
      </c>
      <c r="N28" s="300">
        <v>470.43</v>
      </c>
      <c r="O28" s="300">
        <v>662.0454545454545</v>
      </c>
      <c r="P28" s="300">
        <v>700</v>
      </c>
      <c r="Q28" s="300">
        <v>122.81976744186046</v>
      </c>
    </row>
    <row r="29" spans="1:17">
      <c r="A29" s="1450"/>
      <c r="B29" s="255" t="s">
        <v>185</v>
      </c>
      <c r="C29" s="256">
        <v>524.96</v>
      </c>
      <c r="D29" s="256">
        <v>557.29999999999995</v>
      </c>
      <c r="E29" s="256">
        <v>585.78</v>
      </c>
      <c r="F29" s="256">
        <v>630.52</v>
      </c>
      <c r="G29" s="256">
        <v>681.02</v>
      </c>
      <c r="H29" s="256">
        <v>723.36</v>
      </c>
      <c r="I29" s="256">
        <v>763.57</v>
      </c>
      <c r="J29" s="257">
        <v>837.06</v>
      </c>
      <c r="K29" s="256">
        <v>871.34</v>
      </c>
      <c r="L29" s="256">
        <v>964.42</v>
      </c>
      <c r="M29" s="256">
        <v>1005.11</v>
      </c>
      <c r="N29" s="300">
        <v>1026.52</v>
      </c>
      <c r="O29" s="300">
        <v>999.05334699821992</v>
      </c>
      <c r="P29" s="300">
        <v>1105.3403562976598</v>
      </c>
      <c r="Q29" s="300">
        <v>1138.6684125705076</v>
      </c>
    </row>
    <row r="30" spans="1:17">
      <c r="A30" s="1451"/>
      <c r="B30" s="258" t="s">
        <v>186</v>
      </c>
      <c r="C30" s="259">
        <v>229.45</v>
      </c>
      <c r="D30" s="259">
        <v>388.46</v>
      </c>
      <c r="E30" s="259">
        <v>403.92</v>
      </c>
      <c r="F30" s="259">
        <v>418.74</v>
      </c>
      <c r="G30" s="259">
        <v>474.48</v>
      </c>
      <c r="H30" s="259">
        <v>516.65</v>
      </c>
      <c r="I30" s="259">
        <v>721.02</v>
      </c>
      <c r="J30" s="260">
        <v>569.37</v>
      </c>
      <c r="K30" s="259">
        <v>573.99</v>
      </c>
      <c r="L30" s="259">
        <v>600.21</v>
      </c>
      <c r="M30" s="259">
        <v>777.32</v>
      </c>
      <c r="N30" s="259">
        <v>791.68</v>
      </c>
      <c r="O30" s="259">
        <v>793.77811094452773</v>
      </c>
      <c r="P30" s="259">
        <v>770.44877222692639</v>
      </c>
      <c r="Q30" s="259">
        <v>729.92766726943944</v>
      </c>
    </row>
    <row r="31" spans="1:17" ht="15" customHeight="1">
      <c r="A31" s="1452" t="s">
        <v>249</v>
      </c>
      <c r="B31" s="1452"/>
      <c r="C31" s="1452"/>
      <c r="D31" s="1452"/>
      <c r="E31" s="1452"/>
      <c r="F31" s="1452"/>
      <c r="G31" s="1452"/>
      <c r="H31" s="1452"/>
      <c r="I31" s="1452"/>
      <c r="J31" s="1452"/>
      <c r="K31" s="1452"/>
      <c r="L31" s="524"/>
      <c r="M31" s="524"/>
      <c r="N31" s="524"/>
      <c r="O31" s="524"/>
      <c r="P31" s="524"/>
      <c r="Q31" s="524"/>
    </row>
  </sheetData>
  <mergeCells count="5">
    <mergeCell ref="A2:B3"/>
    <mergeCell ref="A4:A30"/>
    <mergeCell ref="A31:K31"/>
    <mergeCell ref="C2:Q2"/>
    <mergeCell ref="A1:Q1"/>
  </mergeCells>
  <pageMargins left="0.7" right="0.7" top="0.75" bottom="0.75" header="0.3" footer="0.3"/>
  <pageSetup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</sheetPr>
  <dimension ref="A1:Q31"/>
  <sheetViews>
    <sheetView showGridLines="0" workbookViewId="0">
      <selection sqref="A1:Q1"/>
    </sheetView>
  </sheetViews>
  <sheetFormatPr baseColWidth="10" defaultColWidth="11.44140625" defaultRowHeight="13.8"/>
  <cols>
    <col min="1" max="1" width="6" style="11" customWidth="1"/>
    <col min="2" max="2" width="20" style="11" customWidth="1"/>
    <col min="3" max="17" width="8.88671875" style="11" customWidth="1"/>
    <col min="18" max="16384" width="11.44140625" style="11"/>
  </cols>
  <sheetData>
    <row r="1" spans="1:17" ht="36" customHeight="1">
      <c r="A1" s="1367" t="s">
        <v>359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24.75" customHeight="1">
      <c r="A2" s="1445" t="s">
        <v>250</v>
      </c>
      <c r="B2" s="1446"/>
      <c r="C2" s="1453" t="s">
        <v>243</v>
      </c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</row>
    <row r="3" spans="1:17" ht="25.5" customHeight="1">
      <c r="A3" s="1447"/>
      <c r="B3" s="1448"/>
      <c r="C3" s="763">
        <v>2007</v>
      </c>
      <c r="D3" s="763">
        <v>2008</v>
      </c>
      <c r="E3" s="763">
        <v>2009</v>
      </c>
      <c r="F3" s="763">
        <v>2010</v>
      </c>
      <c r="G3" s="763">
        <v>2011</v>
      </c>
      <c r="H3" s="763">
        <v>2012</v>
      </c>
      <c r="I3" s="763">
        <v>2013</v>
      </c>
      <c r="J3" s="763">
        <v>2014</v>
      </c>
      <c r="K3" s="763">
        <v>2015</v>
      </c>
      <c r="L3" s="763">
        <v>2016</v>
      </c>
      <c r="M3" s="763">
        <v>2017</v>
      </c>
      <c r="N3" s="763">
        <v>2018</v>
      </c>
      <c r="O3" s="763">
        <v>2019</v>
      </c>
      <c r="P3" s="763">
        <v>2020</v>
      </c>
      <c r="Q3" s="763">
        <v>2021</v>
      </c>
    </row>
    <row r="4" spans="1:17" ht="22.5" customHeight="1">
      <c r="A4" s="1449" t="s">
        <v>105</v>
      </c>
      <c r="B4" s="267" t="s">
        <v>251</v>
      </c>
      <c r="C4" s="268">
        <v>370.38</v>
      </c>
      <c r="D4" s="268">
        <v>393.59</v>
      </c>
      <c r="E4" s="268">
        <v>424.24</v>
      </c>
      <c r="F4" s="268">
        <v>467.08</v>
      </c>
      <c r="G4" s="268">
        <v>510.44</v>
      </c>
      <c r="H4" s="268">
        <v>551.51</v>
      </c>
      <c r="I4" s="268">
        <v>580.49</v>
      </c>
      <c r="J4" s="263">
        <v>621.20000000000005</v>
      </c>
      <c r="K4" s="268">
        <v>653.98</v>
      </c>
      <c r="L4" s="268">
        <v>715.12</v>
      </c>
      <c r="M4" s="268">
        <v>733.59</v>
      </c>
      <c r="N4" s="253">
        <v>738.64</v>
      </c>
      <c r="O4" s="253">
        <v>756.36232247193868</v>
      </c>
      <c r="P4" s="642" t="s">
        <v>319</v>
      </c>
      <c r="Q4" s="253">
        <v>755.11377203912662</v>
      </c>
    </row>
    <row r="5" spans="1:17">
      <c r="A5" s="1450"/>
      <c r="B5" s="255" t="s">
        <v>179</v>
      </c>
      <c r="C5" s="256">
        <v>194.48</v>
      </c>
      <c r="D5" s="256">
        <v>191.53</v>
      </c>
      <c r="E5" s="256">
        <v>263.42</v>
      </c>
      <c r="F5" s="256">
        <v>266.44</v>
      </c>
      <c r="G5" s="256">
        <v>272.60000000000002</v>
      </c>
      <c r="H5" s="256">
        <v>289.13</v>
      </c>
      <c r="I5" s="256">
        <v>273.54000000000002</v>
      </c>
      <c r="J5" s="257">
        <v>320.70999999999998</v>
      </c>
      <c r="K5" s="256">
        <v>437.51</v>
      </c>
      <c r="L5" s="256">
        <v>378.89</v>
      </c>
      <c r="M5" s="256">
        <v>355.73</v>
      </c>
      <c r="N5" s="300">
        <v>483.97</v>
      </c>
      <c r="O5" s="300">
        <v>480.10297903641043</v>
      </c>
      <c r="P5" s="643" t="s">
        <v>319</v>
      </c>
      <c r="Q5" s="300">
        <v>500.76169749727967</v>
      </c>
    </row>
    <row r="6" spans="1:17">
      <c r="A6" s="1450"/>
      <c r="B6" s="255" t="s">
        <v>180</v>
      </c>
      <c r="C6" s="256">
        <v>220.19</v>
      </c>
      <c r="D6" s="256">
        <v>252.44</v>
      </c>
      <c r="E6" s="256">
        <v>255.29</v>
      </c>
      <c r="F6" s="256">
        <v>286.35000000000002</v>
      </c>
      <c r="G6" s="256">
        <v>314.89</v>
      </c>
      <c r="H6" s="256">
        <v>345.53</v>
      </c>
      <c r="I6" s="256">
        <v>356.38</v>
      </c>
      <c r="J6" s="257">
        <v>445.89</v>
      </c>
      <c r="K6" s="256">
        <v>453.94</v>
      </c>
      <c r="L6" s="256">
        <v>437.46</v>
      </c>
      <c r="M6" s="256">
        <v>493.22</v>
      </c>
      <c r="N6" s="300">
        <v>506.87</v>
      </c>
      <c r="O6" s="300">
        <v>483.28015315890235</v>
      </c>
      <c r="P6" s="643" t="s">
        <v>319</v>
      </c>
      <c r="Q6" s="300">
        <v>455.87614356087261</v>
      </c>
    </row>
    <row r="7" spans="1:17">
      <c r="A7" s="1450"/>
      <c r="B7" s="255" t="s">
        <v>181</v>
      </c>
      <c r="C7" s="256">
        <v>265.95</v>
      </c>
      <c r="D7" s="256">
        <v>297.64999999999998</v>
      </c>
      <c r="E7" s="256">
        <v>308.70999999999998</v>
      </c>
      <c r="F7" s="256">
        <v>331.04</v>
      </c>
      <c r="G7" s="256">
        <v>348.34</v>
      </c>
      <c r="H7" s="256">
        <v>429.07</v>
      </c>
      <c r="I7" s="256">
        <v>454.63</v>
      </c>
      <c r="J7" s="257">
        <v>463.03</v>
      </c>
      <c r="K7" s="256">
        <v>479.87</v>
      </c>
      <c r="L7" s="256">
        <v>514.70000000000005</v>
      </c>
      <c r="M7" s="256">
        <v>538.70000000000005</v>
      </c>
      <c r="N7" s="300">
        <v>533.22</v>
      </c>
      <c r="O7" s="300">
        <v>591.06535362578336</v>
      </c>
      <c r="P7" s="643" t="s">
        <v>319</v>
      </c>
      <c r="Q7" s="300">
        <v>522.38271457562371</v>
      </c>
    </row>
    <row r="8" spans="1:17">
      <c r="A8" s="1450"/>
      <c r="B8" s="255" t="s">
        <v>182</v>
      </c>
      <c r="C8" s="256">
        <v>299.77</v>
      </c>
      <c r="D8" s="256">
        <v>330.35</v>
      </c>
      <c r="E8" s="256">
        <v>331.5</v>
      </c>
      <c r="F8" s="256">
        <v>359.2</v>
      </c>
      <c r="G8" s="256">
        <v>389.01</v>
      </c>
      <c r="H8" s="256">
        <v>461.65</v>
      </c>
      <c r="I8" s="256">
        <v>487.65</v>
      </c>
      <c r="J8" s="257">
        <v>507.29</v>
      </c>
      <c r="K8" s="256">
        <v>525.15</v>
      </c>
      <c r="L8" s="256">
        <v>548.14</v>
      </c>
      <c r="M8" s="256">
        <v>593.27</v>
      </c>
      <c r="N8" s="300">
        <v>606.77</v>
      </c>
      <c r="O8" s="300">
        <v>620.32181320508562</v>
      </c>
      <c r="P8" s="643" t="s">
        <v>319</v>
      </c>
      <c r="Q8" s="300">
        <v>601.56670096591097</v>
      </c>
    </row>
    <row r="9" spans="1:17">
      <c r="A9" s="1450"/>
      <c r="B9" s="255" t="s">
        <v>183</v>
      </c>
      <c r="C9" s="256">
        <v>348.22</v>
      </c>
      <c r="D9" s="256">
        <v>366.1</v>
      </c>
      <c r="E9" s="256">
        <v>383.56</v>
      </c>
      <c r="F9" s="256">
        <v>414.01</v>
      </c>
      <c r="G9" s="256">
        <v>470.83</v>
      </c>
      <c r="H9" s="256">
        <v>512.72</v>
      </c>
      <c r="I9" s="256">
        <v>542.79999999999995</v>
      </c>
      <c r="J9" s="257">
        <v>575.73</v>
      </c>
      <c r="K9" s="256">
        <v>586.79</v>
      </c>
      <c r="L9" s="256">
        <v>639.38</v>
      </c>
      <c r="M9" s="256">
        <v>672.83</v>
      </c>
      <c r="N9" s="300">
        <v>685.88</v>
      </c>
      <c r="O9" s="300">
        <v>699.34651790918565</v>
      </c>
      <c r="P9" s="643" t="s">
        <v>319</v>
      </c>
      <c r="Q9" s="300">
        <v>688.21674626991842</v>
      </c>
    </row>
    <row r="10" spans="1:17">
      <c r="A10" s="1450"/>
      <c r="B10" s="255" t="s">
        <v>184</v>
      </c>
      <c r="C10" s="256">
        <v>365.27</v>
      </c>
      <c r="D10" s="256">
        <v>334.01</v>
      </c>
      <c r="E10" s="256">
        <v>398.59</v>
      </c>
      <c r="F10" s="256">
        <v>432.2</v>
      </c>
      <c r="G10" s="256">
        <v>505.74</v>
      </c>
      <c r="H10" s="256">
        <v>509.04</v>
      </c>
      <c r="I10" s="256">
        <v>554.77</v>
      </c>
      <c r="J10" s="257">
        <v>586</v>
      </c>
      <c r="K10" s="256">
        <v>620.16999999999996</v>
      </c>
      <c r="L10" s="256">
        <v>597.12</v>
      </c>
      <c r="M10" s="256">
        <v>696.23</v>
      </c>
      <c r="N10" s="300">
        <v>724.94</v>
      </c>
      <c r="O10" s="300">
        <v>685.29525279814743</v>
      </c>
      <c r="P10" s="643" t="s">
        <v>319</v>
      </c>
      <c r="Q10" s="300">
        <v>718.63605671843345</v>
      </c>
    </row>
    <row r="11" spans="1:17">
      <c r="A11" s="1450"/>
      <c r="B11" s="255" t="s">
        <v>185</v>
      </c>
      <c r="C11" s="256">
        <v>567.30999999999995</v>
      </c>
      <c r="D11" s="256">
        <v>592.63</v>
      </c>
      <c r="E11" s="256">
        <v>641.71</v>
      </c>
      <c r="F11" s="256">
        <v>688.97</v>
      </c>
      <c r="G11" s="256">
        <v>752.87</v>
      </c>
      <c r="H11" s="256">
        <v>792.61</v>
      </c>
      <c r="I11" s="256">
        <v>854.44</v>
      </c>
      <c r="J11" s="257">
        <v>899.34</v>
      </c>
      <c r="K11" s="256">
        <v>951.49</v>
      </c>
      <c r="L11" s="256">
        <v>1045.58</v>
      </c>
      <c r="M11" s="256">
        <v>1074.8900000000001</v>
      </c>
      <c r="N11" s="300">
        <v>1087.23</v>
      </c>
      <c r="O11" s="300">
        <v>1088.3839466603779</v>
      </c>
      <c r="P11" s="643" t="s">
        <v>319</v>
      </c>
      <c r="Q11" s="300">
        <v>1219.6522548192947</v>
      </c>
    </row>
    <row r="12" spans="1:17">
      <c r="A12" s="1450"/>
      <c r="B12" s="255" t="s">
        <v>186</v>
      </c>
      <c r="C12" s="256">
        <v>555</v>
      </c>
      <c r="D12" s="256">
        <v>706.01</v>
      </c>
      <c r="E12" s="256">
        <v>501.62</v>
      </c>
      <c r="F12" s="256">
        <v>456.44</v>
      </c>
      <c r="G12" s="256">
        <v>516.82000000000005</v>
      </c>
      <c r="H12" s="256">
        <v>547.21</v>
      </c>
      <c r="I12" s="256">
        <v>734.46</v>
      </c>
      <c r="J12" s="257">
        <v>638.34</v>
      </c>
      <c r="K12" s="256">
        <v>605.54</v>
      </c>
      <c r="L12" s="256">
        <v>696.33</v>
      </c>
      <c r="M12" s="256">
        <v>827.26</v>
      </c>
      <c r="N12" s="259">
        <v>798.53</v>
      </c>
      <c r="O12" s="259">
        <v>794.98553519768564</v>
      </c>
      <c r="P12" s="644" t="s">
        <v>319</v>
      </c>
      <c r="Q12" s="259">
        <v>770.62757201646093</v>
      </c>
    </row>
    <row r="13" spans="1:17" ht="22.5" customHeight="1">
      <c r="A13" s="1450"/>
      <c r="B13" s="269" t="s">
        <v>150</v>
      </c>
      <c r="C13" s="270">
        <v>383.42</v>
      </c>
      <c r="D13" s="270">
        <v>411.61</v>
      </c>
      <c r="E13" s="270">
        <v>445.21</v>
      </c>
      <c r="F13" s="270">
        <v>485.23</v>
      </c>
      <c r="G13" s="270">
        <v>531.6</v>
      </c>
      <c r="H13" s="270">
        <v>561.83000000000004</v>
      </c>
      <c r="I13" s="270">
        <v>599.79</v>
      </c>
      <c r="J13" s="271">
        <v>649.57000000000005</v>
      </c>
      <c r="K13" s="270">
        <v>680.96</v>
      </c>
      <c r="L13" s="270">
        <v>736.03</v>
      </c>
      <c r="M13" s="270">
        <v>742.42</v>
      </c>
      <c r="N13" s="262">
        <v>744.49</v>
      </c>
      <c r="O13" s="262">
        <v>768.77536129849852</v>
      </c>
      <c r="P13" s="645" t="s">
        <v>319</v>
      </c>
      <c r="Q13" s="262">
        <v>750.99707702123237</v>
      </c>
    </row>
    <row r="14" spans="1:17">
      <c r="A14" s="1450"/>
      <c r="B14" s="255" t="s">
        <v>179</v>
      </c>
      <c r="C14" s="256">
        <v>267.33</v>
      </c>
      <c r="D14" s="256">
        <v>246.11</v>
      </c>
      <c r="E14" s="256">
        <v>302.20999999999998</v>
      </c>
      <c r="F14" s="256">
        <v>321.91000000000003</v>
      </c>
      <c r="G14" s="256">
        <v>313</v>
      </c>
      <c r="H14" s="256">
        <v>311.13</v>
      </c>
      <c r="I14" s="256">
        <v>323.92</v>
      </c>
      <c r="J14" s="257">
        <v>389.86</v>
      </c>
      <c r="K14" s="256">
        <v>443.45</v>
      </c>
      <c r="L14" s="256">
        <v>425.33</v>
      </c>
      <c r="M14" s="256">
        <v>453.14</v>
      </c>
      <c r="N14" s="300">
        <v>529.54999999999995</v>
      </c>
      <c r="O14" s="300">
        <v>500.76219512195121</v>
      </c>
      <c r="P14" s="643" t="s">
        <v>319</v>
      </c>
      <c r="Q14" s="300">
        <v>472.60536398467434</v>
      </c>
    </row>
    <row r="15" spans="1:17">
      <c r="A15" s="1450"/>
      <c r="B15" s="255" t="s">
        <v>180</v>
      </c>
      <c r="C15" s="256">
        <v>245.19</v>
      </c>
      <c r="D15" s="256">
        <v>302.39999999999998</v>
      </c>
      <c r="E15" s="256">
        <v>301.87</v>
      </c>
      <c r="F15" s="256">
        <v>332</v>
      </c>
      <c r="G15" s="256">
        <v>377.12</v>
      </c>
      <c r="H15" s="256">
        <v>389.18</v>
      </c>
      <c r="I15" s="256">
        <v>435.52</v>
      </c>
      <c r="J15" s="257">
        <v>480.39</v>
      </c>
      <c r="K15" s="256">
        <v>517.04</v>
      </c>
      <c r="L15" s="256">
        <v>480.41</v>
      </c>
      <c r="M15" s="256">
        <v>547.07000000000005</v>
      </c>
      <c r="N15" s="300">
        <v>579.79999999999995</v>
      </c>
      <c r="O15" s="300">
        <v>608.05687203791467</v>
      </c>
      <c r="P15" s="643" t="s">
        <v>319</v>
      </c>
      <c r="Q15" s="300">
        <v>573.57456140350882</v>
      </c>
    </row>
    <row r="16" spans="1:17">
      <c r="A16" s="1450"/>
      <c r="B16" s="255" t="s">
        <v>181</v>
      </c>
      <c r="C16" s="256">
        <v>316.70999999999998</v>
      </c>
      <c r="D16" s="256">
        <v>340.14</v>
      </c>
      <c r="E16" s="256">
        <v>354.22</v>
      </c>
      <c r="F16" s="256">
        <v>372.44</v>
      </c>
      <c r="G16" s="256">
        <v>399.38</v>
      </c>
      <c r="H16" s="256">
        <v>477.01</v>
      </c>
      <c r="I16" s="256">
        <v>499.6</v>
      </c>
      <c r="J16" s="257">
        <v>498.84</v>
      </c>
      <c r="K16" s="256">
        <v>529.80999999999995</v>
      </c>
      <c r="L16" s="256">
        <v>573.98</v>
      </c>
      <c r="M16" s="256">
        <v>606.08000000000004</v>
      </c>
      <c r="N16" s="300">
        <v>592.92999999999995</v>
      </c>
      <c r="O16" s="300">
        <v>652.20167746854747</v>
      </c>
      <c r="P16" s="643" t="s">
        <v>319</v>
      </c>
      <c r="Q16" s="300">
        <v>599.55666923670015</v>
      </c>
    </row>
    <row r="17" spans="1:17">
      <c r="A17" s="1450"/>
      <c r="B17" s="255" t="s">
        <v>182</v>
      </c>
      <c r="C17" s="256">
        <v>332.01</v>
      </c>
      <c r="D17" s="256">
        <v>366.78</v>
      </c>
      <c r="E17" s="256">
        <v>365.92</v>
      </c>
      <c r="F17" s="256">
        <v>400.61</v>
      </c>
      <c r="G17" s="256">
        <v>449.31</v>
      </c>
      <c r="H17" s="256">
        <v>494.23</v>
      </c>
      <c r="I17" s="256">
        <v>521.87</v>
      </c>
      <c r="J17" s="257">
        <v>540.04999999999995</v>
      </c>
      <c r="K17" s="256">
        <v>560.49</v>
      </c>
      <c r="L17" s="256">
        <v>596.22</v>
      </c>
      <c r="M17" s="256">
        <v>647.82000000000005</v>
      </c>
      <c r="N17" s="300">
        <v>646.58000000000004</v>
      </c>
      <c r="O17" s="300">
        <v>660.97098958150627</v>
      </c>
      <c r="P17" s="643" t="s">
        <v>319</v>
      </c>
      <c r="Q17" s="300">
        <v>628.28764044943819</v>
      </c>
    </row>
    <row r="18" spans="1:17">
      <c r="A18" s="1450"/>
      <c r="B18" s="255" t="s">
        <v>183</v>
      </c>
      <c r="C18" s="256">
        <v>373.27</v>
      </c>
      <c r="D18" s="256">
        <v>386.54</v>
      </c>
      <c r="E18" s="256">
        <v>415.52</v>
      </c>
      <c r="F18" s="256">
        <v>451.27</v>
      </c>
      <c r="G18" s="256">
        <v>516.6</v>
      </c>
      <c r="H18" s="256">
        <v>541.61</v>
      </c>
      <c r="I18" s="256">
        <v>581.99</v>
      </c>
      <c r="J18" s="257">
        <v>638.79</v>
      </c>
      <c r="K18" s="256">
        <v>649.95000000000005</v>
      </c>
      <c r="L18" s="256">
        <v>700.89</v>
      </c>
      <c r="M18" s="256">
        <v>710.08</v>
      </c>
      <c r="N18" s="300">
        <v>724.23</v>
      </c>
      <c r="O18" s="300">
        <v>735.21264007795639</v>
      </c>
      <c r="P18" s="643" t="s">
        <v>319</v>
      </c>
      <c r="Q18" s="300">
        <v>715.287167127153</v>
      </c>
    </row>
    <row r="19" spans="1:17">
      <c r="A19" s="1450"/>
      <c r="B19" s="255" t="s">
        <v>184</v>
      </c>
      <c r="C19" s="256">
        <v>424.1</v>
      </c>
      <c r="D19" s="256">
        <v>366.18</v>
      </c>
      <c r="E19" s="256">
        <v>449.65</v>
      </c>
      <c r="F19" s="256">
        <v>490.46</v>
      </c>
      <c r="G19" s="256">
        <v>544.69000000000005</v>
      </c>
      <c r="H19" s="256">
        <v>532.97</v>
      </c>
      <c r="I19" s="256">
        <v>579.04999999999995</v>
      </c>
      <c r="J19" s="257">
        <v>634.49</v>
      </c>
      <c r="K19" s="256">
        <v>648.76</v>
      </c>
      <c r="L19" s="256">
        <v>708.48</v>
      </c>
      <c r="M19" s="256">
        <v>741.49</v>
      </c>
      <c r="N19" s="300">
        <v>902.59</v>
      </c>
      <c r="O19" s="300">
        <v>717.15184893784419</v>
      </c>
      <c r="P19" s="643" t="s">
        <v>319</v>
      </c>
      <c r="Q19" s="300">
        <v>739.83794733288323</v>
      </c>
    </row>
    <row r="20" spans="1:17">
      <c r="A20" s="1450"/>
      <c r="B20" s="255" t="s">
        <v>185</v>
      </c>
      <c r="C20" s="256">
        <v>625.04999999999995</v>
      </c>
      <c r="D20" s="256">
        <v>678.42</v>
      </c>
      <c r="E20" s="256">
        <v>711.2</v>
      </c>
      <c r="F20" s="256">
        <v>763.51</v>
      </c>
      <c r="G20" s="256">
        <v>870.05</v>
      </c>
      <c r="H20" s="256">
        <v>911.75</v>
      </c>
      <c r="I20" s="256">
        <v>977.1</v>
      </c>
      <c r="J20" s="257">
        <v>973.3</v>
      </c>
      <c r="K20" s="256">
        <v>1076.48</v>
      </c>
      <c r="L20" s="256">
        <v>1159.8499999999999</v>
      </c>
      <c r="M20" s="256">
        <v>1167.8699999999999</v>
      </c>
      <c r="N20" s="300">
        <v>1144.67</v>
      </c>
      <c r="O20" s="300">
        <v>1197.7778353990561</v>
      </c>
      <c r="P20" s="643" t="s">
        <v>319</v>
      </c>
      <c r="Q20" s="300">
        <v>1318.3838018257129</v>
      </c>
    </row>
    <row r="21" spans="1:17">
      <c r="A21" s="1450"/>
      <c r="B21" s="255" t="s">
        <v>186</v>
      </c>
      <c r="C21" s="256">
        <v>676.01</v>
      </c>
      <c r="D21" s="256">
        <v>739.7</v>
      </c>
      <c r="E21" s="256">
        <v>581.77</v>
      </c>
      <c r="F21" s="256">
        <v>560.36</v>
      </c>
      <c r="G21" s="256">
        <v>548.58000000000004</v>
      </c>
      <c r="H21" s="256">
        <v>556.17999999999995</v>
      </c>
      <c r="I21" s="256">
        <v>650</v>
      </c>
      <c r="J21" s="257">
        <v>837.8</v>
      </c>
      <c r="K21" s="256">
        <v>653.87</v>
      </c>
      <c r="L21" s="256">
        <v>818.22</v>
      </c>
      <c r="M21" s="256">
        <v>869.89</v>
      </c>
      <c r="N21" s="265">
        <v>846.72</v>
      </c>
      <c r="O21" s="265">
        <v>807.38993710691818</v>
      </c>
      <c r="P21" s="646" t="s">
        <v>319</v>
      </c>
      <c r="Q21" s="265">
        <v>870.19704433497532</v>
      </c>
    </row>
    <row r="22" spans="1:17" ht="22.5" customHeight="1">
      <c r="A22" s="1450"/>
      <c r="B22" s="269" t="s">
        <v>151</v>
      </c>
      <c r="C22" s="270">
        <v>350.21</v>
      </c>
      <c r="D22" s="270">
        <v>372.84</v>
      </c>
      <c r="E22" s="270">
        <v>393.53</v>
      </c>
      <c r="F22" s="270">
        <v>437.02</v>
      </c>
      <c r="G22" s="270">
        <v>478.34</v>
      </c>
      <c r="H22" s="270">
        <v>536.47</v>
      </c>
      <c r="I22" s="270">
        <v>555.36</v>
      </c>
      <c r="J22" s="271">
        <v>589.08000000000004</v>
      </c>
      <c r="K22" s="270">
        <v>613.59</v>
      </c>
      <c r="L22" s="270">
        <v>682.51</v>
      </c>
      <c r="M22" s="270">
        <v>719.83</v>
      </c>
      <c r="N22" s="262">
        <v>729.72</v>
      </c>
      <c r="O22" s="262">
        <v>740.08326548427442</v>
      </c>
      <c r="P22" s="645" t="s">
        <v>319</v>
      </c>
      <c r="Q22" s="262">
        <v>760.92217511906631</v>
      </c>
    </row>
    <row r="23" spans="1:17">
      <c r="A23" s="1450"/>
      <c r="B23" s="255" t="s">
        <v>179</v>
      </c>
      <c r="C23" s="256">
        <v>133.72</v>
      </c>
      <c r="D23" s="256">
        <v>126.89</v>
      </c>
      <c r="E23" s="256">
        <v>153.05000000000001</v>
      </c>
      <c r="F23" s="256">
        <v>214.51</v>
      </c>
      <c r="G23" s="256">
        <v>224.32</v>
      </c>
      <c r="H23" s="256">
        <v>258.14</v>
      </c>
      <c r="I23" s="256">
        <v>221.99</v>
      </c>
      <c r="J23" s="257">
        <v>144.46</v>
      </c>
      <c r="K23" s="256">
        <v>430.96</v>
      </c>
      <c r="L23" s="256">
        <v>247.17</v>
      </c>
      <c r="M23" s="256">
        <v>274.49</v>
      </c>
      <c r="N23" s="300">
        <v>321.88</v>
      </c>
      <c r="O23" s="300">
        <v>425.965379494008</v>
      </c>
      <c r="P23" s="643" t="s">
        <v>319</v>
      </c>
      <c r="Q23" s="300">
        <v>537.78337531486147</v>
      </c>
    </row>
    <row r="24" spans="1:17">
      <c r="A24" s="1450"/>
      <c r="B24" s="255" t="s">
        <v>180</v>
      </c>
      <c r="C24" s="256">
        <v>161.94</v>
      </c>
      <c r="D24" s="256">
        <v>151.66999999999999</v>
      </c>
      <c r="E24" s="256">
        <v>160.88</v>
      </c>
      <c r="F24" s="256">
        <v>210.57</v>
      </c>
      <c r="G24" s="256">
        <v>158.5</v>
      </c>
      <c r="H24" s="256">
        <v>278.45999999999998</v>
      </c>
      <c r="I24" s="256">
        <v>207.38</v>
      </c>
      <c r="J24" s="257">
        <v>254.85</v>
      </c>
      <c r="K24" s="256">
        <v>331.77</v>
      </c>
      <c r="L24" s="256">
        <v>286.27999999999997</v>
      </c>
      <c r="M24" s="256">
        <v>340.34</v>
      </c>
      <c r="N24" s="300">
        <v>376.06</v>
      </c>
      <c r="O24" s="300">
        <v>315.63860667634253</v>
      </c>
      <c r="P24" s="643" t="s">
        <v>319</v>
      </c>
      <c r="Q24" s="300">
        <v>223.22598253275109</v>
      </c>
    </row>
    <row r="25" spans="1:17">
      <c r="A25" s="1450"/>
      <c r="B25" s="255" t="s">
        <v>181</v>
      </c>
      <c r="C25" s="256">
        <v>152.11000000000001</v>
      </c>
      <c r="D25" s="256">
        <v>185.73</v>
      </c>
      <c r="E25" s="256">
        <v>189.61</v>
      </c>
      <c r="F25" s="256">
        <v>240.69</v>
      </c>
      <c r="G25" s="256">
        <v>246.24</v>
      </c>
      <c r="H25" s="256">
        <v>285.79000000000002</v>
      </c>
      <c r="I25" s="256">
        <v>302.27999999999997</v>
      </c>
      <c r="J25" s="257">
        <v>373.13</v>
      </c>
      <c r="K25" s="256">
        <v>372.56</v>
      </c>
      <c r="L25" s="256">
        <v>413.68</v>
      </c>
      <c r="M25" s="256">
        <v>424.09</v>
      </c>
      <c r="N25" s="300">
        <v>431.56</v>
      </c>
      <c r="O25" s="300">
        <v>441.47386461011138</v>
      </c>
      <c r="P25" s="643" t="s">
        <v>319</v>
      </c>
      <c r="Q25" s="300">
        <v>396.99821676243312</v>
      </c>
    </row>
    <row r="26" spans="1:17">
      <c r="A26" s="1450"/>
      <c r="B26" s="255" t="s">
        <v>182</v>
      </c>
      <c r="C26" s="256">
        <v>215.07</v>
      </c>
      <c r="D26" s="256">
        <v>233.65</v>
      </c>
      <c r="E26" s="256">
        <v>253.7</v>
      </c>
      <c r="F26" s="256">
        <v>286.11</v>
      </c>
      <c r="G26" s="256">
        <v>314.2</v>
      </c>
      <c r="H26" s="256">
        <v>360.32</v>
      </c>
      <c r="I26" s="256">
        <v>404.84</v>
      </c>
      <c r="J26" s="257">
        <v>448.49</v>
      </c>
      <c r="K26" s="256">
        <v>464.13</v>
      </c>
      <c r="L26" s="256">
        <v>469.52</v>
      </c>
      <c r="M26" s="256">
        <v>499.77</v>
      </c>
      <c r="N26" s="300">
        <v>501.56</v>
      </c>
      <c r="O26" s="300">
        <v>520.60407201749956</v>
      </c>
      <c r="P26" s="643" t="s">
        <v>319</v>
      </c>
      <c r="Q26" s="300">
        <v>486.0665362035225</v>
      </c>
    </row>
    <row r="27" spans="1:17">
      <c r="A27" s="1450"/>
      <c r="B27" s="255" t="s">
        <v>183</v>
      </c>
      <c r="C27" s="256">
        <v>313.57</v>
      </c>
      <c r="D27" s="256">
        <v>332.51</v>
      </c>
      <c r="E27" s="256">
        <v>349.26</v>
      </c>
      <c r="F27" s="256">
        <v>372.18</v>
      </c>
      <c r="G27" s="256">
        <v>394</v>
      </c>
      <c r="H27" s="256">
        <v>471.54</v>
      </c>
      <c r="I27" s="256">
        <v>495.77</v>
      </c>
      <c r="J27" s="257">
        <v>519.44000000000005</v>
      </c>
      <c r="K27" s="256">
        <v>534.63</v>
      </c>
      <c r="L27" s="256">
        <v>561.27</v>
      </c>
      <c r="M27" s="256">
        <v>612.66</v>
      </c>
      <c r="N27" s="300">
        <v>624.98</v>
      </c>
      <c r="O27" s="300">
        <v>647.79085124264623</v>
      </c>
      <c r="P27" s="643" t="s">
        <v>319</v>
      </c>
      <c r="Q27" s="300">
        <v>651.56116296193113</v>
      </c>
    </row>
    <row r="28" spans="1:17">
      <c r="A28" s="1450"/>
      <c r="B28" s="255" t="s">
        <v>184</v>
      </c>
      <c r="C28" s="256">
        <v>267.45999999999998</v>
      </c>
      <c r="D28" s="256">
        <v>289.16000000000003</v>
      </c>
      <c r="E28" s="256">
        <v>347.5</v>
      </c>
      <c r="F28" s="256">
        <v>334.68</v>
      </c>
      <c r="G28" s="256">
        <v>375.46</v>
      </c>
      <c r="H28" s="256">
        <v>446.43</v>
      </c>
      <c r="I28" s="256">
        <v>471.84</v>
      </c>
      <c r="J28" s="257">
        <v>448.82</v>
      </c>
      <c r="K28" s="256">
        <v>503.5</v>
      </c>
      <c r="L28" s="256">
        <v>486.57</v>
      </c>
      <c r="M28" s="256">
        <v>529.07000000000005</v>
      </c>
      <c r="N28" s="300">
        <v>488.7</v>
      </c>
      <c r="O28" s="300">
        <v>654.62121212121212</v>
      </c>
      <c r="P28" s="643" t="s">
        <v>319</v>
      </c>
      <c r="Q28" s="300">
        <v>122.81976744186046</v>
      </c>
    </row>
    <row r="29" spans="1:17">
      <c r="A29" s="1450"/>
      <c r="B29" s="255" t="s">
        <v>185</v>
      </c>
      <c r="C29" s="256">
        <v>535.88</v>
      </c>
      <c r="D29" s="256">
        <v>556.89</v>
      </c>
      <c r="E29" s="256">
        <v>595.97</v>
      </c>
      <c r="F29" s="256">
        <v>645.91999999999996</v>
      </c>
      <c r="G29" s="256">
        <v>694.52</v>
      </c>
      <c r="H29" s="256">
        <v>741.57</v>
      </c>
      <c r="I29" s="256">
        <v>780.52</v>
      </c>
      <c r="J29" s="257">
        <v>855.75</v>
      </c>
      <c r="K29" s="256">
        <v>887.37</v>
      </c>
      <c r="L29" s="256">
        <v>976.7</v>
      </c>
      <c r="M29" s="256">
        <v>1016.72</v>
      </c>
      <c r="N29" s="300">
        <v>1052.26</v>
      </c>
      <c r="O29" s="300">
        <v>1011.2886720391791</v>
      </c>
      <c r="P29" s="643" t="s">
        <v>319</v>
      </c>
      <c r="Q29" s="300">
        <v>1163.750313076345</v>
      </c>
    </row>
    <row r="30" spans="1:17">
      <c r="A30" s="1451"/>
      <c r="B30" s="258" t="s">
        <v>186</v>
      </c>
      <c r="C30" s="259">
        <v>242.31</v>
      </c>
      <c r="D30" s="259">
        <v>385</v>
      </c>
      <c r="E30" s="259">
        <v>403.92</v>
      </c>
      <c r="F30" s="259">
        <v>425.13</v>
      </c>
      <c r="G30" s="259">
        <v>492.79</v>
      </c>
      <c r="H30" s="259">
        <v>539.37</v>
      </c>
      <c r="I30" s="259">
        <v>819.89</v>
      </c>
      <c r="J30" s="260">
        <v>577.36</v>
      </c>
      <c r="K30" s="259">
        <v>586.25</v>
      </c>
      <c r="L30" s="259">
        <v>600.65</v>
      </c>
      <c r="M30" s="259">
        <v>786.57</v>
      </c>
      <c r="N30" s="259">
        <v>772.23</v>
      </c>
      <c r="O30" s="259">
        <v>786.03145235892691</v>
      </c>
      <c r="P30" s="644" t="s">
        <v>319</v>
      </c>
      <c r="Q30" s="259">
        <v>713.96984924623121</v>
      </c>
    </row>
    <row r="31" spans="1:17" ht="15" customHeight="1">
      <c r="A31" s="1452" t="s">
        <v>249</v>
      </c>
      <c r="B31" s="1452"/>
      <c r="C31" s="1452"/>
      <c r="D31" s="1452"/>
      <c r="E31" s="1452"/>
      <c r="F31" s="1452"/>
      <c r="G31" s="1452"/>
      <c r="H31" s="1452"/>
      <c r="I31" s="1452"/>
      <c r="J31" s="1452"/>
      <c r="K31" s="1452"/>
      <c r="L31" s="524"/>
      <c r="M31" s="524"/>
      <c r="N31" s="524"/>
      <c r="O31" s="524"/>
      <c r="P31" s="524"/>
      <c r="Q31" s="524"/>
    </row>
  </sheetData>
  <mergeCells count="5">
    <mergeCell ref="A2:B3"/>
    <mergeCell ref="A4:A30"/>
    <mergeCell ref="A31:K31"/>
    <mergeCell ref="C2:Q2"/>
    <mergeCell ref="A1:Q1"/>
  </mergeCells>
  <pageMargins left="0.7" right="0.7" top="0.75" bottom="0.75" header="0.3" footer="0.3"/>
  <pageSetup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</sheetPr>
  <dimension ref="A1:Q31"/>
  <sheetViews>
    <sheetView showGridLines="0" workbookViewId="0">
      <selection sqref="A1:Q1"/>
    </sheetView>
  </sheetViews>
  <sheetFormatPr baseColWidth="10" defaultColWidth="11.44140625" defaultRowHeight="13.8"/>
  <cols>
    <col min="1" max="1" width="6" style="11" customWidth="1"/>
    <col min="2" max="2" width="20" style="11" customWidth="1"/>
    <col min="3" max="17" width="8.88671875" style="11" customWidth="1"/>
    <col min="18" max="16384" width="11.44140625" style="11"/>
  </cols>
  <sheetData>
    <row r="1" spans="1:17" ht="36" customHeight="1">
      <c r="A1" s="1377" t="s">
        <v>359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7" ht="24.75" customHeight="1">
      <c r="A2" s="1445" t="s">
        <v>250</v>
      </c>
      <c r="B2" s="1446"/>
      <c r="C2" s="764" t="s">
        <v>243</v>
      </c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</row>
    <row r="3" spans="1:17" ht="25.5" customHeight="1">
      <c r="A3" s="1447"/>
      <c r="B3" s="1448"/>
      <c r="C3" s="526">
        <v>2007</v>
      </c>
      <c r="D3" s="526">
        <v>2008</v>
      </c>
      <c r="E3" s="526">
        <v>2009</v>
      </c>
      <c r="F3" s="526">
        <v>2010</v>
      </c>
      <c r="G3" s="526">
        <v>2011</v>
      </c>
      <c r="H3" s="526">
        <v>2012</v>
      </c>
      <c r="I3" s="526">
        <v>2013</v>
      </c>
      <c r="J3" s="526">
        <v>2014</v>
      </c>
      <c r="K3" s="526">
        <v>2015</v>
      </c>
      <c r="L3" s="526">
        <v>2016</v>
      </c>
      <c r="M3" s="569">
        <v>2017</v>
      </c>
      <c r="N3" s="602">
        <v>2018</v>
      </c>
      <c r="O3" s="602">
        <v>2019</v>
      </c>
      <c r="P3" s="602">
        <v>2020</v>
      </c>
      <c r="Q3" s="602">
        <v>2021</v>
      </c>
    </row>
    <row r="4" spans="1:17" ht="22.5" customHeight="1">
      <c r="A4" s="1449" t="s">
        <v>106</v>
      </c>
      <c r="B4" s="267" t="s">
        <v>248</v>
      </c>
      <c r="C4" s="268">
        <v>220.24</v>
      </c>
      <c r="D4" s="268">
        <v>256.27999999999997</v>
      </c>
      <c r="E4" s="268">
        <v>259.97000000000003</v>
      </c>
      <c r="F4" s="268">
        <v>280.51</v>
      </c>
      <c r="G4" s="268">
        <v>309.27</v>
      </c>
      <c r="H4" s="268">
        <v>345.75</v>
      </c>
      <c r="I4" s="268">
        <v>361.89</v>
      </c>
      <c r="J4" s="263">
        <v>429.34</v>
      </c>
      <c r="K4" s="268">
        <v>433.1</v>
      </c>
      <c r="L4" s="268">
        <v>467.46</v>
      </c>
      <c r="M4" s="268">
        <v>500.99</v>
      </c>
      <c r="N4" s="253">
        <v>534.59</v>
      </c>
      <c r="O4" s="253">
        <v>521.39699944749032</v>
      </c>
      <c r="P4" s="642" t="s">
        <v>319</v>
      </c>
      <c r="Q4" s="253">
        <v>504.10630090012859</v>
      </c>
    </row>
    <row r="5" spans="1:17">
      <c r="A5" s="1450"/>
      <c r="B5" s="255" t="s">
        <v>179</v>
      </c>
      <c r="C5" s="256">
        <v>125.57</v>
      </c>
      <c r="D5" s="256">
        <v>145.18</v>
      </c>
      <c r="E5" s="256">
        <v>171.52</v>
      </c>
      <c r="F5" s="256">
        <v>170.84</v>
      </c>
      <c r="G5" s="256">
        <v>183.69</v>
      </c>
      <c r="H5" s="256">
        <v>177.15</v>
      </c>
      <c r="I5" s="256">
        <v>221.98</v>
      </c>
      <c r="J5" s="257">
        <v>242.67</v>
      </c>
      <c r="K5" s="256">
        <v>255.73</v>
      </c>
      <c r="L5" s="256">
        <v>274.88</v>
      </c>
      <c r="M5" s="256">
        <v>271.16000000000003</v>
      </c>
      <c r="N5" s="300">
        <v>272.97000000000003</v>
      </c>
      <c r="O5" s="300">
        <v>249.01960784313727</v>
      </c>
      <c r="P5" s="643" t="s">
        <v>319</v>
      </c>
      <c r="Q5" s="300">
        <v>269.090084643289</v>
      </c>
    </row>
    <row r="6" spans="1:17">
      <c r="A6" s="1450"/>
      <c r="B6" s="255" t="s">
        <v>180</v>
      </c>
      <c r="C6" s="256">
        <v>141.51</v>
      </c>
      <c r="D6" s="256">
        <v>163.51</v>
      </c>
      <c r="E6" s="256">
        <v>166.26</v>
      </c>
      <c r="F6" s="256">
        <v>177.33</v>
      </c>
      <c r="G6" s="256">
        <v>185.34</v>
      </c>
      <c r="H6" s="256">
        <v>198.27</v>
      </c>
      <c r="I6" s="256">
        <v>210.47</v>
      </c>
      <c r="J6" s="257">
        <v>234.14</v>
      </c>
      <c r="K6" s="256">
        <v>257.47000000000003</v>
      </c>
      <c r="L6" s="256">
        <v>259.63</v>
      </c>
      <c r="M6" s="256">
        <v>300.29000000000002</v>
      </c>
      <c r="N6" s="300">
        <v>335.9</v>
      </c>
      <c r="O6" s="300">
        <v>261.04274611398966</v>
      </c>
      <c r="P6" s="643" t="s">
        <v>319</v>
      </c>
      <c r="Q6" s="300">
        <v>246.19186046511629</v>
      </c>
    </row>
    <row r="7" spans="1:17">
      <c r="A7" s="1450"/>
      <c r="B7" s="255" t="s">
        <v>181</v>
      </c>
      <c r="C7" s="256">
        <v>176.15</v>
      </c>
      <c r="D7" s="256">
        <v>199.77</v>
      </c>
      <c r="E7" s="256">
        <v>209.17</v>
      </c>
      <c r="F7" s="256">
        <v>223.64</v>
      </c>
      <c r="G7" s="256">
        <v>247.57</v>
      </c>
      <c r="H7" s="256">
        <v>269.83999999999997</v>
      </c>
      <c r="I7" s="256">
        <v>292.83</v>
      </c>
      <c r="J7" s="257">
        <v>329.87</v>
      </c>
      <c r="K7" s="256">
        <v>327.2</v>
      </c>
      <c r="L7" s="256">
        <v>349.72</v>
      </c>
      <c r="M7" s="256">
        <v>356.84</v>
      </c>
      <c r="N7" s="300">
        <v>382.76</v>
      </c>
      <c r="O7" s="300">
        <v>347.68806899856253</v>
      </c>
      <c r="P7" s="643" t="s">
        <v>319</v>
      </c>
      <c r="Q7" s="300">
        <v>329.41379310344826</v>
      </c>
    </row>
    <row r="8" spans="1:17">
      <c r="A8" s="1450"/>
      <c r="B8" s="255" t="s">
        <v>182</v>
      </c>
      <c r="C8" s="256">
        <v>209.74</v>
      </c>
      <c r="D8" s="256">
        <v>240.48</v>
      </c>
      <c r="E8" s="256">
        <v>234.92</v>
      </c>
      <c r="F8" s="256">
        <v>255.67</v>
      </c>
      <c r="G8" s="256">
        <v>288.77</v>
      </c>
      <c r="H8" s="256">
        <v>323.91000000000003</v>
      </c>
      <c r="I8" s="256">
        <v>322.01</v>
      </c>
      <c r="J8" s="257">
        <v>389.8</v>
      </c>
      <c r="K8" s="256">
        <v>395.26</v>
      </c>
      <c r="L8" s="256">
        <v>424.49</v>
      </c>
      <c r="M8" s="256">
        <v>443.01</v>
      </c>
      <c r="N8" s="300">
        <v>471.58</v>
      </c>
      <c r="O8" s="300">
        <v>414.3961449653649</v>
      </c>
      <c r="P8" s="643" t="s">
        <v>319</v>
      </c>
      <c r="Q8" s="300">
        <v>408.76585928489044</v>
      </c>
    </row>
    <row r="9" spans="1:17">
      <c r="A9" s="1450"/>
      <c r="B9" s="255" t="s">
        <v>183</v>
      </c>
      <c r="C9" s="256">
        <v>274.42</v>
      </c>
      <c r="D9" s="256">
        <v>303.26</v>
      </c>
      <c r="E9" s="256">
        <v>315.08999999999997</v>
      </c>
      <c r="F9" s="256">
        <v>331.15</v>
      </c>
      <c r="G9" s="256">
        <v>349.3</v>
      </c>
      <c r="H9" s="256">
        <v>411.84</v>
      </c>
      <c r="I9" s="256">
        <v>435.77</v>
      </c>
      <c r="J9" s="257">
        <v>500.78</v>
      </c>
      <c r="K9" s="256">
        <v>497.33</v>
      </c>
      <c r="L9" s="256">
        <v>517.71</v>
      </c>
      <c r="M9" s="256">
        <v>552.03</v>
      </c>
      <c r="N9" s="300">
        <v>576.46</v>
      </c>
      <c r="O9" s="300">
        <v>583.63087754588889</v>
      </c>
      <c r="P9" s="643" t="s">
        <v>319</v>
      </c>
      <c r="Q9" s="300">
        <v>552.86271113035946</v>
      </c>
    </row>
    <row r="10" spans="1:17">
      <c r="A10" s="1450"/>
      <c r="B10" s="255" t="s">
        <v>184</v>
      </c>
      <c r="C10" s="256">
        <v>223.05</v>
      </c>
      <c r="D10" s="256">
        <v>384.49</v>
      </c>
      <c r="E10" s="256">
        <v>356.6</v>
      </c>
      <c r="F10" s="256">
        <v>344.46</v>
      </c>
      <c r="G10" s="256">
        <v>375.7</v>
      </c>
      <c r="H10" s="256">
        <v>521.64</v>
      </c>
      <c r="I10" s="256">
        <v>462</v>
      </c>
      <c r="J10" s="257">
        <v>597.73</v>
      </c>
      <c r="K10" s="256">
        <v>631.5</v>
      </c>
      <c r="L10" s="256">
        <v>392.42</v>
      </c>
      <c r="M10" s="256">
        <v>504.72</v>
      </c>
      <c r="N10" s="300">
        <v>245.99</v>
      </c>
      <c r="O10" s="300">
        <v>725.71428571428567</v>
      </c>
      <c r="P10" s="643" t="s">
        <v>319</v>
      </c>
      <c r="Q10" s="300">
        <v>665.03496503496501</v>
      </c>
    </row>
    <row r="11" spans="1:17">
      <c r="A11" s="1450"/>
      <c r="B11" s="255" t="s">
        <v>185</v>
      </c>
      <c r="C11" s="256">
        <v>475.51</v>
      </c>
      <c r="D11" s="256">
        <v>559.94000000000005</v>
      </c>
      <c r="E11" s="256">
        <v>518.28</v>
      </c>
      <c r="F11" s="256">
        <v>550.16</v>
      </c>
      <c r="G11" s="256">
        <v>588.44000000000005</v>
      </c>
      <c r="H11" s="256">
        <v>593.32000000000005</v>
      </c>
      <c r="I11" s="256">
        <v>676.73</v>
      </c>
      <c r="J11" s="257">
        <v>713.63</v>
      </c>
      <c r="K11" s="256">
        <v>757.22</v>
      </c>
      <c r="L11" s="256">
        <v>842.9</v>
      </c>
      <c r="M11" s="256">
        <v>915.67</v>
      </c>
      <c r="N11" s="300">
        <v>920.24</v>
      </c>
      <c r="O11" s="300">
        <v>960.25367156208279</v>
      </c>
      <c r="P11" s="643" t="s">
        <v>319</v>
      </c>
      <c r="Q11" s="300">
        <v>939.32209049924859</v>
      </c>
    </row>
    <row r="12" spans="1:17">
      <c r="A12" s="1450"/>
      <c r="B12" s="255" t="s">
        <v>186</v>
      </c>
      <c r="C12" s="256">
        <v>267.41000000000003</v>
      </c>
      <c r="D12" s="256">
        <v>343.75</v>
      </c>
      <c r="E12" s="256">
        <v>384.9</v>
      </c>
      <c r="F12" s="256">
        <v>814.08</v>
      </c>
      <c r="G12" s="256">
        <v>447.6</v>
      </c>
      <c r="H12" s="256">
        <v>486.21</v>
      </c>
      <c r="I12" s="256">
        <v>524.38</v>
      </c>
      <c r="J12" s="257">
        <v>525.84</v>
      </c>
      <c r="K12" s="256">
        <v>546.16999999999996</v>
      </c>
      <c r="L12" s="256">
        <v>662.87</v>
      </c>
      <c r="M12" s="256">
        <v>708.67</v>
      </c>
      <c r="N12" s="259">
        <v>761.31</v>
      </c>
      <c r="O12" s="259">
        <v>1006.9742489270386</v>
      </c>
      <c r="P12" s="644" t="s">
        <v>319</v>
      </c>
      <c r="Q12" s="259">
        <v>886.60714285714289</v>
      </c>
    </row>
    <row r="13" spans="1:17" ht="22.5" customHeight="1">
      <c r="A13" s="1450"/>
      <c r="B13" s="269" t="s">
        <v>150</v>
      </c>
      <c r="C13" s="270">
        <v>221.69</v>
      </c>
      <c r="D13" s="270">
        <v>252.78</v>
      </c>
      <c r="E13" s="270">
        <v>260.27999999999997</v>
      </c>
      <c r="F13" s="270">
        <v>280.92</v>
      </c>
      <c r="G13" s="270">
        <v>305.13</v>
      </c>
      <c r="H13" s="270">
        <v>342.1</v>
      </c>
      <c r="I13" s="270">
        <v>358.53</v>
      </c>
      <c r="J13" s="271">
        <v>414.7</v>
      </c>
      <c r="K13" s="270">
        <v>420.7</v>
      </c>
      <c r="L13" s="270">
        <v>450.78</v>
      </c>
      <c r="M13" s="270">
        <v>475.47</v>
      </c>
      <c r="N13" s="262">
        <v>522.20000000000005</v>
      </c>
      <c r="O13" s="262">
        <v>500.13810962451447</v>
      </c>
      <c r="P13" s="645" t="s">
        <v>319</v>
      </c>
      <c r="Q13" s="262">
        <v>461.45613396432475</v>
      </c>
    </row>
    <row r="14" spans="1:17">
      <c r="A14" s="1450"/>
      <c r="B14" s="255" t="s">
        <v>179</v>
      </c>
      <c r="C14" s="256">
        <v>138.35</v>
      </c>
      <c r="D14" s="256">
        <v>148.47999999999999</v>
      </c>
      <c r="E14" s="256">
        <v>183.59</v>
      </c>
      <c r="F14" s="256">
        <v>182.55</v>
      </c>
      <c r="G14" s="256">
        <v>192.44</v>
      </c>
      <c r="H14" s="256">
        <v>187.33</v>
      </c>
      <c r="I14" s="256">
        <v>225.39</v>
      </c>
      <c r="J14" s="257">
        <v>254.55</v>
      </c>
      <c r="K14" s="256">
        <v>266.12</v>
      </c>
      <c r="L14" s="256">
        <v>285.54000000000002</v>
      </c>
      <c r="M14" s="256">
        <v>285.68</v>
      </c>
      <c r="N14" s="300">
        <v>289.32</v>
      </c>
      <c r="O14" s="300">
        <v>259.9795918367347</v>
      </c>
      <c r="P14" s="643" t="s">
        <v>319</v>
      </c>
      <c r="Q14" s="300">
        <v>209.10560344827587</v>
      </c>
    </row>
    <row r="15" spans="1:17">
      <c r="A15" s="1450"/>
      <c r="B15" s="255" t="s">
        <v>180</v>
      </c>
      <c r="C15" s="256">
        <v>152.13999999999999</v>
      </c>
      <c r="D15" s="256">
        <v>180.49</v>
      </c>
      <c r="E15" s="256">
        <v>182.85</v>
      </c>
      <c r="F15" s="256">
        <v>186.58</v>
      </c>
      <c r="G15" s="256">
        <v>198.08</v>
      </c>
      <c r="H15" s="256">
        <v>207.53</v>
      </c>
      <c r="I15" s="256">
        <v>220.83</v>
      </c>
      <c r="J15" s="257">
        <v>251.15</v>
      </c>
      <c r="K15" s="256">
        <v>266.97000000000003</v>
      </c>
      <c r="L15" s="256">
        <v>262.63</v>
      </c>
      <c r="M15" s="256">
        <v>306.83999999999997</v>
      </c>
      <c r="N15" s="300">
        <v>336.45</v>
      </c>
      <c r="O15" s="300">
        <v>272.62814748201441</v>
      </c>
      <c r="P15" s="643" t="s">
        <v>319</v>
      </c>
      <c r="Q15" s="300">
        <v>262.63315579227697</v>
      </c>
    </row>
    <row r="16" spans="1:17">
      <c r="A16" s="1450"/>
      <c r="B16" s="255" t="s">
        <v>181</v>
      </c>
      <c r="C16" s="256">
        <v>192.36</v>
      </c>
      <c r="D16" s="256">
        <v>214.59</v>
      </c>
      <c r="E16" s="256">
        <v>225.71</v>
      </c>
      <c r="F16" s="256">
        <v>241.01</v>
      </c>
      <c r="G16" s="256">
        <v>264.38</v>
      </c>
      <c r="H16" s="256">
        <v>291.26</v>
      </c>
      <c r="I16" s="256">
        <v>310.95</v>
      </c>
      <c r="J16" s="257">
        <v>351</v>
      </c>
      <c r="K16" s="256">
        <v>353.63</v>
      </c>
      <c r="L16" s="256">
        <v>373.61</v>
      </c>
      <c r="M16" s="256">
        <v>368.29</v>
      </c>
      <c r="N16" s="300">
        <v>414.67</v>
      </c>
      <c r="O16" s="300">
        <v>372.23089684785793</v>
      </c>
      <c r="P16" s="643" t="s">
        <v>319</v>
      </c>
      <c r="Q16" s="300">
        <v>342.30203481245405</v>
      </c>
    </row>
    <row r="17" spans="1:17">
      <c r="A17" s="1450"/>
      <c r="B17" s="255" t="s">
        <v>182</v>
      </c>
      <c r="C17" s="256">
        <v>232.13</v>
      </c>
      <c r="D17" s="256">
        <v>263.41000000000003</v>
      </c>
      <c r="E17" s="256">
        <v>256.60000000000002</v>
      </c>
      <c r="F17" s="256">
        <v>278.45999999999998</v>
      </c>
      <c r="G17" s="256">
        <v>309.95999999999998</v>
      </c>
      <c r="H17" s="256">
        <v>351.9</v>
      </c>
      <c r="I17" s="256">
        <v>345.87</v>
      </c>
      <c r="J17" s="257">
        <v>415.88</v>
      </c>
      <c r="K17" s="256">
        <v>406.5</v>
      </c>
      <c r="L17" s="256">
        <v>444.15</v>
      </c>
      <c r="M17" s="256">
        <v>456.89</v>
      </c>
      <c r="N17" s="300">
        <v>520.23</v>
      </c>
      <c r="O17" s="300">
        <v>438.43091936312277</v>
      </c>
      <c r="P17" s="643" t="s">
        <v>319</v>
      </c>
      <c r="Q17" s="300">
        <v>412.22660996354801</v>
      </c>
    </row>
    <row r="18" spans="1:17">
      <c r="A18" s="1450"/>
      <c r="B18" s="255" t="s">
        <v>183</v>
      </c>
      <c r="C18" s="256">
        <v>287.63</v>
      </c>
      <c r="D18" s="256">
        <v>316.33999999999997</v>
      </c>
      <c r="E18" s="256">
        <v>331.44</v>
      </c>
      <c r="F18" s="256">
        <v>352.46</v>
      </c>
      <c r="G18" s="256">
        <v>367.06</v>
      </c>
      <c r="H18" s="256">
        <v>431.54</v>
      </c>
      <c r="I18" s="256">
        <v>463.96</v>
      </c>
      <c r="J18" s="257">
        <v>527.49</v>
      </c>
      <c r="K18" s="256">
        <v>522.96</v>
      </c>
      <c r="L18" s="256">
        <v>541.53</v>
      </c>
      <c r="M18" s="256">
        <v>575.32000000000005</v>
      </c>
      <c r="N18" s="300">
        <v>609.51</v>
      </c>
      <c r="O18" s="300">
        <v>610.10646505168961</v>
      </c>
      <c r="P18" s="643" t="s">
        <v>319</v>
      </c>
      <c r="Q18" s="300">
        <v>555.57305140029246</v>
      </c>
    </row>
    <row r="19" spans="1:17">
      <c r="A19" s="1450"/>
      <c r="B19" s="255" t="s">
        <v>184</v>
      </c>
      <c r="C19" s="256">
        <v>295.08</v>
      </c>
      <c r="D19" s="256">
        <v>497.69</v>
      </c>
      <c r="E19" s="256">
        <v>382.77</v>
      </c>
      <c r="F19" s="256">
        <v>360.23</v>
      </c>
      <c r="G19" s="256">
        <v>436.69</v>
      </c>
      <c r="H19" s="256">
        <v>556.04999999999995</v>
      </c>
      <c r="I19" s="256">
        <v>494</v>
      </c>
      <c r="J19" s="257">
        <v>620.9</v>
      </c>
      <c r="K19" s="256">
        <v>625</v>
      </c>
      <c r="L19" s="256">
        <v>362.5</v>
      </c>
      <c r="M19" s="256">
        <v>484.25</v>
      </c>
      <c r="N19" s="300">
        <v>251.7</v>
      </c>
      <c r="O19" s="300">
        <v>632.38095238095241</v>
      </c>
      <c r="P19" s="643" t="s">
        <v>319</v>
      </c>
      <c r="Q19" s="300">
        <v>665.03496503496501</v>
      </c>
    </row>
    <row r="20" spans="1:17">
      <c r="A20" s="1450"/>
      <c r="B20" s="255" t="s">
        <v>185</v>
      </c>
      <c r="C20" s="256">
        <v>505.61</v>
      </c>
      <c r="D20" s="256">
        <v>558.71</v>
      </c>
      <c r="E20" s="256">
        <v>527.79999999999995</v>
      </c>
      <c r="F20" s="256">
        <v>576.48</v>
      </c>
      <c r="G20" s="256">
        <v>617.14</v>
      </c>
      <c r="H20" s="256">
        <v>629.94000000000005</v>
      </c>
      <c r="I20" s="256">
        <v>766.25</v>
      </c>
      <c r="J20" s="257">
        <v>726.24</v>
      </c>
      <c r="K20" s="256">
        <v>766.54</v>
      </c>
      <c r="L20" s="256">
        <v>836.97</v>
      </c>
      <c r="M20" s="256">
        <v>921.22</v>
      </c>
      <c r="N20" s="300">
        <v>1000.05</v>
      </c>
      <c r="O20" s="300">
        <v>995.50333623440679</v>
      </c>
      <c r="P20" s="643" t="s">
        <v>319</v>
      </c>
      <c r="Q20" s="300">
        <v>897.74275979557069</v>
      </c>
    </row>
    <row r="21" spans="1:17">
      <c r="A21" s="1450"/>
      <c r="B21" s="255" t="s">
        <v>186</v>
      </c>
      <c r="C21" s="256">
        <v>377.23</v>
      </c>
      <c r="D21" s="256">
        <v>237.5</v>
      </c>
      <c r="E21" s="256">
        <v>384.9</v>
      </c>
      <c r="F21" s="256">
        <v>933.8</v>
      </c>
      <c r="G21" s="256">
        <v>596.28</v>
      </c>
      <c r="H21" s="256">
        <v>651.48</v>
      </c>
      <c r="I21" s="256">
        <v>536.47</v>
      </c>
      <c r="J21" s="257">
        <v>544.96</v>
      </c>
      <c r="K21" s="256">
        <v>674.37</v>
      </c>
      <c r="L21" s="256">
        <v>747.53</v>
      </c>
      <c r="M21" s="256">
        <v>734.04</v>
      </c>
      <c r="N21" s="265">
        <v>632.51</v>
      </c>
      <c r="O21" s="265">
        <v>941.48936170212767</v>
      </c>
      <c r="P21" s="646" t="s">
        <v>319</v>
      </c>
      <c r="Q21" s="265">
        <v>2153.8461538461538</v>
      </c>
    </row>
    <row r="22" spans="1:17" ht="22.5" customHeight="1">
      <c r="A22" s="1450"/>
      <c r="B22" s="269" t="s">
        <v>151</v>
      </c>
      <c r="C22" s="270">
        <v>212.3</v>
      </c>
      <c r="D22" s="270">
        <v>269.75</v>
      </c>
      <c r="E22" s="270">
        <v>258.98</v>
      </c>
      <c r="F22" s="270">
        <v>279.33999999999997</v>
      </c>
      <c r="G22" s="270">
        <v>321.17</v>
      </c>
      <c r="H22" s="270">
        <v>357.34</v>
      </c>
      <c r="I22" s="270">
        <v>373.58</v>
      </c>
      <c r="J22" s="271">
        <v>462.46</v>
      </c>
      <c r="K22" s="270">
        <v>460.17</v>
      </c>
      <c r="L22" s="270">
        <v>502.72</v>
      </c>
      <c r="M22" s="270">
        <v>569.53</v>
      </c>
      <c r="N22" s="262">
        <v>564.1</v>
      </c>
      <c r="O22" s="262">
        <v>581.45167845240996</v>
      </c>
      <c r="P22" s="645" t="s">
        <v>319</v>
      </c>
      <c r="Q22" s="262">
        <v>635.44981881203717</v>
      </c>
    </row>
    <row r="23" spans="1:17">
      <c r="A23" s="1450"/>
      <c r="B23" s="255" t="s">
        <v>179</v>
      </c>
      <c r="C23" s="256">
        <v>75.06</v>
      </c>
      <c r="D23" s="256">
        <v>110.37</v>
      </c>
      <c r="E23" s="256">
        <v>78.52</v>
      </c>
      <c r="F23" s="256">
        <v>128</v>
      </c>
      <c r="G23" s="256">
        <v>87.38</v>
      </c>
      <c r="H23" s="256">
        <v>82.01</v>
      </c>
      <c r="I23" s="256">
        <v>112.13</v>
      </c>
      <c r="J23" s="257">
        <v>82.37</v>
      </c>
      <c r="K23" s="256">
        <v>131.80000000000001</v>
      </c>
      <c r="L23" s="256">
        <v>115.31</v>
      </c>
      <c r="M23" s="256">
        <v>161.51</v>
      </c>
      <c r="N23" s="300">
        <v>142.13999999999999</v>
      </c>
      <c r="O23" s="300">
        <v>112.81446540880503</v>
      </c>
      <c r="P23" s="643" t="s">
        <v>319</v>
      </c>
      <c r="Q23" s="300">
        <v>351.50602409638554</v>
      </c>
    </row>
    <row r="24" spans="1:17">
      <c r="A24" s="1450"/>
      <c r="B24" s="255" t="s">
        <v>180</v>
      </c>
      <c r="C24" s="256">
        <v>90.26</v>
      </c>
      <c r="D24" s="256">
        <v>93.34</v>
      </c>
      <c r="E24" s="256">
        <v>81.790000000000006</v>
      </c>
      <c r="F24" s="256">
        <v>116.66</v>
      </c>
      <c r="G24" s="256">
        <v>116.86</v>
      </c>
      <c r="H24" s="256">
        <v>111.99</v>
      </c>
      <c r="I24" s="256">
        <v>106.91</v>
      </c>
      <c r="J24" s="257">
        <v>115.53</v>
      </c>
      <c r="K24" s="256">
        <v>198.87</v>
      </c>
      <c r="L24" s="256">
        <v>202.92</v>
      </c>
      <c r="M24" s="256">
        <v>231.55</v>
      </c>
      <c r="N24" s="300">
        <v>328.97</v>
      </c>
      <c r="O24" s="300">
        <v>222.68211920529802</v>
      </c>
      <c r="P24" s="643" t="s">
        <v>319</v>
      </c>
      <c r="Q24" s="300">
        <v>129.51807228915663</v>
      </c>
    </row>
    <row r="25" spans="1:17">
      <c r="A25" s="1450"/>
      <c r="B25" s="255" t="s">
        <v>181</v>
      </c>
      <c r="C25" s="256">
        <v>94.96</v>
      </c>
      <c r="D25" s="256">
        <v>109.43</v>
      </c>
      <c r="E25" s="256">
        <v>119.64</v>
      </c>
      <c r="F25" s="256">
        <v>132.47</v>
      </c>
      <c r="G25" s="256">
        <v>156.87</v>
      </c>
      <c r="H25" s="256">
        <v>164.88</v>
      </c>
      <c r="I25" s="256">
        <v>190.79</v>
      </c>
      <c r="J25" s="257">
        <v>205.44</v>
      </c>
      <c r="K25" s="256">
        <v>174.72</v>
      </c>
      <c r="L25" s="256">
        <v>240.92</v>
      </c>
      <c r="M25" s="256">
        <v>289.73</v>
      </c>
      <c r="N25" s="300">
        <v>280.61</v>
      </c>
      <c r="O25" s="300">
        <v>243.96160198183321</v>
      </c>
      <c r="P25" s="643" t="s">
        <v>319</v>
      </c>
      <c r="Q25" s="300">
        <v>290.71586308428414</v>
      </c>
    </row>
    <row r="26" spans="1:17">
      <c r="A26" s="1450"/>
      <c r="B26" s="255" t="s">
        <v>182</v>
      </c>
      <c r="C26" s="256">
        <v>112.86</v>
      </c>
      <c r="D26" s="256">
        <v>123.05</v>
      </c>
      <c r="E26" s="256">
        <v>140.41</v>
      </c>
      <c r="F26" s="256">
        <v>157.72999999999999</v>
      </c>
      <c r="G26" s="256">
        <v>188.95</v>
      </c>
      <c r="H26" s="256">
        <v>198.01</v>
      </c>
      <c r="I26" s="256">
        <v>224.17</v>
      </c>
      <c r="J26" s="257">
        <v>276.22000000000003</v>
      </c>
      <c r="K26" s="256">
        <v>338.29</v>
      </c>
      <c r="L26" s="256">
        <v>337.7</v>
      </c>
      <c r="M26" s="256">
        <v>385.94</v>
      </c>
      <c r="N26" s="300">
        <v>322.98</v>
      </c>
      <c r="O26" s="300">
        <v>330.93620791494391</v>
      </c>
      <c r="P26" s="643" t="s">
        <v>319</v>
      </c>
      <c r="Q26" s="300">
        <v>392.32882502113273</v>
      </c>
    </row>
    <row r="27" spans="1:17">
      <c r="A27" s="1450"/>
      <c r="B27" s="255" t="s">
        <v>183</v>
      </c>
      <c r="C27" s="256">
        <v>240.18</v>
      </c>
      <c r="D27" s="256">
        <v>271.61</v>
      </c>
      <c r="E27" s="256">
        <v>283.11</v>
      </c>
      <c r="F27" s="256">
        <v>290.58999999999997</v>
      </c>
      <c r="G27" s="256">
        <v>314.85000000000002</v>
      </c>
      <c r="H27" s="256">
        <v>374.4</v>
      </c>
      <c r="I27" s="256">
        <v>374.09</v>
      </c>
      <c r="J27" s="257">
        <v>455.28</v>
      </c>
      <c r="K27" s="256">
        <v>460.41</v>
      </c>
      <c r="L27" s="256">
        <v>478.45</v>
      </c>
      <c r="M27" s="256">
        <v>505.02</v>
      </c>
      <c r="N27" s="300">
        <v>513.66</v>
      </c>
      <c r="O27" s="300">
        <v>514.56013970748745</v>
      </c>
      <c r="P27" s="643" t="s">
        <v>319</v>
      </c>
      <c r="Q27" s="300">
        <v>543.78296910324036</v>
      </c>
    </row>
    <row r="28" spans="1:17">
      <c r="A28" s="1450"/>
      <c r="B28" s="255" t="s">
        <v>184</v>
      </c>
      <c r="C28" s="256">
        <v>97.41</v>
      </c>
      <c r="D28" s="256">
        <v>276.64</v>
      </c>
      <c r="E28" s="256">
        <v>313.37</v>
      </c>
      <c r="F28" s="256">
        <v>121.3</v>
      </c>
      <c r="G28" s="256">
        <v>276.33</v>
      </c>
      <c r="H28" s="256">
        <v>341.59</v>
      </c>
      <c r="I28" s="256">
        <v>360.44</v>
      </c>
      <c r="J28" s="257">
        <v>500</v>
      </c>
      <c r="K28" s="256">
        <v>700</v>
      </c>
      <c r="L28" s="256">
        <v>700</v>
      </c>
      <c r="M28" s="256">
        <v>660.47</v>
      </c>
      <c r="N28" s="300">
        <v>116.8</v>
      </c>
      <c r="O28" s="300">
        <v>900</v>
      </c>
      <c r="P28" s="643" t="s">
        <v>319</v>
      </c>
      <c r="Q28" s="300">
        <v>0</v>
      </c>
    </row>
    <row r="29" spans="1:17">
      <c r="A29" s="1450"/>
      <c r="B29" s="255" t="s">
        <v>185</v>
      </c>
      <c r="C29" s="256">
        <v>455.47</v>
      </c>
      <c r="D29" s="256">
        <v>560.80999999999995</v>
      </c>
      <c r="E29" s="256">
        <v>510.82</v>
      </c>
      <c r="F29" s="256">
        <v>531.39</v>
      </c>
      <c r="G29" s="256">
        <v>573.83000000000004</v>
      </c>
      <c r="H29" s="256">
        <v>577.57000000000005</v>
      </c>
      <c r="I29" s="256">
        <v>626.54</v>
      </c>
      <c r="J29" s="257">
        <v>706.22</v>
      </c>
      <c r="K29" s="256">
        <v>751.42</v>
      </c>
      <c r="L29" s="256">
        <v>848.07</v>
      </c>
      <c r="M29" s="256">
        <v>910.15</v>
      </c>
      <c r="N29" s="300">
        <v>857.1</v>
      </c>
      <c r="O29" s="300">
        <v>930.2003462775167</v>
      </c>
      <c r="P29" s="643" t="s">
        <v>319</v>
      </c>
      <c r="Q29" s="300">
        <v>966.13567701181</v>
      </c>
    </row>
    <row r="30" spans="1:17">
      <c r="A30" s="1451"/>
      <c r="B30" s="258" t="s">
        <v>186</v>
      </c>
      <c r="C30" s="259">
        <v>50.5</v>
      </c>
      <c r="D30" s="259">
        <v>393.75</v>
      </c>
      <c r="E30" s="259">
        <v>0</v>
      </c>
      <c r="F30" s="259">
        <v>169.27</v>
      </c>
      <c r="G30" s="259">
        <v>358.83</v>
      </c>
      <c r="H30" s="259">
        <v>444.02</v>
      </c>
      <c r="I30" s="259">
        <v>510.22</v>
      </c>
      <c r="J30" s="260">
        <v>511.24</v>
      </c>
      <c r="K30" s="259">
        <v>496.13</v>
      </c>
      <c r="L30" s="259">
        <v>596.54999999999995</v>
      </c>
      <c r="M30" s="259">
        <v>699.21</v>
      </c>
      <c r="N30" s="259">
        <v>916.23</v>
      </c>
      <c r="O30" s="259">
        <v>1049.2753623188405</v>
      </c>
      <c r="P30" s="644" t="s">
        <v>319</v>
      </c>
      <c r="Q30" s="259">
        <v>872.32142857142856</v>
      </c>
    </row>
    <row r="31" spans="1:17" ht="15" customHeight="1">
      <c r="A31" s="1452" t="s">
        <v>249</v>
      </c>
      <c r="B31" s="1452"/>
      <c r="C31" s="1452"/>
      <c r="D31" s="1452"/>
      <c r="E31" s="1452"/>
      <c r="F31" s="1452"/>
      <c r="G31" s="1452"/>
      <c r="H31" s="1452"/>
      <c r="I31" s="1452"/>
      <c r="J31" s="1452"/>
      <c r="K31" s="1452"/>
      <c r="L31" s="524"/>
      <c r="M31" s="524"/>
      <c r="N31" s="524"/>
      <c r="O31" s="524"/>
      <c r="P31" s="524"/>
      <c r="Q31" s="524"/>
    </row>
  </sheetData>
  <mergeCells count="4">
    <mergeCell ref="A2:B3"/>
    <mergeCell ref="A4:A30"/>
    <mergeCell ref="A31:K31"/>
    <mergeCell ref="A1:Q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Q52"/>
  <sheetViews>
    <sheetView showGridLines="0" workbookViewId="0">
      <selection activeCell="A2" sqref="A2:Q2"/>
    </sheetView>
  </sheetViews>
  <sheetFormatPr baseColWidth="10" defaultColWidth="11.44140625" defaultRowHeight="13.8"/>
  <cols>
    <col min="1" max="1" width="6.6640625" style="11" customWidth="1"/>
    <col min="2" max="2" width="41.88671875" style="11" customWidth="1"/>
    <col min="3" max="12" width="9" style="11" customWidth="1"/>
    <col min="13" max="13" width="9" style="44" customWidth="1"/>
    <col min="14" max="17" width="9" style="11" customWidth="1"/>
    <col min="18" max="16384" width="11.44140625" style="11"/>
  </cols>
  <sheetData>
    <row r="2" spans="1:17" ht="18.75" customHeight="1">
      <c r="A2" s="1341" t="s">
        <v>321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</row>
    <row r="3" spans="1:17" ht="24" customHeight="1">
      <c r="A3" s="1338" t="s">
        <v>94</v>
      </c>
      <c r="B3" s="1195" t="s">
        <v>107</v>
      </c>
      <c r="C3" s="1195">
        <v>2007</v>
      </c>
      <c r="D3" s="1195">
        <v>2008</v>
      </c>
      <c r="E3" s="1195">
        <v>2009</v>
      </c>
      <c r="F3" s="1195">
        <v>2010</v>
      </c>
      <c r="G3" s="1195">
        <v>2011</v>
      </c>
      <c r="H3" s="1195">
        <v>2012</v>
      </c>
      <c r="I3" s="1195">
        <v>2013</v>
      </c>
      <c r="J3" s="1195">
        <v>2014</v>
      </c>
      <c r="K3" s="1195">
        <v>2015</v>
      </c>
      <c r="L3" s="1196">
        <v>2016</v>
      </c>
      <c r="M3" s="1196">
        <v>2017</v>
      </c>
      <c r="N3" s="1196">
        <v>2018</v>
      </c>
      <c r="O3" s="1196">
        <v>2019</v>
      </c>
      <c r="P3" s="1196">
        <v>2020</v>
      </c>
      <c r="Q3" s="1196">
        <v>2021</v>
      </c>
    </row>
    <row r="4" spans="1:17" ht="22.5" customHeight="1">
      <c r="A4" s="1339"/>
      <c r="B4" s="17" t="s">
        <v>99</v>
      </c>
      <c r="C4" s="25">
        <v>70.136513019553092</v>
      </c>
      <c r="D4" s="25">
        <v>70.399270707881712</v>
      </c>
      <c r="E4" s="25">
        <v>70.64901007952696</v>
      </c>
      <c r="F4" s="25">
        <v>70.892938202655159</v>
      </c>
      <c r="G4" s="25">
        <v>70.942083090355183</v>
      </c>
      <c r="H4" s="25">
        <v>71.127230796836074</v>
      </c>
      <c r="I4" s="25">
        <v>71.353046792444118</v>
      </c>
      <c r="J4" s="25">
        <v>71.581209390930539</v>
      </c>
      <c r="K4" s="25">
        <v>71.811821831953068</v>
      </c>
      <c r="L4" s="25">
        <f>+'C1A1'!L7/'C1A1'!L4*100</f>
        <v>72.094079931026883</v>
      </c>
      <c r="M4" s="25">
        <f>+'C1A1'!M7/'C1A1'!M4*100</f>
        <v>72.32606015110386</v>
      </c>
      <c r="N4" s="25">
        <f>+'C1A1'!N7/'C1A1'!N4*100</f>
        <v>72.561139138481749</v>
      </c>
      <c r="O4" s="25">
        <f>+'C1A1'!O7/'C1A1'!O4*100</f>
        <v>72.774901865952828</v>
      </c>
      <c r="P4" s="25">
        <f>+'C1A1'!P7/'C1A1'!P4*100</f>
        <v>73.009687613038992</v>
      </c>
      <c r="Q4" s="25">
        <f>+'C1A1'!Q7/'C1A1'!Q4*100</f>
        <v>73.246913763421432</v>
      </c>
    </row>
    <row r="5" spans="1:17">
      <c r="A5" s="1339"/>
      <c r="B5" s="16" t="s">
        <v>97</v>
      </c>
      <c r="C5" s="26">
        <v>69.360126308340014</v>
      </c>
      <c r="D5" s="26">
        <v>69.376762496436413</v>
      </c>
      <c r="E5" s="26">
        <v>69.477471440139411</v>
      </c>
      <c r="F5" s="26">
        <v>69.735902634546505</v>
      </c>
      <c r="G5" s="26">
        <v>69.573656857297806</v>
      </c>
      <c r="H5" s="26">
        <v>69.679523674362059</v>
      </c>
      <c r="I5" s="26">
        <v>70.001092738487529</v>
      </c>
      <c r="J5" s="26">
        <v>69.982745004451132</v>
      </c>
      <c r="K5" s="26">
        <v>70.365996494399823</v>
      </c>
      <c r="L5" s="553">
        <f>+'C1A1'!L8/'C1A1'!L5*100</f>
        <v>71.111656483850652</v>
      </c>
      <c r="M5" s="553">
        <f>+'C1A1'!M8/'C1A1'!M5*100</f>
        <v>71.23778599739191</v>
      </c>
      <c r="N5" s="553">
        <f>+'C1A1'!N8/'C1A1'!N5*100</f>
        <v>71.552697626734044</v>
      </c>
      <c r="O5" s="553">
        <f>+'C1A1'!O8/'C1A1'!O5*100</f>
        <v>71.91138229791089</v>
      </c>
      <c r="P5" s="553">
        <f>+'C1A1'!P8/'C1A1'!P5*100</f>
        <v>70.883140933688537</v>
      </c>
      <c r="Q5" s="553">
        <f>+'C1A1'!Q8/'C1A1'!Q5*100</f>
        <v>71.806182316147215</v>
      </c>
    </row>
    <row r="6" spans="1:17">
      <c r="A6" s="1339"/>
      <c r="B6" s="16" t="s">
        <v>98</v>
      </c>
      <c r="C6" s="26">
        <v>70.90059140510526</v>
      </c>
      <c r="D6" s="26">
        <v>71.395463897585358</v>
      </c>
      <c r="E6" s="26">
        <v>71.796147116037929</v>
      </c>
      <c r="F6" s="26">
        <v>72.027785275591953</v>
      </c>
      <c r="G6" s="26">
        <v>72.261735191201197</v>
      </c>
      <c r="H6" s="26">
        <v>72.512414771092025</v>
      </c>
      <c r="I6" s="26">
        <v>72.675902088610229</v>
      </c>
      <c r="J6" s="26">
        <v>73.127008629197562</v>
      </c>
      <c r="K6" s="26">
        <v>73.226327746324799</v>
      </c>
      <c r="L6" s="553">
        <f>+'C1A1'!L9/'C1A1'!L6*100</f>
        <v>73.040303337746309</v>
      </c>
      <c r="M6" s="553">
        <f>+'C1A1'!M9/'C1A1'!M6*100</f>
        <v>73.382780923522446</v>
      </c>
      <c r="N6" s="553">
        <f>+'C1A1'!N9/'C1A1'!N6*100</f>
        <v>73.534962060826601</v>
      </c>
      <c r="O6" s="553">
        <f>+'C1A1'!O9/'C1A1'!O6*100</f>
        <v>73.609735572436335</v>
      </c>
      <c r="P6" s="553">
        <f>+'C1A1'!P9/'C1A1'!P6*100</f>
        <v>75.003201718967333</v>
      </c>
      <c r="Q6" s="553">
        <f>+'C1A1'!Q9/'C1A1'!Q6*100</f>
        <v>74.638580760753754</v>
      </c>
    </row>
    <row r="7" spans="1:17" ht="22.5" customHeight="1">
      <c r="A7" s="1339"/>
      <c r="B7" s="17" t="s">
        <v>100</v>
      </c>
      <c r="C7" s="27">
        <v>62.747476689166817</v>
      </c>
      <c r="D7" s="27">
        <v>63.894522465951042</v>
      </c>
      <c r="E7" s="27">
        <v>64.148414224860431</v>
      </c>
      <c r="F7" s="27">
        <v>63.543238705601681</v>
      </c>
      <c r="G7" s="27">
        <v>61.85181628568904</v>
      </c>
      <c r="H7" s="27">
        <v>63.366608742991069</v>
      </c>
      <c r="I7" s="27">
        <v>64.114743345574226</v>
      </c>
      <c r="J7" s="27">
        <v>64.026503948849708</v>
      </c>
      <c r="K7" s="27">
        <v>64.150330287373208</v>
      </c>
      <c r="L7" s="27">
        <f>+'C1A1'!L10/'C1A1'!L7*100</f>
        <v>64.387367168011522</v>
      </c>
      <c r="M7" s="27">
        <f>+'C1A1'!M10/'C1A1'!M7*100</f>
        <v>63.985671072342186</v>
      </c>
      <c r="N7" s="27">
        <f>+'C1A1'!N10/'C1A1'!N7*100</f>
        <v>65.394135808665538</v>
      </c>
      <c r="O7" s="27">
        <f>+'C1A1'!O10/'C1A1'!O7*100</f>
        <v>66.545698080827108</v>
      </c>
      <c r="P7" s="27">
        <f>+'C1A1'!P10/'C1A1'!P7*100</f>
        <v>62.976483214826203</v>
      </c>
      <c r="Q7" s="27">
        <f>+'C1A1'!Q10/'C1A1'!Q7*100</f>
        <v>60.353638665770895</v>
      </c>
    </row>
    <row r="8" spans="1:17">
      <c r="A8" s="1339"/>
      <c r="B8" s="16" t="s">
        <v>97</v>
      </c>
      <c r="C8" s="26">
        <v>79.266389637166668</v>
      </c>
      <c r="D8" s="26">
        <v>81.539354123861997</v>
      </c>
      <c r="E8" s="26">
        <v>80.909788979168127</v>
      </c>
      <c r="F8" s="26">
        <v>80.399456064106005</v>
      </c>
      <c r="G8" s="26">
        <v>79.1534063121548</v>
      </c>
      <c r="H8" s="26">
        <v>80.053575577197179</v>
      </c>
      <c r="I8" s="26">
        <v>79.719256979739185</v>
      </c>
      <c r="J8" s="26">
        <v>79.355382457022003</v>
      </c>
      <c r="K8" s="26">
        <v>78.352360011280439</v>
      </c>
      <c r="L8" s="553">
        <f>+'C1A1'!L11/'C1A1'!L8*100</f>
        <v>78.608486446029104</v>
      </c>
      <c r="M8" s="553">
        <f>+'C1A1'!M11/'C1A1'!M8*100</f>
        <v>77.573482014009514</v>
      </c>
      <c r="N8" s="553">
        <f>+'C1A1'!N11/'C1A1'!N8*100</f>
        <v>78.7717053902809</v>
      </c>
      <c r="O8" s="553">
        <f>+'C1A1'!O11/'C1A1'!O8*100</f>
        <v>78.760111604671806</v>
      </c>
      <c r="P8" s="553">
        <f>+'C1A1'!P11/'C1A1'!P8*100</f>
        <v>74.032587921000925</v>
      </c>
      <c r="Q8" s="553">
        <f>+'C1A1'!Q11/'C1A1'!Q8*100</f>
        <v>74.369365322404391</v>
      </c>
    </row>
    <row r="9" spans="1:17">
      <c r="A9" s="1339"/>
      <c r="B9" s="16" t="s">
        <v>98</v>
      </c>
      <c r="C9" s="26">
        <v>46.843662128619265</v>
      </c>
      <c r="D9" s="26">
        <v>47.189860453207018</v>
      </c>
      <c r="E9" s="26">
        <v>48.266194995434262</v>
      </c>
      <c r="F9" s="26">
        <v>47.536342812314267</v>
      </c>
      <c r="G9" s="26">
        <v>45.787563696001463</v>
      </c>
      <c r="H9" s="26">
        <v>48.024079657423428</v>
      </c>
      <c r="I9" s="26">
        <v>49.408050118447107</v>
      </c>
      <c r="J9" s="26">
        <v>49.840055921599024</v>
      </c>
      <c r="K9" s="26">
        <v>50.798680236881253</v>
      </c>
      <c r="L9" s="553">
        <f>+'C1A1'!L12/'C1A1'!L9*100</f>
        <v>51.05193870355339</v>
      </c>
      <c r="M9" s="553">
        <f>+'C1A1'!M12/'C1A1'!M9*100</f>
        <v>51.17748367909094</v>
      </c>
      <c r="N9" s="553">
        <f>+'C1A1'!N12/'C1A1'!N9*100</f>
        <v>52.824038608855531</v>
      </c>
      <c r="O9" s="553">
        <f>+'C1A1'!O12/'C1A1'!O9*100</f>
        <v>55.009497716666267</v>
      </c>
      <c r="P9" s="553">
        <f>+'C1A1'!P12/'C1A1'!P9*100</f>
        <v>53.181364893820117</v>
      </c>
      <c r="Q9" s="553">
        <f>+'C1A1'!Q12/'C1A1'!Q9*100</f>
        <v>47.328979234144349</v>
      </c>
    </row>
    <row r="10" spans="1:17" ht="22.5" customHeight="1">
      <c r="A10" s="1339"/>
      <c r="B10" s="17" t="s">
        <v>101</v>
      </c>
      <c r="C10" s="27">
        <v>58.749447454132742</v>
      </c>
      <c r="D10" s="27">
        <v>60.330137044422763</v>
      </c>
      <c r="E10" s="27">
        <v>59.942187946586259</v>
      </c>
      <c r="F10" s="27">
        <v>59.402850340397016</v>
      </c>
      <c r="G10" s="27">
        <v>59.079968809897863</v>
      </c>
      <c r="H10" s="27">
        <v>60.799970825115366</v>
      </c>
      <c r="I10" s="27">
        <v>61.48705587526343</v>
      </c>
      <c r="J10" s="27">
        <v>60.938701890243117</v>
      </c>
      <c r="K10" s="27">
        <v>60.909284440591129</v>
      </c>
      <c r="L10" s="27">
        <f>+'C1A1'!L13/'C1A1'!L7*100</f>
        <v>60.849739842946995</v>
      </c>
      <c r="M10" s="27">
        <f>+'C1A1'!M13/'C1A1'!M7*100</f>
        <v>60.063142260784872</v>
      </c>
      <c r="N10" s="27">
        <f>+'C1A1'!N13/'C1A1'!N7*100</f>
        <v>61.499397546148359</v>
      </c>
      <c r="O10" s="27">
        <f>+'C1A1'!O13/'C1A1'!O7*100</f>
        <v>61.841188885830057</v>
      </c>
      <c r="P10" s="27">
        <f>+'C1A1'!P13/'C1A1'!P7*100</f>
        <v>51.29552003450528</v>
      </c>
      <c r="Q10" s="27">
        <f>+'C1A1'!Q13/'C1A1'!Q7*100</f>
        <v>53.537691042498082</v>
      </c>
    </row>
    <row r="11" spans="1:17">
      <c r="A11" s="1339"/>
      <c r="B11" s="16" t="s">
        <v>97</v>
      </c>
      <c r="C11" s="26">
        <v>75.319778423473835</v>
      </c>
      <c r="D11" s="26">
        <v>77.972770776351325</v>
      </c>
      <c r="E11" s="26">
        <v>76.773171845418986</v>
      </c>
      <c r="F11" s="26">
        <v>76.149600803671149</v>
      </c>
      <c r="G11" s="26">
        <v>75.823405187235267</v>
      </c>
      <c r="H11" s="26">
        <v>77.273312361469536</v>
      </c>
      <c r="I11" s="26">
        <v>77.074219427859546</v>
      </c>
      <c r="J11" s="26">
        <v>76.18755963972373</v>
      </c>
      <c r="K11" s="26">
        <v>75.036012582473717</v>
      </c>
      <c r="L11" s="553">
        <f>+'C1A1'!L14/'C1A1'!L8*100</f>
        <v>74.922987994790589</v>
      </c>
      <c r="M11" s="553">
        <f>+'C1A1'!M14/'C1A1'!M8*100</f>
        <v>73.696814520209543</v>
      </c>
      <c r="N11" s="553">
        <f>+'C1A1'!N14/'C1A1'!N8*100</f>
        <v>74.976612291234559</v>
      </c>
      <c r="O11" s="553">
        <f>+'C1A1'!O14/'C1A1'!O8*100</f>
        <v>74.175145621028022</v>
      </c>
      <c r="P11" s="553">
        <f>+'C1A1'!P14/'C1A1'!P8*100</f>
        <v>63.974005150251358</v>
      </c>
      <c r="Q11" s="553">
        <f>+'C1A1'!Q14/'C1A1'!Q8*100</f>
        <v>66.208596728326739</v>
      </c>
    </row>
    <row r="12" spans="1:17">
      <c r="A12" s="1339"/>
      <c r="B12" s="16" t="s">
        <v>98</v>
      </c>
      <c r="C12" s="26">
        <v>42.796129474137715</v>
      </c>
      <c r="D12" s="26">
        <v>43.627555845561055</v>
      </c>
      <c r="E12" s="26">
        <v>43.994010661217494</v>
      </c>
      <c r="F12" s="26">
        <v>43.499905716747648</v>
      </c>
      <c r="G12" s="26">
        <v>43.533953052185723</v>
      </c>
      <c r="H12" s="26">
        <v>45.653855646177405</v>
      </c>
      <c r="I12" s="26">
        <v>46.796714476400922</v>
      </c>
      <c r="J12" s="26">
        <v>46.826310835501914</v>
      </c>
      <c r="K12" s="26">
        <v>47.628427114166598</v>
      </c>
      <c r="L12" s="553">
        <f>+'C1A1'!L15/'C1A1'!L9*100</f>
        <v>47.652973096072522</v>
      </c>
      <c r="M12" s="553">
        <f>+'C1A1'!M15/'C1A1'!M9*100</f>
        <v>47.211724920159526</v>
      </c>
      <c r="N12" s="553">
        <f>+'C1A1'!N15/'C1A1'!N9*100</f>
        <v>48.835669781931465</v>
      </c>
      <c r="O12" s="553">
        <f>+'C1A1'!O15/'C1A1'!O9*100</f>
        <v>50.192083023942757</v>
      </c>
      <c r="P12" s="553">
        <f>+'C1A1'!P15/'C1A1'!P9*100</f>
        <v>40.063059313462176</v>
      </c>
      <c r="Q12" s="553">
        <f>+'C1A1'!Q15/'C1A1'!Q9*100</f>
        <v>41.762758833038255</v>
      </c>
    </row>
    <row r="13" spans="1:17" ht="22.5" customHeight="1">
      <c r="A13" s="1339"/>
      <c r="B13" s="17" t="s">
        <v>102</v>
      </c>
      <c r="C13" s="27">
        <v>2.8902564752577979</v>
      </c>
      <c r="D13" s="27">
        <v>2.5064683621663932</v>
      </c>
      <c r="E13" s="27">
        <v>2.2595070380989464</v>
      </c>
      <c r="F13" s="27">
        <v>2.0006979977905894</v>
      </c>
      <c r="G13" s="27">
        <v>1.5374342850381189</v>
      </c>
      <c r="H13" s="27">
        <v>2.3891722025685596</v>
      </c>
      <c r="I13" s="27">
        <v>2.5244087369166301</v>
      </c>
      <c r="J13" s="27">
        <v>2.0497109465181751</v>
      </c>
      <c r="K13" s="27">
        <v>2.4629567361901339</v>
      </c>
      <c r="L13" s="27">
        <f>+'C1A1'!L16/'C1A1'!L13*100</f>
        <v>2.3140986869116418</v>
      </c>
      <c r="M13" s="27">
        <f>+'C1A1'!M16/'C1A1'!M13*100</f>
        <v>2.4842525879847623</v>
      </c>
      <c r="N13" s="27">
        <f>+'C1A1'!N16/'C1A1'!N13*100</f>
        <v>3.6608651815635431</v>
      </c>
      <c r="O13" s="27">
        <f>+'C1A1'!O16/'C1A1'!O13*100</f>
        <v>4.4382034757128084</v>
      </c>
      <c r="P13" s="831" t="s">
        <v>319</v>
      </c>
      <c r="Q13" s="831" t="s">
        <v>319</v>
      </c>
    </row>
    <row r="14" spans="1:17">
      <c r="A14" s="1339"/>
      <c r="B14" s="16" t="s">
        <v>97</v>
      </c>
      <c r="C14" s="26">
        <v>3.0084888768058198</v>
      </c>
      <c r="D14" s="26">
        <v>2.6554178042339882</v>
      </c>
      <c r="E14" s="26">
        <v>2.3444304601093746</v>
      </c>
      <c r="F14" s="26">
        <v>2.1095588664078084</v>
      </c>
      <c r="G14" s="26">
        <v>1.6657407290496091</v>
      </c>
      <c r="H14" s="26">
        <v>2.4102871420881029</v>
      </c>
      <c r="I14" s="26">
        <v>2.9219262945837343</v>
      </c>
      <c r="J14" s="26">
        <v>2.324257418453695</v>
      </c>
      <c r="K14" s="26">
        <v>2.5788599568515336</v>
      </c>
      <c r="L14" s="553">
        <f>+'C1A1'!L17/'C1A1'!L14*100</f>
        <v>2.4057845740899761</v>
      </c>
      <c r="M14" s="553">
        <f>+'C1A1'!M17/'C1A1'!M14*100</f>
        <v>2.5075969975048178</v>
      </c>
      <c r="N14" s="553">
        <f>+'C1A1'!N17/'C1A1'!N14*100</f>
        <v>4.1009386544593562</v>
      </c>
      <c r="O14" s="553">
        <f>+'C1A1'!O17/'C1A1'!O14*100</f>
        <v>4.6096334009853788</v>
      </c>
      <c r="P14" s="831" t="s">
        <v>319</v>
      </c>
      <c r="Q14" s="831" t="s">
        <v>319</v>
      </c>
    </row>
    <row r="15" spans="1:17">
      <c r="A15" s="1339"/>
      <c r="B15" s="16" t="s">
        <v>98</v>
      </c>
      <c r="C15" s="26">
        <v>2.6899196022405736</v>
      </c>
      <c r="D15" s="26">
        <v>2.2544448041559937</v>
      </c>
      <c r="E15" s="26">
        <v>2.1190818662506836</v>
      </c>
      <c r="F15" s="26">
        <v>1.8197315306120583</v>
      </c>
      <c r="G15" s="26">
        <v>1.329943814297917</v>
      </c>
      <c r="H15" s="26">
        <v>2.3563126638962699</v>
      </c>
      <c r="I15" s="26">
        <v>1.9073665125776615</v>
      </c>
      <c r="J15" s="26">
        <v>1.6363082780556444</v>
      </c>
      <c r="K15" s="26">
        <v>2.2912910334563978</v>
      </c>
      <c r="L15" s="553">
        <f>+'C1A1'!L18/'C1A1'!L15*100</f>
        <v>2.1789223186874764</v>
      </c>
      <c r="M15" s="553">
        <f>+'C1A1'!M18/'C1A1'!M15*100</f>
        <v>2.4499031275947969</v>
      </c>
      <c r="N15" s="553">
        <f>+'C1A1'!N18/'C1A1'!N15*100</f>
        <v>3.0260091163279523</v>
      </c>
      <c r="O15" s="553">
        <f>+'C1A1'!O18/'C1A1'!O15*100</f>
        <v>4.1989270046315186</v>
      </c>
      <c r="P15" s="831" t="s">
        <v>319</v>
      </c>
      <c r="Q15" s="831" t="s">
        <v>319</v>
      </c>
    </row>
    <row r="16" spans="1:17" ht="22.5" customHeight="1">
      <c r="A16" s="1339"/>
      <c r="B16" s="17" t="s">
        <v>103</v>
      </c>
      <c r="C16" s="27">
        <v>6.3716175470117671</v>
      </c>
      <c r="D16" s="27">
        <v>5.5785461475632996</v>
      </c>
      <c r="E16" s="27">
        <v>6.5570230053232885</v>
      </c>
      <c r="F16" s="27">
        <v>6.5158598295362955</v>
      </c>
      <c r="G16" s="27">
        <v>4.4814326276017793</v>
      </c>
      <c r="H16" s="27">
        <v>4.0504580705679647</v>
      </c>
      <c r="I16" s="27">
        <v>4.0984137706794446</v>
      </c>
      <c r="J16" s="27">
        <v>4.8226935224722194</v>
      </c>
      <c r="K16" s="27">
        <v>5.0522668118203118</v>
      </c>
      <c r="L16" s="27">
        <f>+'C1A1'!L19/'C1A1'!L10*100</f>
        <v>5.4942879025220757</v>
      </c>
      <c r="M16" s="27">
        <f>+'C1A1'!M19/'C1A1'!M10*100</f>
        <v>6.1303237831521749</v>
      </c>
      <c r="N16" s="27">
        <f>+'C1A1'!N19/'C1A1'!N10*100</f>
        <v>5.9557913173019816</v>
      </c>
      <c r="O16" s="27">
        <f>+'C1A1'!O19/'C1A1'!O10*100</f>
        <v>7.0695917702792741</v>
      </c>
      <c r="P16" s="27">
        <f>+'C1A1'!P19/'C1A1'!P10*100</f>
        <v>18.548135087941741</v>
      </c>
      <c r="Q16" s="27">
        <f>+'C1A1'!Q19/'C1A1'!Q10*100</f>
        <v>11.2933499519697</v>
      </c>
    </row>
    <row r="17" spans="1:17">
      <c r="A17" s="1339"/>
      <c r="B17" s="16" t="s">
        <v>97</v>
      </c>
      <c r="C17" s="26">
        <v>4.9789213710350912</v>
      </c>
      <c r="D17" s="26">
        <v>4.3740637705970471</v>
      </c>
      <c r="E17" s="26">
        <v>5.112628751033073</v>
      </c>
      <c r="F17" s="26">
        <v>5.2859253886571915</v>
      </c>
      <c r="G17" s="26">
        <v>4.2070218832871191</v>
      </c>
      <c r="H17" s="26">
        <v>3.4730031677930255</v>
      </c>
      <c r="I17" s="26">
        <v>3.3179405479806237</v>
      </c>
      <c r="J17" s="26">
        <v>3.9919444897312979</v>
      </c>
      <c r="K17" s="26">
        <v>4.2326069416789416</v>
      </c>
      <c r="L17" s="26">
        <f>+'C1A1'!L20/'C1A1'!L11*100</f>
        <v>4.6884231179910785</v>
      </c>
      <c r="M17" s="26">
        <f>+'C1A1'!M20/'C1A1'!M11*100</f>
        <v>4.9974132824150557</v>
      </c>
      <c r="N17" s="26">
        <f>+'C1A1'!N20/'C1A1'!N11*100</f>
        <v>4.8178379282805297</v>
      </c>
      <c r="O17" s="26">
        <f>+'C1A1'!O20/'C1A1'!O11*100</f>
        <v>5.8214315473009197</v>
      </c>
      <c r="P17" s="26">
        <f>+'C1A1'!P20/'C1A1'!P11*100</f>
        <v>13.586696147219564</v>
      </c>
      <c r="Q17" s="26">
        <f>+'C1A1'!Q20/'C1A1'!Q11*100</f>
        <v>10.973293316003534</v>
      </c>
    </row>
    <row r="18" spans="1:17">
      <c r="A18" s="1339"/>
      <c r="B18" s="16" t="s">
        <v>98</v>
      </c>
      <c r="C18" s="26">
        <v>8.6405128688875514</v>
      </c>
      <c r="D18" s="26">
        <v>7.5488771813137765</v>
      </c>
      <c r="E18" s="26">
        <v>8.8512971337825537</v>
      </c>
      <c r="F18" s="26">
        <v>8.4912655386711435</v>
      </c>
      <c r="G18" s="26">
        <v>4.9218837210431037</v>
      </c>
      <c r="H18" s="26">
        <v>4.9354907541255564</v>
      </c>
      <c r="I18" s="26">
        <v>5.2852432666052822</v>
      </c>
      <c r="J18" s="26">
        <v>6.0468332757047696</v>
      </c>
      <c r="K18" s="26">
        <v>6.2408178872587499</v>
      </c>
      <c r="L18" s="26">
        <f>+'C1A1'!L21/'C1A1'!L12*100</f>
        <v>6.6578580437813768</v>
      </c>
      <c r="M18" s="26">
        <f>+'C1A1'!M21/'C1A1'!M12*100</f>
        <v>7.7490303817959445</v>
      </c>
      <c r="N18" s="26">
        <f>+'C1A1'!N21/'C1A1'!N12*100</f>
        <v>7.5502913672629361</v>
      </c>
      <c r="O18" s="26">
        <f>+'C1A1'!O21/'C1A1'!O12*100</f>
        <v>8.7574235226364809</v>
      </c>
      <c r="P18" s="26">
        <f>+'C1A1'!P21/'C1A1'!P12*100</f>
        <v>24.66710962862545</v>
      </c>
      <c r="Q18" s="26">
        <f>+'C1A1'!Q21/'C1A1'!Q12*100</f>
        <v>11.760702409340103</v>
      </c>
    </row>
    <row r="19" spans="1:17" ht="22.5" customHeight="1">
      <c r="A19" s="1339"/>
      <c r="B19" s="17" t="s">
        <v>104</v>
      </c>
      <c r="C19" s="27">
        <v>37.25252331083319</v>
      </c>
      <c r="D19" s="27">
        <v>36.105477534048966</v>
      </c>
      <c r="E19" s="27">
        <v>35.851585775139569</v>
      </c>
      <c r="F19" s="27">
        <v>36.456761294398326</v>
      </c>
      <c r="G19" s="27">
        <v>38.14818371431096</v>
      </c>
      <c r="H19" s="27">
        <v>36.633391257008931</v>
      </c>
      <c r="I19" s="27">
        <v>35.885256654425767</v>
      </c>
      <c r="J19" s="27">
        <v>35.973496051150292</v>
      </c>
      <c r="K19" s="27">
        <v>35.849669712626799</v>
      </c>
      <c r="L19" s="27">
        <f>+'C1A1'!L22/'C1A1'!L7*100</f>
        <v>35.612632831988478</v>
      </c>
      <c r="M19" s="27">
        <f>+'C1A1'!M22/'C1A1'!M7*100</f>
        <v>36.014328927657822</v>
      </c>
      <c r="N19" s="27">
        <f>+'C1A1'!N22/'C1A1'!N7*100</f>
        <v>34.605864191334476</v>
      </c>
      <c r="O19" s="27">
        <f>+'C1A1'!O22/'C1A1'!O7*100</f>
        <v>33.454301919172892</v>
      </c>
      <c r="P19" s="27">
        <f>+'C1A1'!P22/'C1A1'!P7*100</f>
        <v>37.023516785173797</v>
      </c>
      <c r="Q19" s="27">
        <f>+'C1A1'!Q22/'C1A1'!Q7*100</f>
        <v>39.646361334229113</v>
      </c>
    </row>
    <row r="20" spans="1:17">
      <c r="A20" s="1339"/>
      <c r="B20" s="16" t="s">
        <v>97</v>
      </c>
      <c r="C20" s="26">
        <v>20.733610362833328</v>
      </c>
      <c r="D20" s="26">
        <v>18.460645876138003</v>
      </c>
      <c r="E20" s="26">
        <v>19.090211020831873</v>
      </c>
      <c r="F20" s="26">
        <v>19.600543935893988</v>
      </c>
      <c r="G20" s="26">
        <v>20.846593687845207</v>
      </c>
      <c r="H20" s="26">
        <v>19.946424422802821</v>
      </c>
      <c r="I20" s="26">
        <v>20.280743020260815</v>
      </c>
      <c r="J20" s="26">
        <v>20.64461754297799</v>
      </c>
      <c r="K20" s="26">
        <v>21.647639988719561</v>
      </c>
      <c r="L20" s="26">
        <f>+'C1A1'!L23/'C1A1'!L8*100</f>
        <v>21.391513553970896</v>
      </c>
      <c r="M20" s="26">
        <f>+'C1A1'!M23/'C1A1'!M8*100</f>
        <v>22.426517985990486</v>
      </c>
      <c r="N20" s="26">
        <f>+'C1A1'!N23/'C1A1'!N8*100</f>
        <v>21.228294609719097</v>
      </c>
      <c r="O20" s="26">
        <f>+'C1A1'!O23/'C1A1'!O8*100</f>
        <v>21.239888395328197</v>
      </c>
      <c r="P20" s="26">
        <f>+'C1A1'!P23/'C1A1'!P8*100</f>
        <v>25.967412078999075</v>
      </c>
      <c r="Q20" s="26">
        <f>+'C1A1'!Q23/'C1A1'!Q8*100</f>
        <v>25.630634677595609</v>
      </c>
    </row>
    <row r="21" spans="1:17">
      <c r="A21" s="1340"/>
      <c r="B21" s="23" t="s">
        <v>98</v>
      </c>
      <c r="C21" s="28">
        <v>53.156337871380735</v>
      </c>
      <c r="D21" s="28">
        <v>52.810139546792989</v>
      </c>
      <c r="E21" s="28">
        <v>51.733805004565738</v>
      </c>
      <c r="F21" s="28">
        <v>52.463657187685733</v>
      </c>
      <c r="G21" s="28">
        <v>54.212436303998544</v>
      </c>
      <c r="H21" s="28">
        <v>51.975920342576565</v>
      </c>
      <c r="I21" s="28">
        <v>50.591949881552893</v>
      </c>
      <c r="J21" s="28">
        <v>50.159944078400976</v>
      </c>
      <c r="K21" s="28">
        <v>49.20131976311874</v>
      </c>
      <c r="L21" s="554">
        <f>+'C1A1'!L24/'C1A1'!L9*100</f>
        <v>48.948061296446618</v>
      </c>
      <c r="M21" s="554">
        <f>+'C1A1'!M24/'C1A1'!M9*100</f>
        <v>48.82251632090906</v>
      </c>
      <c r="N21" s="554">
        <f>+'C1A1'!N24/'C1A1'!N9*100</f>
        <v>47.175961391144476</v>
      </c>
      <c r="O21" s="554">
        <f>+'C1A1'!O24/'C1A1'!O9*100</f>
        <v>44.990502283333726</v>
      </c>
      <c r="P21" s="554">
        <f>+'C1A1'!P24/'C1A1'!P9*100</f>
        <v>46.818635106179883</v>
      </c>
      <c r="Q21" s="554">
        <f>+'C1A1'!Q24/'C1A1'!Q9*100</f>
        <v>52.671020765855644</v>
      </c>
    </row>
    <row r="22" spans="1:17" ht="14.4">
      <c r="M22" s="485"/>
    </row>
    <row r="23" spans="1:17" ht="14.4">
      <c r="M23" s="486"/>
    </row>
    <row r="24" spans="1:17" ht="14.4">
      <c r="M24" s="486"/>
    </row>
    <row r="25" spans="1:17" ht="14.4">
      <c r="M25" s="485"/>
    </row>
    <row r="26" spans="1:17" ht="14.4">
      <c r="M26" s="486"/>
    </row>
    <row r="27" spans="1:17" ht="14.4">
      <c r="M27" s="486"/>
    </row>
    <row r="28" spans="1:17" ht="14.4">
      <c r="M28" s="485"/>
    </row>
    <row r="29" spans="1:17" ht="14.4">
      <c r="M29" s="486"/>
    </row>
    <row r="30" spans="1:17" ht="14.4">
      <c r="M30" s="486"/>
    </row>
    <row r="31" spans="1:17" ht="14.4">
      <c r="M31" s="485"/>
    </row>
    <row r="32" spans="1:17" ht="14.4">
      <c r="M32" s="486"/>
    </row>
    <row r="33" spans="13:13" ht="14.4">
      <c r="M33" s="486"/>
    </row>
    <row r="34" spans="13:13" ht="14.4">
      <c r="M34" s="485"/>
    </row>
    <row r="35" spans="13:13" ht="14.4">
      <c r="M35" s="486"/>
    </row>
    <row r="36" spans="13:13" ht="14.4">
      <c r="M36" s="486"/>
    </row>
    <row r="37" spans="13:13" ht="14.4">
      <c r="M37" s="487"/>
    </row>
    <row r="38" spans="13:13" ht="14.4">
      <c r="M38" s="485"/>
    </row>
    <row r="39" spans="13:13" ht="14.4">
      <c r="M39" s="486"/>
    </row>
    <row r="40" spans="13:13" ht="14.4">
      <c r="M40" s="486"/>
    </row>
    <row r="41" spans="13:13" ht="14.4">
      <c r="M41" s="485"/>
    </row>
    <row r="42" spans="13:13" ht="14.4">
      <c r="M42" s="486"/>
    </row>
    <row r="43" spans="13:13" ht="14.4">
      <c r="M43" s="486"/>
    </row>
    <row r="44" spans="13:13" ht="14.4">
      <c r="M44" s="485"/>
    </row>
    <row r="45" spans="13:13" ht="14.4">
      <c r="M45" s="486"/>
    </row>
    <row r="46" spans="13:13" ht="14.4">
      <c r="M46" s="486"/>
    </row>
    <row r="47" spans="13:13" ht="14.4">
      <c r="M47" s="485"/>
    </row>
    <row r="48" spans="13:13" ht="14.4">
      <c r="M48" s="486"/>
    </row>
    <row r="49" spans="13:13" ht="14.4">
      <c r="M49" s="486"/>
    </row>
    <row r="50" spans="13:13" ht="14.4">
      <c r="M50" s="485"/>
    </row>
    <row r="51" spans="13:13" ht="14.4">
      <c r="M51" s="486"/>
    </row>
    <row r="52" spans="13:13" ht="14.4">
      <c r="M52" s="486"/>
    </row>
  </sheetData>
  <mergeCells count="2">
    <mergeCell ref="A3:A21"/>
    <mergeCell ref="A2:Q2"/>
  </mergeCells>
  <pageMargins left="0.7" right="0.7" top="0.75" bottom="0.75" header="0.3" footer="0.3"/>
  <pageSetup paperSize="9" orientation="portrait" horizontalDpi="4294967293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</sheetPr>
  <dimension ref="A1:Q17"/>
  <sheetViews>
    <sheetView showGridLines="0" workbookViewId="0">
      <selection activeCell="A2" sqref="A2:B2"/>
    </sheetView>
  </sheetViews>
  <sheetFormatPr baseColWidth="10" defaultColWidth="9.6640625" defaultRowHeight="13.8"/>
  <cols>
    <col min="1" max="1" width="5.109375" style="161" customWidth="1"/>
    <col min="2" max="2" width="22.88671875" style="11" customWidth="1"/>
    <col min="3" max="14" width="9.6640625" style="11"/>
    <col min="15" max="16384" width="9.6640625" style="161"/>
  </cols>
  <sheetData>
    <row r="1" spans="1:17" ht="30" customHeight="1">
      <c r="A1" s="1367" t="s">
        <v>629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29.25" customHeight="1">
      <c r="A2" s="1454" t="s">
        <v>252</v>
      </c>
      <c r="B2" s="1455"/>
      <c r="C2" s="130">
        <v>2007</v>
      </c>
      <c r="D2" s="130">
        <v>2008</v>
      </c>
      <c r="E2" s="130">
        <v>2009</v>
      </c>
      <c r="F2" s="130">
        <v>2010</v>
      </c>
      <c r="G2" s="130">
        <v>2011</v>
      </c>
      <c r="H2" s="130">
        <v>2012</v>
      </c>
      <c r="I2" s="130">
        <v>2013</v>
      </c>
      <c r="J2" s="130">
        <v>2014</v>
      </c>
      <c r="K2" s="130">
        <v>2015</v>
      </c>
      <c r="L2" s="522">
        <v>2016</v>
      </c>
      <c r="M2" s="570">
        <v>2017</v>
      </c>
      <c r="N2" s="603">
        <v>2018</v>
      </c>
      <c r="O2" s="734">
        <v>2019</v>
      </c>
      <c r="P2" s="858">
        <v>2020</v>
      </c>
      <c r="Q2" s="858">
        <v>2021</v>
      </c>
    </row>
    <row r="3" spans="1:17" s="162" customFormat="1" ht="24.75" customHeight="1">
      <c r="A3" s="1390" t="s">
        <v>119</v>
      </c>
      <c r="B3" s="246" t="s">
        <v>119</v>
      </c>
      <c r="C3" s="247">
        <v>325.10000000000002</v>
      </c>
      <c r="D3" s="247">
        <v>351.74</v>
      </c>
      <c r="E3" s="247">
        <v>364</v>
      </c>
      <c r="F3" s="247">
        <v>389.18</v>
      </c>
      <c r="G3" s="247">
        <v>450.45</v>
      </c>
      <c r="H3" s="247">
        <v>505.04</v>
      </c>
      <c r="I3" s="247">
        <v>526.09</v>
      </c>
      <c r="J3" s="247">
        <v>559.01</v>
      </c>
      <c r="K3" s="247">
        <v>573.35</v>
      </c>
      <c r="L3" s="247">
        <v>620.79999999999995</v>
      </c>
      <c r="M3" s="247">
        <v>644.5</v>
      </c>
      <c r="N3" s="247">
        <v>666.89</v>
      </c>
      <c r="O3" s="247">
        <v>682.50177182208859</v>
      </c>
      <c r="P3" s="247">
        <v>658.78530192414189</v>
      </c>
      <c r="Q3" s="247">
        <v>656.5537383768899</v>
      </c>
    </row>
    <row r="4" spans="1:17">
      <c r="A4" s="1391"/>
      <c r="B4" s="237" t="s">
        <v>253</v>
      </c>
      <c r="C4" s="238">
        <v>159.07</v>
      </c>
      <c r="D4" s="238">
        <v>183.87</v>
      </c>
      <c r="E4" s="238">
        <v>193.53</v>
      </c>
      <c r="F4" s="238">
        <v>219.26</v>
      </c>
      <c r="G4" s="238">
        <v>252.36</v>
      </c>
      <c r="H4" s="238">
        <v>246.56</v>
      </c>
      <c r="I4" s="238">
        <v>268.23</v>
      </c>
      <c r="J4" s="238">
        <v>311</v>
      </c>
      <c r="K4" s="238">
        <v>317.14999999999998</v>
      </c>
      <c r="L4" s="238">
        <v>324.68</v>
      </c>
      <c r="M4" s="238">
        <v>348.16</v>
      </c>
      <c r="N4" s="332">
        <v>366.57</v>
      </c>
      <c r="O4" s="332">
        <v>326.82273743977976</v>
      </c>
      <c r="P4" s="332">
        <v>224.92788194829691</v>
      </c>
      <c r="Q4" s="332">
        <v>282.51979430250594</v>
      </c>
    </row>
    <row r="5" spans="1:17">
      <c r="A5" s="1391"/>
      <c r="B5" s="237" t="s">
        <v>254</v>
      </c>
      <c r="C5" s="238">
        <v>293.58999999999997</v>
      </c>
      <c r="D5" s="238">
        <v>326.47000000000003</v>
      </c>
      <c r="E5" s="238">
        <v>340.82</v>
      </c>
      <c r="F5" s="238">
        <v>363.34</v>
      </c>
      <c r="G5" s="238">
        <v>407.63</v>
      </c>
      <c r="H5" s="238">
        <v>473.86</v>
      </c>
      <c r="I5" s="238">
        <v>470.51</v>
      </c>
      <c r="J5" s="238">
        <v>525.82000000000005</v>
      </c>
      <c r="K5" s="238">
        <v>540.33000000000004</v>
      </c>
      <c r="L5" s="238">
        <v>582.75</v>
      </c>
      <c r="M5" s="238">
        <v>591.29999999999995</v>
      </c>
      <c r="N5" s="332">
        <v>623.05999999999995</v>
      </c>
      <c r="O5" s="332">
        <v>633.57844870253837</v>
      </c>
      <c r="P5" s="332">
        <v>592.67175572519091</v>
      </c>
      <c r="Q5" s="332">
        <v>607.53012898309385</v>
      </c>
    </row>
    <row r="6" spans="1:17">
      <c r="A6" s="1391"/>
      <c r="B6" s="237" t="s">
        <v>255</v>
      </c>
      <c r="C6" s="238">
        <v>360.96</v>
      </c>
      <c r="D6" s="238">
        <v>389.37</v>
      </c>
      <c r="E6" s="238">
        <v>391.21</v>
      </c>
      <c r="F6" s="238">
        <v>446.57</v>
      </c>
      <c r="G6" s="238">
        <v>473.31</v>
      </c>
      <c r="H6" s="238">
        <v>529.74</v>
      </c>
      <c r="I6" s="238">
        <v>552.58000000000004</v>
      </c>
      <c r="J6" s="238">
        <v>595.34</v>
      </c>
      <c r="K6" s="238">
        <v>609.95000000000005</v>
      </c>
      <c r="L6" s="238">
        <v>697.52</v>
      </c>
      <c r="M6" s="238">
        <v>684.77</v>
      </c>
      <c r="N6" s="332">
        <v>705.08</v>
      </c>
      <c r="O6" s="332">
        <v>718.47458958447885</v>
      </c>
      <c r="P6" s="332">
        <v>714.75199543899657</v>
      </c>
      <c r="Q6" s="332">
        <v>698.63821306983311</v>
      </c>
    </row>
    <row r="7" spans="1:17">
      <c r="A7" s="1391"/>
      <c r="B7" s="237" t="s">
        <v>256</v>
      </c>
      <c r="C7" s="238">
        <v>376.96</v>
      </c>
      <c r="D7" s="238">
        <v>397.24</v>
      </c>
      <c r="E7" s="238">
        <v>426.74</v>
      </c>
      <c r="F7" s="238">
        <v>455.3</v>
      </c>
      <c r="G7" s="238">
        <v>513.51</v>
      </c>
      <c r="H7" s="238">
        <v>554.55999999999995</v>
      </c>
      <c r="I7" s="238">
        <v>578.99</v>
      </c>
      <c r="J7" s="238">
        <v>623.70000000000005</v>
      </c>
      <c r="K7" s="238">
        <v>649.41999999999996</v>
      </c>
      <c r="L7" s="238">
        <v>699.08</v>
      </c>
      <c r="M7" s="238">
        <v>711.88</v>
      </c>
      <c r="N7" s="332">
        <v>732.65</v>
      </c>
      <c r="O7" s="332">
        <v>746.01499548890888</v>
      </c>
      <c r="P7" s="332">
        <v>745.06684214796314</v>
      </c>
      <c r="Q7" s="332">
        <v>739.83239253865804</v>
      </c>
    </row>
    <row r="8" spans="1:17" s="162" customFormat="1" ht="24.75" customHeight="1">
      <c r="A8" s="1391"/>
      <c r="B8" s="272" t="s">
        <v>150</v>
      </c>
      <c r="C8" s="737">
        <v>317.31</v>
      </c>
      <c r="D8" s="737">
        <v>346.28</v>
      </c>
      <c r="E8" s="737">
        <v>360.1</v>
      </c>
      <c r="F8" s="737">
        <v>387.06</v>
      </c>
      <c r="G8" s="737">
        <v>452.9</v>
      </c>
      <c r="H8" s="737">
        <v>496.62</v>
      </c>
      <c r="I8" s="737">
        <v>522.41999999999996</v>
      </c>
      <c r="J8" s="737">
        <v>555.4</v>
      </c>
      <c r="K8" s="737">
        <v>566.52</v>
      </c>
      <c r="L8" s="737">
        <v>617.88</v>
      </c>
      <c r="M8" s="737">
        <v>640.4</v>
      </c>
      <c r="N8" s="738">
        <v>659.5</v>
      </c>
      <c r="O8" s="738">
        <v>670.77744196514698</v>
      </c>
      <c r="P8" s="738">
        <v>626.11677191894933</v>
      </c>
      <c r="Q8" s="738">
        <v>638.45224985760399</v>
      </c>
    </row>
    <row r="9" spans="1:17">
      <c r="A9" s="1391"/>
      <c r="B9" s="237" t="s">
        <v>253</v>
      </c>
      <c r="C9" s="238">
        <v>148.16999999999999</v>
      </c>
      <c r="D9" s="238">
        <v>178.5</v>
      </c>
      <c r="E9" s="238">
        <v>187.29</v>
      </c>
      <c r="F9" s="238">
        <v>209.94</v>
      </c>
      <c r="G9" s="238">
        <v>234.18</v>
      </c>
      <c r="H9" s="238">
        <v>230.59</v>
      </c>
      <c r="I9" s="238">
        <v>256.95</v>
      </c>
      <c r="J9" s="238">
        <v>298.51</v>
      </c>
      <c r="K9" s="238">
        <v>289.31</v>
      </c>
      <c r="L9" s="238">
        <v>307.64999999999998</v>
      </c>
      <c r="M9" s="238">
        <v>330.5</v>
      </c>
      <c r="N9" s="332">
        <v>341.1</v>
      </c>
      <c r="O9" s="332">
        <v>304.06229929351315</v>
      </c>
      <c r="P9" s="332">
        <v>211.27624372432678</v>
      </c>
      <c r="Q9" s="332">
        <v>261.12120457939272</v>
      </c>
    </row>
    <row r="10" spans="1:17">
      <c r="A10" s="1391"/>
      <c r="B10" s="237" t="s">
        <v>254</v>
      </c>
      <c r="C10" s="238">
        <v>287.83</v>
      </c>
      <c r="D10" s="238">
        <v>322.8</v>
      </c>
      <c r="E10" s="238">
        <v>340.66</v>
      </c>
      <c r="F10" s="238">
        <v>362.15</v>
      </c>
      <c r="G10" s="238">
        <v>412.79</v>
      </c>
      <c r="H10" s="238">
        <v>473.09</v>
      </c>
      <c r="I10" s="238">
        <v>467.19</v>
      </c>
      <c r="J10" s="238">
        <v>531.08000000000004</v>
      </c>
      <c r="K10" s="238">
        <v>533.21</v>
      </c>
      <c r="L10" s="238">
        <v>594.44000000000005</v>
      </c>
      <c r="M10" s="238">
        <v>604.51</v>
      </c>
      <c r="N10" s="332">
        <v>627.75</v>
      </c>
      <c r="O10" s="332">
        <v>626.26382031847572</v>
      </c>
      <c r="P10" s="332">
        <v>555.29563888562359</v>
      </c>
      <c r="Q10" s="332">
        <v>612.30131601435653</v>
      </c>
    </row>
    <row r="11" spans="1:17">
      <c r="A11" s="1391"/>
      <c r="B11" s="237" t="s">
        <v>255</v>
      </c>
      <c r="C11" s="238">
        <v>357.16</v>
      </c>
      <c r="D11" s="238">
        <v>384.3</v>
      </c>
      <c r="E11" s="238">
        <v>389.1</v>
      </c>
      <c r="F11" s="238">
        <v>447.63</v>
      </c>
      <c r="G11" s="238">
        <v>485.38</v>
      </c>
      <c r="H11" s="238">
        <v>530.94000000000005</v>
      </c>
      <c r="I11" s="238">
        <v>553.92999999999995</v>
      </c>
      <c r="J11" s="238">
        <v>598.63</v>
      </c>
      <c r="K11" s="238">
        <v>598.27</v>
      </c>
      <c r="L11" s="238">
        <v>707.1</v>
      </c>
      <c r="M11" s="238">
        <v>686.72</v>
      </c>
      <c r="N11" s="332">
        <v>714.28</v>
      </c>
      <c r="O11" s="332">
        <v>722.61385106521595</v>
      </c>
      <c r="P11" s="332">
        <v>694.42497261774372</v>
      </c>
      <c r="Q11" s="332">
        <v>694.4765848608489</v>
      </c>
    </row>
    <row r="12" spans="1:17">
      <c r="A12" s="1391"/>
      <c r="B12" s="237" t="s">
        <v>256</v>
      </c>
      <c r="C12" s="238">
        <v>374.85</v>
      </c>
      <c r="D12" s="238">
        <v>398.72</v>
      </c>
      <c r="E12" s="238">
        <v>429.87</v>
      </c>
      <c r="F12" s="238">
        <v>460.99</v>
      </c>
      <c r="G12" s="238">
        <v>522.70000000000005</v>
      </c>
      <c r="H12" s="238">
        <v>554.75</v>
      </c>
      <c r="I12" s="238">
        <v>587.5</v>
      </c>
      <c r="J12" s="238">
        <v>632.07000000000005</v>
      </c>
      <c r="K12" s="238">
        <v>657.93</v>
      </c>
      <c r="L12" s="238">
        <v>702.67</v>
      </c>
      <c r="M12" s="238">
        <v>713.68</v>
      </c>
      <c r="N12" s="332">
        <v>729.42</v>
      </c>
      <c r="O12" s="332">
        <v>748.48633940136358</v>
      </c>
      <c r="P12" s="332">
        <v>734.06353892207312</v>
      </c>
      <c r="Q12" s="332">
        <v>729.69811958259152</v>
      </c>
    </row>
    <row r="13" spans="1:17" s="162" customFormat="1" ht="24.75" customHeight="1">
      <c r="A13" s="1391"/>
      <c r="B13" s="272" t="s">
        <v>151</v>
      </c>
      <c r="C13" s="737">
        <v>342.12</v>
      </c>
      <c r="D13" s="737">
        <v>364.36</v>
      </c>
      <c r="E13" s="737">
        <v>371.94</v>
      </c>
      <c r="F13" s="737">
        <v>393.25</v>
      </c>
      <c r="G13" s="737">
        <v>445.35</v>
      </c>
      <c r="H13" s="737">
        <v>520.29999999999995</v>
      </c>
      <c r="I13" s="737">
        <v>532.41</v>
      </c>
      <c r="J13" s="737">
        <v>564.88</v>
      </c>
      <c r="K13" s="737">
        <v>583.82000000000005</v>
      </c>
      <c r="L13" s="737">
        <v>627.02</v>
      </c>
      <c r="M13" s="737">
        <v>652.66999999999996</v>
      </c>
      <c r="N13" s="738">
        <v>681.92</v>
      </c>
      <c r="O13" s="738">
        <v>703.08277551388994</v>
      </c>
      <c r="P13" s="738">
        <v>721.40165227884529</v>
      </c>
      <c r="Q13" s="738">
        <v>692.73116386376057</v>
      </c>
    </row>
    <row r="14" spans="1:17">
      <c r="A14" s="1391"/>
      <c r="B14" s="237" t="s">
        <v>253</v>
      </c>
      <c r="C14" s="238">
        <v>207.24</v>
      </c>
      <c r="D14" s="238">
        <v>209.14</v>
      </c>
      <c r="E14" s="238">
        <v>219.44</v>
      </c>
      <c r="F14" s="238">
        <v>259.77</v>
      </c>
      <c r="G14" s="238">
        <v>315.02</v>
      </c>
      <c r="H14" s="238">
        <v>329.18</v>
      </c>
      <c r="I14" s="238">
        <v>308.83999999999997</v>
      </c>
      <c r="J14" s="238">
        <v>369.7</v>
      </c>
      <c r="K14" s="238">
        <v>409.21</v>
      </c>
      <c r="L14" s="238">
        <v>382.41</v>
      </c>
      <c r="M14" s="238">
        <v>408.71</v>
      </c>
      <c r="N14" s="332">
        <v>443.4</v>
      </c>
      <c r="O14" s="332">
        <v>416.53307974459995</v>
      </c>
      <c r="P14" s="332">
        <v>410.40018087271085</v>
      </c>
      <c r="Q14" s="332">
        <v>379.95806890299184</v>
      </c>
    </row>
    <row r="15" spans="1:17">
      <c r="A15" s="1391"/>
      <c r="B15" s="237" t="s">
        <v>254</v>
      </c>
      <c r="C15" s="238">
        <v>304.35000000000002</v>
      </c>
      <c r="D15" s="238">
        <v>334.64</v>
      </c>
      <c r="E15" s="238">
        <v>341.14</v>
      </c>
      <c r="F15" s="238">
        <v>365.81</v>
      </c>
      <c r="G15" s="238">
        <v>399.17</v>
      </c>
      <c r="H15" s="238">
        <v>475.28</v>
      </c>
      <c r="I15" s="238">
        <v>476.06</v>
      </c>
      <c r="J15" s="238">
        <v>518.39</v>
      </c>
      <c r="K15" s="238">
        <v>551.21</v>
      </c>
      <c r="L15" s="238">
        <v>569.1</v>
      </c>
      <c r="M15" s="238">
        <v>573.33000000000004</v>
      </c>
      <c r="N15" s="332">
        <v>613.03</v>
      </c>
      <c r="O15" s="332">
        <v>648.97197629326115</v>
      </c>
      <c r="P15" s="332">
        <v>635.38781163434908</v>
      </c>
      <c r="Q15" s="332">
        <v>598.32897758770889</v>
      </c>
    </row>
    <row r="16" spans="1:17">
      <c r="A16" s="1391"/>
      <c r="B16" s="237" t="s">
        <v>255</v>
      </c>
      <c r="C16" s="238">
        <v>370.46</v>
      </c>
      <c r="D16" s="238">
        <v>402.83</v>
      </c>
      <c r="E16" s="238">
        <v>395.57</v>
      </c>
      <c r="F16" s="238">
        <v>444.65</v>
      </c>
      <c r="G16" s="238">
        <v>453.46</v>
      </c>
      <c r="H16" s="238">
        <v>527.89</v>
      </c>
      <c r="I16" s="238">
        <v>550.36</v>
      </c>
      <c r="J16" s="238">
        <v>590.07000000000005</v>
      </c>
      <c r="K16" s="238">
        <v>635.11</v>
      </c>
      <c r="L16" s="238">
        <v>676.66</v>
      </c>
      <c r="M16" s="238">
        <v>680.68</v>
      </c>
      <c r="N16" s="332">
        <v>687.32</v>
      </c>
      <c r="O16" s="332">
        <v>712.19222782557108</v>
      </c>
      <c r="P16" s="332">
        <v>752.61117911056715</v>
      </c>
      <c r="Q16" s="332">
        <v>707.55381604696674</v>
      </c>
    </row>
    <row r="17" spans="1:17">
      <c r="A17" s="1386"/>
      <c r="B17" s="249" t="s">
        <v>256</v>
      </c>
      <c r="C17" s="250">
        <v>381.67</v>
      </c>
      <c r="D17" s="250">
        <v>394.01</v>
      </c>
      <c r="E17" s="250">
        <v>418.52</v>
      </c>
      <c r="F17" s="250">
        <v>440.74</v>
      </c>
      <c r="G17" s="250">
        <v>492.47</v>
      </c>
      <c r="H17" s="250">
        <v>554.22</v>
      </c>
      <c r="I17" s="250">
        <v>565.08000000000004</v>
      </c>
      <c r="J17" s="250">
        <v>607.32000000000005</v>
      </c>
      <c r="K17" s="250">
        <v>632.65</v>
      </c>
      <c r="L17" s="250">
        <v>692.19</v>
      </c>
      <c r="M17" s="250">
        <v>708.56</v>
      </c>
      <c r="N17" s="250">
        <v>739.01</v>
      </c>
      <c r="O17" s="250">
        <v>741.9881548378653</v>
      </c>
      <c r="P17" s="250">
        <v>765.8160345455492</v>
      </c>
      <c r="Q17" s="250">
        <v>757.53757435408443</v>
      </c>
    </row>
  </sheetData>
  <mergeCells count="3">
    <mergeCell ref="A2:B2"/>
    <mergeCell ref="A3:A17"/>
    <mergeCell ref="A1:Q1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</sheetPr>
  <dimension ref="A1:V601"/>
  <sheetViews>
    <sheetView showGridLines="0" workbookViewId="0">
      <selection sqref="A1:Q1"/>
    </sheetView>
  </sheetViews>
  <sheetFormatPr baseColWidth="10" defaultColWidth="11.44140625" defaultRowHeight="13.8"/>
  <cols>
    <col min="1" max="1" width="7.44140625" style="161" customWidth="1"/>
    <col min="2" max="2" width="39.33203125" style="11" customWidth="1"/>
    <col min="3" max="17" width="8.6640625" style="11" customWidth="1"/>
    <col min="18" max="16384" width="11.44140625" style="161"/>
  </cols>
  <sheetData>
    <row r="1" spans="1:22" ht="24.75" customHeight="1">
      <c r="A1" s="1377" t="s">
        <v>627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22" ht="22.5" customHeight="1">
      <c r="A2" s="1456" t="s">
        <v>120</v>
      </c>
      <c r="B2" s="1457"/>
      <c r="C2" s="1460" t="s">
        <v>121</v>
      </c>
      <c r="D2" s="1461"/>
      <c r="E2" s="1461"/>
      <c r="F2" s="1462"/>
      <c r="G2" s="1463" t="s">
        <v>122</v>
      </c>
      <c r="H2" s="1464"/>
      <c r="I2" s="1464"/>
      <c r="J2" s="1464"/>
      <c r="K2" s="1464"/>
      <c r="L2" s="1464"/>
      <c r="M2" s="1464"/>
      <c r="N2" s="1464"/>
      <c r="O2" s="1464"/>
      <c r="P2" s="1464"/>
      <c r="Q2" s="1464"/>
    </row>
    <row r="3" spans="1:22" ht="22.5" customHeight="1">
      <c r="A3" s="1458"/>
      <c r="B3" s="1459"/>
      <c r="C3" s="30">
        <v>2007</v>
      </c>
      <c r="D3" s="30">
        <v>2008</v>
      </c>
      <c r="E3" s="30">
        <v>2009</v>
      </c>
      <c r="F3" s="30">
        <v>2010</v>
      </c>
      <c r="G3" s="435">
        <v>2011</v>
      </c>
      <c r="H3" s="435">
        <v>2012</v>
      </c>
      <c r="I3" s="435">
        <v>2013</v>
      </c>
      <c r="J3" s="435">
        <v>2014</v>
      </c>
      <c r="K3" s="435">
        <v>2015</v>
      </c>
      <c r="L3" s="435">
        <v>2016</v>
      </c>
      <c r="M3" s="435">
        <v>2017</v>
      </c>
      <c r="N3" s="435">
        <v>2018</v>
      </c>
      <c r="O3" s="435">
        <v>2019</v>
      </c>
      <c r="P3" s="435">
        <v>2020</v>
      </c>
      <c r="Q3" s="435">
        <v>2021</v>
      </c>
      <c r="S3"/>
      <c r="T3"/>
      <c r="U3"/>
      <c r="V3"/>
    </row>
    <row r="4" spans="1:22" s="162" customFormat="1" ht="22.5" customHeight="1">
      <c r="A4" s="1384" t="s">
        <v>119</v>
      </c>
      <c r="B4" s="661" t="s">
        <v>119</v>
      </c>
      <c r="C4" s="630">
        <v>339.16</v>
      </c>
      <c r="D4" s="630">
        <v>365.14</v>
      </c>
      <c r="E4" s="630">
        <v>382.62</v>
      </c>
      <c r="F4" s="630">
        <v>416.71</v>
      </c>
      <c r="G4" s="630">
        <v>472.62</v>
      </c>
      <c r="H4" s="630">
        <v>518.35</v>
      </c>
      <c r="I4" s="630">
        <v>544.71</v>
      </c>
      <c r="J4" s="630">
        <v>579.30999999999995</v>
      </c>
      <c r="K4" s="630">
        <v>598.08000000000004</v>
      </c>
      <c r="L4" s="630">
        <v>664.5</v>
      </c>
      <c r="M4" s="630">
        <v>695.98</v>
      </c>
      <c r="N4" s="630">
        <v>707.05</v>
      </c>
      <c r="O4" s="630">
        <v>721.94101846774424</v>
      </c>
      <c r="P4" s="630">
        <v>742.50747384155454</v>
      </c>
      <c r="Q4" s="630">
        <v>719</v>
      </c>
      <c r="R4"/>
      <c r="S4"/>
      <c r="T4"/>
      <c r="U4"/>
      <c r="V4"/>
    </row>
    <row r="5" spans="1:22" s="162" customFormat="1" ht="22.5" customHeight="1">
      <c r="A5" s="1385"/>
      <c r="B5" s="745" t="s">
        <v>123</v>
      </c>
      <c r="C5" s="746"/>
      <c r="D5" s="746"/>
      <c r="E5" s="746"/>
      <c r="F5" s="746"/>
      <c r="G5" s="746"/>
      <c r="H5" s="746"/>
      <c r="I5" s="746"/>
      <c r="J5" s="746"/>
      <c r="K5" s="746"/>
      <c r="L5" s="746"/>
      <c r="M5" s="647"/>
      <c r="N5" s="660"/>
      <c r="O5" s="647"/>
      <c r="P5" s="647"/>
      <c r="Q5" s="647"/>
      <c r="R5"/>
      <c r="S5"/>
      <c r="T5"/>
      <c r="U5"/>
      <c r="V5"/>
    </row>
    <row r="6" spans="1:22" ht="27.6">
      <c r="A6" s="1385"/>
      <c r="B6" s="662" t="s">
        <v>125</v>
      </c>
      <c r="C6" s="631">
        <v>150.08000000000001</v>
      </c>
      <c r="D6" s="631">
        <v>172.56</v>
      </c>
      <c r="E6" s="631">
        <v>186.9</v>
      </c>
      <c r="F6" s="631">
        <v>195.43</v>
      </c>
      <c r="G6" s="631">
        <v>209.52</v>
      </c>
      <c r="H6" s="631">
        <v>216.7</v>
      </c>
      <c r="I6" s="631">
        <v>229.96</v>
      </c>
      <c r="J6" s="631">
        <v>260.94</v>
      </c>
      <c r="K6" s="631">
        <v>271.16000000000003</v>
      </c>
      <c r="L6" s="631">
        <v>286.26</v>
      </c>
      <c r="M6" s="631">
        <v>298.45</v>
      </c>
      <c r="N6" s="631">
        <v>326.23</v>
      </c>
      <c r="O6" s="631">
        <v>299.8657874773881</v>
      </c>
      <c r="P6" s="631">
        <v>271.69679363029911</v>
      </c>
      <c r="Q6" s="631">
        <v>283.8</v>
      </c>
      <c r="R6" s="552"/>
      <c r="S6"/>
      <c r="T6"/>
      <c r="U6"/>
      <c r="V6"/>
    </row>
    <row r="7" spans="1:22" ht="14.4">
      <c r="A7" s="1385"/>
      <c r="B7" s="662" t="s">
        <v>126</v>
      </c>
      <c r="C7" s="631">
        <v>310.57</v>
      </c>
      <c r="D7" s="631">
        <v>376.76</v>
      </c>
      <c r="E7" s="631">
        <v>501.94</v>
      </c>
      <c r="F7" s="631">
        <v>661.7</v>
      </c>
      <c r="G7" s="631">
        <v>448.49</v>
      </c>
      <c r="H7" s="631">
        <v>581.46</v>
      </c>
      <c r="I7" s="631">
        <v>710.53</v>
      </c>
      <c r="J7" s="631">
        <v>795.4</v>
      </c>
      <c r="K7" s="631">
        <v>804.12</v>
      </c>
      <c r="L7" s="631">
        <v>947.98</v>
      </c>
      <c r="M7" s="631">
        <v>896.12</v>
      </c>
      <c r="N7" s="631">
        <v>1160.25</v>
      </c>
      <c r="O7" s="631">
        <v>1104.4642857142858</v>
      </c>
      <c r="P7" s="631">
        <v>1094.8905109489051</v>
      </c>
      <c r="Q7" s="631">
        <v>893.2</v>
      </c>
      <c r="R7" s="552"/>
      <c r="S7"/>
      <c r="T7"/>
      <c r="U7"/>
      <c r="V7"/>
    </row>
    <row r="8" spans="1:22" ht="22.5" customHeight="1">
      <c r="A8" s="1385"/>
      <c r="B8" s="743" t="s">
        <v>127</v>
      </c>
      <c r="C8" s="744"/>
      <c r="D8" s="744"/>
      <c r="E8" s="744"/>
      <c r="F8" s="744"/>
      <c r="G8" s="744"/>
      <c r="H8" s="744"/>
      <c r="I8" s="744"/>
      <c r="J8" s="744"/>
      <c r="K8" s="744"/>
      <c r="L8" s="744"/>
      <c r="M8" s="647"/>
      <c r="N8" s="660"/>
      <c r="O8" s="647"/>
      <c r="P8" s="647"/>
      <c r="Q8" s="647"/>
      <c r="R8" s="552"/>
      <c r="S8"/>
      <c r="T8"/>
      <c r="U8"/>
      <c r="V8"/>
    </row>
    <row r="9" spans="1:22" ht="14.4">
      <c r="A9" s="1385"/>
      <c r="B9" s="387" t="s">
        <v>129</v>
      </c>
      <c r="C9" s="550">
        <v>328.82</v>
      </c>
      <c r="D9" s="550">
        <v>349.13</v>
      </c>
      <c r="E9" s="550">
        <v>367.7</v>
      </c>
      <c r="F9" s="550">
        <v>369.91</v>
      </c>
      <c r="G9" s="550">
        <v>422.63</v>
      </c>
      <c r="H9" s="550">
        <v>493.09</v>
      </c>
      <c r="I9" s="550">
        <v>516.89</v>
      </c>
      <c r="J9" s="550">
        <v>557.74</v>
      </c>
      <c r="K9" s="550">
        <v>564.79999999999995</v>
      </c>
      <c r="L9" s="550">
        <v>593.87</v>
      </c>
      <c r="M9" s="550">
        <v>625.78</v>
      </c>
      <c r="N9" s="550">
        <v>650.66999999999996</v>
      </c>
      <c r="O9" s="550">
        <v>682.94171722743147</v>
      </c>
      <c r="P9" s="550">
        <v>701.88107083629473</v>
      </c>
      <c r="Q9" s="550">
        <v>670.3</v>
      </c>
      <c r="R9" s="552"/>
      <c r="S9"/>
      <c r="T9"/>
      <c r="U9"/>
      <c r="V9"/>
    </row>
    <row r="10" spans="1:22" ht="27.6">
      <c r="A10" s="1385"/>
      <c r="B10" s="387" t="s">
        <v>130</v>
      </c>
      <c r="C10" s="550">
        <v>590.39</v>
      </c>
      <c r="D10" s="550">
        <v>553.54999999999995</v>
      </c>
      <c r="E10" s="550">
        <v>614.46</v>
      </c>
      <c r="F10" s="550">
        <v>658.47</v>
      </c>
      <c r="G10" s="550">
        <v>710.3</v>
      </c>
      <c r="H10" s="550">
        <v>747.72</v>
      </c>
      <c r="I10" s="550">
        <v>797.09</v>
      </c>
      <c r="J10" s="550">
        <v>899.48</v>
      </c>
      <c r="K10" s="550">
        <v>749.11</v>
      </c>
      <c r="L10" s="550">
        <v>943.95</v>
      </c>
      <c r="M10" s="550">
        <v>1029.45</v>
      </c>
      <c r="N10" s="550">
        <v>746.4</v>
      </c>
      <c r="O10" s="550">
        <v>950.27985074626872</v>
      </c>
      <c r="P10" s="550">
        <v>795.29109589041093</v>
      </c>
      <c r="Q10" s="550">
        <v>953.2</v>
      </c>
      <c r="R10" s="552"/>
      <c r="S10"/>
      <c r="T10"/>
      <c r="U10"/>
      <c r="V10"/>
    </row>
    <row r="11" spans="1:22" ht="27.6">
      <c r="A11" s="1385"/>
      <c r="B11" s="387" t="s">
        <v>131</v>
      </c>
      <c r="C11" s="550">
        <v>337.3</v>
      </c>
      <c r="D11" s="550">
        <v>349.45</v>
      </c>
      <c r="E11" s="550">
        <v>358.97</v>
      </c>
      <c r="F11" s="550">
        <v>368.62</v>
      </c>
      <c r="G11" s="550">
        <v>484.45</v>
      </c>
      <c r="H11" s="550">
        <v>498.02</v>
      </c>
      <c r="I11" s="550">
        <v>540.64</v>
      </c>
      <c r="J11" s="550">
        <v>579.54999999999995</v>
      </c>
      <c r="K11" s="550">
        <v>627.30999999999995</v>
      </c>
      <c r="L11" s="550">
        <v>722.14</v>
      </c>
      <c r="M11" s="550">
        <v>709.76</v>
      </c>
      <c r="N11" s="550">
        <v>738.39</v>
      </c>
      <c r="O11" s="550">
        <v>719.27762342380845</v>
      </c>
      <c r="P11" s="550">
        <v>756.7183054062599</v>
      </c>
      <c r="Q11" s="550">
        <v>747.9</v>
      </c>
      <c r="R11" s="552"/>
      <c r="S11"/>
      <c r="T11"/>
      <c r="U11"/>
      <c r="V11"/>
    </row>
    <row r="12" spans="1:22" ht="14.4">
      <c r="A12" s="1385"/>
      <c r="B12" s="387" t="s">
        <v>132</v>
      </c>
      <c r="C12" s="550">
        <v>376.77</v>
      </c>
      <c r="D12" s="550">
        <v>417.87</v>
      </c>
      <c r="E12" s="550">
        <v>451.53</v>
      </c>
      <c r="F12" s="550">
        <v>464.23</v>
      </c>
      <c r="G12" s="550">
        <v>530.69000000000005</v>
      </c>
      <c r="H12" s="550">
        <v>550.94000000000005</v>
      </c>
      <c r="I12" s="550">
        <v>586.54999999999995</v>
      </c>
      <c r="J12" s="550">
        <v>619.32000000000005</v>
      </c>
      <c r="K12" s="550">
        <v>633.63</v>
      </c>
      <c r="L12" s="550">
        <v>688.81</v>
      </c>
      <c r="M12" s="550">
        <v>711.16</v>
      </c>
      <c r="N12" s="550">
        <v>722.67</v>
      </c>
      <c r="O12" s="550">
        <v>719.09052393729701</v>
      </c>
      <c r="P12" s="550">
        <v>484.26543031005508</v>
      </c>
      <c r="Q12" s="550">
        <v>655.1</v>
      </c>
      <c r="R12" s="552"/>
      <c r="S12"/>
      <c r="T12"/>
      <c r="U12"/>
      <c r="V12"/>
    </row>
    <row r="13" spans="1:22" ht="22.5" customHeight="1">
      <c r="A13" s="1385"/>
      <c r="B13" s="741" t="s">
        <v>133</v>
      </c>
      <c r="C13" s="742"/>
      <c r="D13" s="742"/>
      <c r="E13" s="742"/>
      <c r="F13" s="742"/>
      <c r="G13" s="742"/>
      <c r="H13" s="742"/>
      <c r="I13" s="742"/>
      <c r="J13" s="742"/>
      <c r="K13" s="742"/>
      <c r="L13" s="742"/>
      <c r="M13" s="647"/>
      <c r="N13" s="660"/>
      <c r="O13" s="647"/>
      <c r="P13" s="647"/>
      <c r="Q13" s="647"/>
      <c r="R13" s="552"/>
      <c r="S13"/>
      <c r="T13"/>
      <c r="U13"/>
      <c r="V13"/>
    </row>
    <row r="14" spans="1:22" ht="41.4">
      <c r="A14" s="1385"/>
      <c r="B14" s="387" t="s">
        <v>135</v>
      </c>
      <c r="C14" s="550">
        <v>329.54</v>
      </c>
      <c r="D14" s="550">
        <v>351.03</v>
      </c>
      <c r="E14" s="550">
        <v>355.56</v>
      </c>
      <c r="F14" s="550">
        <v>382.22</v>
      </c>
      <c r="G14" s="550">
        <v>438.48</v>
      </c>
      <c r="H14" s="550">
        <v>509.75</v>
      </c>
      <c r="I14" s="550">
        <v>527.86</v>
      </c>
      <c r="J14" s="550">
        <v>545.88</v>
      </c>
      <c r="K14" s="550">
        <v>562.62</v>
      </c>
      <c r="L14" s="550">
        <v>584.98</v>
      </c>
      <c r="M14" s="550">
        <v>626.44000000000005</v>
      </c>
      <c r="N14" s="550">
        <v>655.21</v>
      </c>
      <c r="O14" s="550">
        <v>680.02409417680406</v>
      </c>
      <c r="P14" s="550">
        <v>690.15937836764783</v>
      </c>
      <c r="Q14" s="550">
        <v>669.7</v>
      </c>
      <c r="R14" s="552"/>
      <c r="S14"/>
      <c r="T14"/>
      <c r="U14"/>
      <c r="V14"/>
    </row>
    <row r="15" spans="1:22" ht="14.4">
      <c r="A15" s="1385"/>
      <c r="B15" s="387" t="s">
        <v>136</v>
      </c>
      <c r="C15" s="550">
        <v>494.69</v>
      </c>
      <c r="D15" s="550">
        <v>522.85</v>
      </c>
      <c r="E15" s="550">
        <v>566.15</v>
      </c>
      <c r="F15" s="550">
        <v>584.04</v>
      </c>
      <c r="G15" s="550">
        <v>630</v>
      </c>
      <c r="H15" s="550">
        <v>642.04999999999995</v>
      </c>
      <c r="I15" s="550">
        <v>703.65</v>
      </c>
      <c r="J15" s="550">
        <v>766.72</v>
      </c>
      <c r="K15" s="550">
        <v>782.79</v>
      </c>
      <c r="L15" s="550">
        <v>838.9</v>
      </c>
      <c r="M15" s="550">
        <v>836.48</v>
      </c>
      <c r="N15" s="550">
        <v>825.23</v>
      </c>
      <c r="O15" s="550">
        <v>837.51137397634216</v>
      </c>
      <c r="P15" s="550">
        <v>792.27616645649437</v>
      </c>
      <c r="Q15" s="550">
        <v>817.9</v>
      </c>
      <c r="R15" s="552"/>
      <c r="S15"/>
      <c r="T15"/>
      <c r="U15"/>
      <c r="V15"/>
    </row>
    <row r="16" spans="1:22" ht="14.4">
      <c r="A16" s="1385"/>
      <c r="B16" s="387" t="s">
        <v>137</v>
      </c>
      <c r="C16" s="550">
        <v>280.89999999999998</v>
      </c>
      <c r="D16" s="550">
        <v>311.29000000000002</v>
      </c>
      <c r="E16" s="550">
        <v>318.95999999999998</v>
      </c>
      <c r="F16" s="550">
        <v>339.29</v>
      </c>
      <c r="G16" s="550">
        <v>358.05</v>
      </c>
      <c r="H16" s="550">
        <v>464.13</v>
      </c>
      <c r="I16" s="550">
        <v>476.89</v>
      </c>
      <c r="J16" s="550">
        <v>509.54</v>
      </c>
      <c r="K16" s="550">
        <v>518.91</v>
      </c>
      <c r="L16" s="550">
        <v>547.71</v>
      </c>
      <c r="M16" s="550">
        <v>564.78</v>
      </c>
      <c r="N16" s="550">
        <v>590.77</v>
      </c>
      <c r="O16" s="550">
        <v>625.55044851360367</v>
      </c>
      <c r="P16" s="550">
        <v>598.75813128326433</v>
      </c>
      <c r="Q16" s="550">
        <v>581.1</v>
      </c>
      <c r="R16" s="552"/>
      <c r="S16"/>
      <c r="T16"/>
      <c r="U16"/>
      <c r="V16"/>
    </row>
    <row r="17" spans="1:22" ht="14.4">
      <c r="A17" s="1385"/>
      <c r="B17" s="387" t="s">
        <v>138</v>
      </c>
      <c r="C17" s="550">
        <v>358.49</v>
      </c>
      <c r="D17" s="550">
        <v>399.48</v>
      </c>
      <c r="E17" s="550">
        <v>455.91</v>
      </c>
      <c r="F17" s="550">
        <v>514.57000000000005</v>
      </c>
      <c r="G17" s="550">
        <v>694.57</v>
      </c>
      <c r="H17" s="550">
        <v>744.11</v>
      </c>
      <c r="I17" s="550">
        <v>725.01</v>
      </c>
      <c r="J17" s="550">
        <v>893.23</v>
      </c>
      <c r="K17" s="550">
        <v>798.7</v>
      </c>
      <c r="L17" s="550">
        <v>955.1</v>
      </c>
      <c r="M17" s="550">
        <v>938.04</v>
      </c>
      <c r="N17" s="550">
        <v>923.24</v>
      </c>
      <c r="O17" s="550">
        <v>934.51017068038345</v>
      </c>
      <c r="P17" s="550">
        <v>824.8528044623489</v>
      </c>
      <c r="Q17" s="550">
        <v>872.9</v>
      </c>
      <c r="R17" s="552"/>
      <c r="S17"/>
      <c r="T17"/>
      <c r="U17"/>
      <c r="V17"/>
    </row>
    <row r="18" spans="1:22" ht="14.4">
      <c r="A18" s="1385"/>
      <c r="B18" s="387" t="s">
        <v>139</v>
      </c>
      <c r="C18" s="550">
        <v>630.35</v>
      </c>
      <c r="D18" s="550">
        <v>590.35</v>
      </c>
      <c r="E18" s="550">
        <v>640.95000000000005</v>
      </c>
      <c r="F18" s="550">
        <v>670.74</v>
      </c>
      <c r="G18" s="550">
        <v>758.27</v>
      </c>
      <c r="H18" s="550">
        <v>812.02</v>
      </c>
      <c r="I18" s="550">
        <v>799.11</v>
      </c>
      <c r="J18" s="550">
        <v>857.8</v>
      </c>
      <c r="K18" s="550">
        <v>929.16</v>
      </c>
      <c r="L18" s="550">
        <v>973.96</v>
      </c>
      <c r="M18" s="550">
        <v>1010.11</v>
      </c>
      <c r="N18" s="550">
        <v>1033.25</v>
      </c>
      <c r="O18" s="550">
        <v>1038.9068903078244</v>
      </c>
      <c r="P18" s="550">
        <v>1193.7940697884651</v>
      </c>
      <c r="Q18" s="550">
        <v>1077.8</v>
      </c>
      <c r="R18" s="552"/>
      <c r="S18"/>
      <c r="T18"/>
      <c r="U18"/>
      <c r="V18"/>
    </row>
    <row r="19" spans="1:22" ht="14.4">
      <c r="A19" s="1385"/>
      <c r="B19" s="387" t="s">
        <v>140</v>
      </c>
      <c r="C19" s="550">
        <v>380.98</v>
      </c>
      <c r="D19" s="550">
        <v>458.6</v>
      </c>
      <c r="E19" s="550">
        <v>431.4</v>
      </c>
      <c r="F19" s="550">
        <v>496.84</v>
      </c>
      <c r="G19" s="550">
        <v>519.39</v>
      </c>
      <c r="H19" s="550">
        <v>561.55999999999995</v>
      </c>
      <c r="I19" s="550">
        <v>566.34</v>
      </c>
      <c r="J19" s="550">
        <v>574.29</v>
      </c>
      <c r="K19" s="550">
        <v>690.41</v>
      </c>
      <c r="L19" s="550">
        <v>710.15</v>
      </c>
      <c r="M19" s="550">
        <v>719</v>
      </c>
      <c r="N19" s="550">
        <v>750.87</v>
      </c>
      <c r="O19" s="550">
        <v>713.29739442946993</v>
      </c>
      <c r="P19" s="550">
        <v>675.86772342169991</v>
      </c>
      <c r="Q19" s="550">
        <v>758.6</v>
      </c>
      <c r="R19" s="552"/>
      <c r="S19"/>
      <c r="T19"/>
      <c r="U19"/>
      <c r="V19"/>
    </row>
    <row r="20" spans="1:22" ht="27.6">
      <c r="A20" s="1385"/>
      <c r="B20" s="387" t="s">
        <v>141</v>
      </c>
      <c r="C20" s="550">
        <v>364.01</v>
      </c>
      <c r="D20" s="550">
        <v>369.18</v>
      </c>
      <c r="E20" s="550">
        <v>412.93</v>
      </c>
      <c r="F20" s="550">
        <v>455.74</v>
      </c>
      <c r="G20" s="550">
        <v>677.13</v>
      </c>
      <c r="H20" s="550">
        <v>739.41</v>
      </c>
      <c r="I20" s="550">
        <v>775.68</v>
      </c>
      <c r="J20" s="550">
        <v>750.65</v>
      </c>
      <c r="K20" s="550">
        <v>747.9</v>
      </c>
      <c r="L20" s="550">
        <v>956.33</v>
      </c>
      <c r="M20" s="550">
        <v>878.92</v>
      </c>
      <c r="N20" s="550">
        <v>765.17</v>
      </c>
      <c r="O20" s="550">
        <v>919.44744226203329</v>
      </c>
      <c r="P20" s="550">
        <v>897.32268670737437</v>
      </c>
      <c r="Q20" s="550">
        <v>894.8</v>
      </c>
      <c r="R20" s="552"/>
      <c r="S20"/>
      <c r="T20"/>
      <c r="U20"/>
      <c r="V20"/>
    </row>
    <row r="21" spans="1:22" ht="27.6">
      <c r="A21" s="1385"/>
      <c r="B21" s="387" t="s">
        <v>142</v>
      </c>
      <c r="C21" s="550">
        <v>413.51</v>
      </c>
      <c r="D21" s="550">
        <v>441.73</v>
      </c>
      <c r="E21" s="550">
        <v>472.01</v>
      </c>
      <c r="F21" s="550">
        <v>505.65</v>
      </c>
      <c r="G21" s="550">
        <v>469.52</v>
      </c>
      <c r="H21" s="550">
        <v>514.23</v>
      </c>
      <c r="I21" s="550">
        <v>552.14</v>
      </c>
      <c r="J21" s="550">
        <v>577.30999999999995</v>
      </c>
      <c r="K21" s="550">
        <v>601.75</v>
      </c>
      <c r="L21" s="550">
        <v>610.41</v>
      </c>
      <c r="M21" s="550">
        <v>645.64</v>
      </c>
      <c r="N21" s="550">
        <v>680.02</v>
      </c>
      <c r="O21" s="550">
        <v>704.99152382746274</v>
      </c>
      <c r="P21" s="550">
        <v>627.91892663431349</v>
      </c>
      <c r="Q21" s="550">
        <v>677.5</v>
      </c>
      <c r="R21" s="552"/>
      <c r="S21"/>
      <c r="T21"/>
      <c r="U21"/>
      <c r="V21"/>
    </row>
    <row r="22" spans="1:22" ht="27.6">
      <c r="A22" s="1385"/>
      <c r="B22" s="387" t="s">
        <v>143</v>
      </c>
      <c r="C22" s="550">
        <v>453.76</v>
      </c>
      <c r="D22" s="550">
        <v>490.84</v>
      </c>
      <c r="E22" s="550">
        <v>501.33</v>
      </c>
      <c r="F22" s="550">
        <v>541.78</v>
      </c>
      <c r="G22" s="550">
        <v>574.36</v>
      </c>
      <c r="H22" s="550">
        <v>640.02</v>
      </c>
      <c r="I22" s="550">
        <v>707.02</v>
      </c>
      <c r="J22" s="550">
        <v>791.01</v>
      </c>
      <c r="K22" s="550">
        <v>786.9</v>
      </c>
      <c r="L22" s="550">
        <v>833.6</v>
      </c>
      <c r="M22" s="550">
        <v>875.07</v>
      </c>
      <c r="N22" s="550">
        <v>890.49</v>
      </c>
      <c r="O22" s="550">
        <v>955.3476148761647</v>
      </c>
      <c r="P22" s="550">
        <v>934.18890795574862</v>
      </c>
      <c r="Q22" s="550">
        <v>989.8</v>
      </c>
      <c r="R22" s="552"/>
      <c r="S22"/>
      <c r="T22"/>
      <c r="U22"/>
      <c r="V22"/>
    </row>
    <row r="23" spans="1:22" ht="14.4">
      <c r="A23" s="1385"/>
      <c r="B23" s="387" t="s">
        <v>144</v>
      </c>
      <c r="C23" s="550">
        <v>521.84</v>
      </c>
      <c r="D23" s="550">
        <v>573.87</v>
      </c>
      <c r="E23" s="550">
        <v>606.66</v>
      </c>
      <c r="F23" s="550">
        <v>631.95000000000005</v>
      </c>
      <c r="G23" s="550">
        <v>646.88</v>
      </c>
      <c r="H23" s="550">
        <v>692.76</v>
      </c>
      <c r="I23" s="550">
        <v>749.38</v>
      </c>
      <c r="J23" s="550">
        <v>822.31</v>
      </c>
      <c r="K23" s="550">
        <v>897.71</v>
      </c>
      <c r="L23" s="550">
        <v>991.92</v>
      </c>
      <c r="M23" s="550">
        <v>1118.5999999999999</v>
      </c>
      <c r="N23" s="550">
        <v>1129.8800000000001</v>
      </c>
      <c r="O23" s="550">
        <v>1187.8019723343702</v>
      </c>
      <c r="P23" s="550">
        <v>1315.5623403693157</v>
      </c>
      <c r="Q23" s="550">
        <v>1380.1</v>
      </c>
      <c r="R23" s="552"/>
      <c r="S23"/>
      <c r="T23"/>
      <c r="U23"/>
      <c r="V23"/>
    </row>
    <row r="24" spans="1:22" ht="27.6">
      <c r="A24" s="1385"/>
      <c r="B24" s="387" t="s">
        <v>145</v>
      </c>
      <c r="C24" s="550">
        <v>536.51</v>
      </c>
      <c r="D24" s="550">
        <v>548.30999999999995</v>
      </c>
      <c r="E24" s="550">
        <v>570.22</v>
      </c>
      <c r="F24" s="550">
        <v>632.6</v>
      </c>
      <c r="G24" s="550">
        <v>615.36</v>
      </c>
      <c r="H24" s="550">
        <v>700.67</v>
      </c>
      <c r="I24" s="550">
        <v>765.07</v>
      </c>
      <c r="J24" s="550">
        <v>731.35</v>
      </c>
      <c r="K24" s="550">
        <v>787.69</v>
      </c>
      <c r="L24" s="550">
        <v>949.15</v>
      </c>
      <c r="M24" s="550">
        <v>1051.98</v>
      </c>
      <c r="N24" s="550">
        <v>1034.31</v>
      </c>
      <c r="O24" s="550">
        <v>1047.3184258658328</v>
      </c>
      <c r="P24" s="550">
        <v>1199.2744276039987</v>
      </c>
      <c r="Q24" s="550">
        <v>1219.5</v>
      </c>
      <c r="R24" s="552"/>
      <c r="S24"/>
      <c r="T24"/>
      <c r="U24"/>
      <c r="V24"/>
    </row>
    <row r="25" spans="1:22" ht="14.4">
      <c r="A25" s="1385"/>
      <c r="B25" s="387" t="s">
        <v>146</v>
      </c>
      <c r="C25" s="550">
        <v>364.82</v>
      </c>
      <c r="D25" s="550">
        <v>390.75</v>
      </c>
      <c r="E25" s="550">
        <v>396.57</v>
      </c>
      <c r="F25" s="550">
        <v>472.55</v>
      </c>
      <c r="G25" s="550">
        <v>502.9</v>
      </c>
      <c r="H25" s="550">
        <v>507.47</v>
      </c>
      <c r="I25" s="550">
        <v>526.86</v>
      </c>
      <c r="J25" s="550">
        <v>635.92999999999995</v>
      </c>
      <c r="K25" s="550">
        <v>638.88</v>
      </c>
      <c r="L25" s="550">
        <v>656.51</v>
      </c>
      <c r="M25" s="550">
        <v>675.51</v>
      </c>
      <c r="N25" s="550">
        <v>677.36</v>
      </c>
      <c r="O25" s="550">
        <v>701.35115501961354</v>
      </c>
      <c r="P25" s="550">
        <v>746.23884402889928</v>
      </c>
      <c r="Q25" s="550">
        <v>721.4</v>
      </c>
      <c r="R25" s="552"/>
      <c r="S25"/>
      <c r="T25"/>
      <c r="U25"/>
      <c r="V25"/>
    </row>
    <row r="26" spans="1:22" ht="14.4">
      <c r="A26" s="1385"/>
      <c r="B26" s="387" t="s">
        <v>147</v>
      </c>
      <c r="C26" s="550">
        <v>308.39</v>
      </c>
      <c r="D26" s="550">
        <v>315.60000000000002</v>
      </c>
      <c r="E26" s="550">
        <v>366.53</v>
      </c>
      <c r="F26" s="550">
        <v>334.03</v>
      </c>
      <c r="G26" s="550">
        <v>412.76</v>
      </c>
      <c r="H26" s="550">
        <v>474.2</v>
      </c>
      <c r="I26" s="550">
        <v>460.84</v>
      </c>
      <c r="J26" s="550">
        <v>500.51</v>
      </c>
      <c r="K26" s="550">
        <v>518.82000000000005</v>
      </c>
      <c r="L26" s="550">
        <v>582.35</v>
      </c>
      <c r="M26" s="550">
        <v>580.70000000000005</v>
      </c>
      <c r="N26" s="550">
        <v>516.19000000000005</v>
      </c>
      <c r="O26" s="550">
        <v>582.72</v>
      </c>
      <c r="P26" s="550">
        <v>569.72375690607737</v>
      </c>
      <c r="Q26" s="550">
        <v>497.5</v>
      </c>
      <c r="R26" s="552"/>
      <c r="S26"/>
      <c r="T26"/>
      <c r="U26"/>
      <c r="V26"/>
    </row>
    <row r="27" spans="1:22" ht="55.2">
      <c r="A27" s="1385"/>
      <c r="B27" s="387" t="s">
        <v>148</v>
      </c>
      <c r="C27" s="550">
        <v>118.27</v>
      </c>
      <c r="D27" s="550">
        <v>132.62</v>
      </c>
      <c r="E27" s="550">
        <v>135.36000000000001</v>
      </c>
      <c r="F27" s="550">
        <v>150.05000000000001</v>
      </c>
      <c r="G27" s="550">
        <v>175.72</v>
      </c>
      <c r="H27" s="550">
        <v>202.28</v>
      </c>
      <c r="I27" s="550">
        <v>224.79</v>
      </c>
      <c r="J27" s="550">
        <v>248.54</v>
      </c>
      <c r="K27" s="550">
        <v>275.26</v>
      </c>
      <c r="L27" s="550">
        <v>272.04000000000002</v>
      </c>
      <c r="M27" s="550">
        <v>303.52</v>
      </c>
      <c r="N27" s="550">
        <v>304.69</v>
      </c>
      <c r="O27" s="550">
        <v>310.60954651291718</v>
      </c>
      <c r="P27" s="550">
        <v>253.6220947781467</v>
      </c>
      <c r="Q27" s="550">
        <v>304.8</v>
      </c>
      <c r="R27" s="552"/>
      <c r="S27"/>
      <c r="T27"/>
      <c r="U27"/>
      <c r="V27"/>
    </row>
    <row r="28" spans="1:22" ht="27.6">
      <c r="A28" s="1386"/>
      <c r="B28" s="275" t="s">
        <v>149</v>
      </c>
      <c r="C28" s="276">
        <v>1237.6400000000001</v>
      </c>
      <c r="D28" s="276">
        <v>593.6</v>
      </c>
      <c r="E28" s="276">
        <v>1072.06</v>
      </c>
      <c r="F28" s="276">
        <v>885.31</v>
      </c>
      <c r="G28" s="276">
        <v>1430.56</v>
      </c>
      <c r="H28" s="276">
        <v>1682.06</v>
      </c>
      <c r="I28" s="276">
        <v>1731.67</v>
      </c>
      <c r="J28" s="276">
        <v>941.18</v>
      </c>
      <c r="K28" s="276">
        <v>1750</v>
      </c>
      <c r="L28" s="276">
        <v>1737.37</v>
      </c>
      <c r="M28" s="276">
        <v>6431.35</v>
      </c>
      <c r="N28" s="276">
        <v>788.62</v>
      </c>
      <c r="O28" s="276">
        <v>1360.0299401197603</v>
      </c>
      <c r="P28" s="276">
        <v>1687.192118226601</v>
      </c>
      <c r="Q28" s="276">
        <v>1282.5</v>
      </c>
      <c r="R28"/>
      <c r="S28"/>
      <c r="T28"/>
      <c r="U28"/>
      <c r="V28"/>
    </row>
    <row r="29" spans="1:22">
      <c r="P29" s="861"/>
    </row>
    <row r="30" spans="1:22">
      <c r="P30" s="861"/>
    </row>
    <row r="31" spans="1:22">
      <c r="P31" s="861"/>
    </row>
    <row r="91" spans="18:18" ht="14.4">
      <c r="R91"/>
    </row>
    <row r="92" spans="18:18" ht="14.4">
      <c r="R92"/>
    </row>
    <row r="93" spans="18:18" ht="14.4">
      <c r="R93"/>
    </row>
    <row r="94" spans="18:18" ht="14.4">
      <c r="R94"/>
    </row>
    <row r="95" spans="18:18" ht="14.4">
      <c r="R95"/>
    </row>
    <row r="96" spans="18:18" ht="14.4">
      <c r="R96"/>
    </row>
    <row r="97" spans="18:18" ht="14.4">
      <c r="R97"/>
    </row>
    <row r="98" spans="18:18" ht="14.4">
      <c r="R98"/>
    </row>
    <row r="99" spans="18:18" ht="14.4">
      <c r="R99"/>
    </row>
    <row r="100" spans="18:18" ht="14.4">
      <c r="R100"/>
    </row>
    <row r="101" spans="18:18" ht="14.4">
      <c r="R101"/>
    </row>
    <row r="102" spans="18:18" ht="14.4">
      <c r="R102"/>
    </row>
    <row r="103" spans="18:18" ht="14.4">
      <c r="R103"/>
    </row>
    <row r="104" spans="18:18" ht="14.4">
      <c r="R104"/>
    </row>
    <row r="105" spans="18:18" ht="14.4">
      <c r="R105"/>
    </row>
    <row r="106" spans="18:18" ht="14.4">
      <c r="R106"/>
    </row>
    <row r="107" spans="18:18" ht="14.4">
      <c r="R107"/>
    </row>
    <row r="108" spans="18:18" ht="14.4">
      <c r="R108"/>
    </row>
    <row r="109" spans="18:18" ht="14.4">
      <c r="R109"/>
    </row>
    <row r="110" spans="18:18" ht="14.4">
      <c r="R110"/>
    </row>
    <row r="111" spans="18:18" ht="14.4">
      <c r="R111"/>
    </row>
    <row r="112" spans="18:18" ht="14.4">
      <c r="R112"/>
    </row>
    <row r="113" spans="18:18" ht="14.4">
      <c r="R113"/>
    </row>
    <row r="114" spans="18:18" ht="14.4">
      <c r="R114"/>
    </row>
    <row r="115" spans="18:18" ht="14.4">
      <c r="R115"/>
    </row>
    <row r="116" spans="18:18" ht="14.4">
      <c r="R116"/>
    </row>
    <row r="117" spans="18:18" ht="14.4">
      <c r="R117"/>
    </row>
    <row r="118" spans="18:18" ht="14.4">
      <c r="R118"/>
    </row>
    <row r="119" spans="18:18" ht="14.4">
      <c r="R119"/>
    </row>
    <row r="120" spans="18:18" ht="14.4">
      <c r="R120"/>
    </row>
    <row r="121" spans="18:18" ht="14.4">
      <c r="R121"/>
    </row>
    <row r="122" spans="18:18" ht="14.4">
      <c r="R122"/>
    </row>
    <row r="123" spans="18:18" ht="14.4">
      <c r="R123"/>
    </row>
    <row r="124" spans="18:18" ht="14.4">
      <c r="R124"/>
    </row>
    <row r="125" spans="18:18" ht="14.4">
      <c r="R125"/>
    </row>
    <row r="126" spans="18:18" ht="14.4">
      <c r="R126"/>
    </row>
    <row r="127" spans="18:18" ht="14.4">
      <c r="R127"/>
    </row>
    <row r="128" spans="18:18" ht="14.4">
      <c r="R128"/>
    </row>
    <row r="129" spans="18:18" ht="14.4">
      <c r="R129"/>
    </row>
    <row r="130" spans="18:18" ht="14.4">
      <c r="R130"/>
    </row>
    <row r="131" spans="18:18" ht="14.4">
      <c r="R131"/>
    </row>
    <row r="132" spans="18:18" ht="14.4">
      <c r="R132"/>
    </row>
    <row r="133" spans="18:18" ht="14.4">
      <c r="R133"/>
    </row>
    <row r="134" spans="18:18" ht="14.4">
      <c r="R134"/>
    </row>
    <row r="135" spans="18:18" ht="14.4">
      <c r="R135"/>
    </row>
    <row r="136" spans="18:18" ht="14.4">
      <c r="R136"/>
    </row>
    <row r="137" spans="18:18" ht="14.4">
      <c r="R137"/>
    </row>
    <row r="138" spans="18:18" ht="14.4">
      <c r="R138"/>
    </row>
    <row r="139" spans="18:18" ht="14.4">
      <c r="R139"/>
    </row>
    <row r="140" spans="18:18" ht="14.4">
      <c r="R140"/>
    </row>
    <row r="141" spans="18:18" ht="14.4">
      <c r="R141"/>
    </row>
    <row r="142" spans="18:18" ht="14.4">
      <c r="R142"/>
    </row>
    <row r="143" spans="18:18" ht="14.4">
      <c r="R143"/>
    </row>
    <row r="144" spans="18:18" ht="14.4">
      <c r="R144"/>
    </row>
    <row r="145" spans="18:18" ht="14.4">
      <c r="R145"/>
    </row>
    <row r="146" spans="18:18" ht="14.4">
      <c r="R146"/>
    </row>
    <row r="147" spans="18:18" ht="14.4">
      <c r="R147"/>
    </row>
    <row r="148" spans="18:18" ht="14.4">
      <c r="R148"/>
    </row>
    <row r="149" spans="18:18" ht="14.4">
      <c r="R149"/>
    </row>
    <row r="150" spans="18:18" ht="14.4">
      <c r="R150"/>
    </row>
    <row r="151" spans="18:18" ht="14.4">
      <c r="R151"/>
    </row>
    <row r="152" spans="18:18" ht="14.4">
      <c r="R152"/>
    </row>
    <row r="153" spans="18:18" ht="14.4">
      <c r="R153"/>
    </row>
    <row r="154" spans="18:18" ht="14.4">
      <c r="R154"/>
    </row>
    <row r="155" spans="18:18" ht="14.4">
      <c r="R155"/>
    </row>
    <row r="156" spans="18:18" ht="14.4">
      <c r="R156"/>
    </row>
    <row r="157" spans="18:18" ht="14.4">
      <c r="R157"/>
    </row>
    <row r="158" spans="18:18" ht="14.4">
      <c r="R158"/>
    </row>
    <row r="159" spans="18:18" ht="14.4">
      <c r="R159"/>
    </row>
    <row r="160" spans="18:18" ht="14.4">
      <c r="R160"/>
    </row>
    <row r="161" spans="18:18" ht="14.4">
      <c r="R161"/>
    </row>
    <row r="162" spans="18:18" ht="14.4">
      <c r="R162"/>
    </row>
    <row r="163" spans="18:18" ht="14.4">
      <c r="R163"/>
    </row>
    <row r="164" spans="18:18" ht="14.4">
      <c r="R164"/>
    </row>
    <row r="165" spans="18:18" ht="14.4">
      <c r="R165"/>
    </row>
    <row r="166" spans="18:18" ht="14.4">
      <c r="R166"/>
    </row>
    <row r="167" spans="18:18" ht="14.4">
      <c r="R167"/>
    </row>
    <row r="168" spans="18:18" ht="14.4">
      <c r="R168"/>
    </row>
    <row r="169" spans="18:18" ht="14.4">
      <c r="R169"/>
    </row>
    <row r="170" spans="18:18" ht="14.4">
      <c r="R170"/>
    </row>
    <row r="171" spans="18:18" ht="14.4">
      <c r="R171"/>
    </row>
    <row r="172" spans="18:18" ht="14.4">
      <c r="R172"/>
    </row>
    <row r="173" spans="18:18" ht="14.4">
      <c r="R173"/>
    </row>
    <row r="174" spans="18:18" ht="14.4">
      <c r="R174"/>
    </row>
    <row r="175" spans="18:18" ht="14.4">
      <c r="R175"/>
    </row>
    <row r="176" spans="18:18" ht="14.4">
      <c r="R176"/>
    </row>
    <row r="177" spans="18:18" ht="14.4">
      <c r="R177"/>
    </row>
    <row r="178" spans="18:18" ht="14.4">
      <c r="R178"/>
    </row>
    <row r="179" spans="18:18" ht="14.4">
      <c r="R179"/>
    </row>
    <row r="180" spans="18:18" ht="14.4">
      <c r="R180"/>
    </row>
    <row r="181" spans="18:18" ht="14.4">
      <c r="R181"/>
    </row>
    <row r="182" spans="18:18" ht="14.4">
      <c r="R182"/>
    </row>
    <row r="183" spans="18:18" ht="14.4">
      <c r="R183"/>
    </row>
    <row r="184" spans="18:18" ht="14.4">
      <c r="R184"/>
    </row>
    <row r="185" spans="18:18" ht="14.4">
      <c r="R185"/>
    </row>
    <row r="186" spans="18:18" ht="14.4">
      <c r="R186"/>
    </row>
    <row r="187" spans="18:18" ht="14.4">
      <c r="R187"/>
    </row>
    <row r="188" spans="18:18" ht="14.4">
      <c r="R188"/>
    </row>
    <row r="189" spans="18:18" ht="14.4">
      <c r="R189"/>
    </row>
    <row r="190" spans="18:18" ht="14.4">
      <c r="R190"/>
    </row>
    <row r="191" spans="18:18" ht="14.4">
      <c r="R191"/>
    </row>
    <row r="192" spans="18:18" ht="14.4">
      <c r="R192"/>
    </row>
    <row r="193" spans="18:18" ht="14.4">
      <c r="R193"/>
    </row>
    <row r="194" spans="18:18" ht="14.4">
      <c r="R194"/>
    </row>
    <row r="195" spans="18:18" ht="14.4">
      <c r="R195"/>
    </row>
    <row r="196" spans="18:18" ht="14.4">
      <c r="R196"/>
    </row>
    <row r="197" spans="18:18" ht="14.4">
      <c r="R197"/>
    </row>
    <row r="198" spans="18:18" ht="14.4">
      <c r="R198"/>
    </row>
    <row r="199" spans="18:18" ht="14.4">
      <c r="R199"/>
    </row>
    <row r="200" spans="18:18" ht="14.4">
      <c r="R200"/>
    </row>
    <row r="201" spans="18:18" ht="14.4">
      <c r="R201"/>
    </row>
    <row r="202" spans="18:18" ht="14.4">
      <c r="R202"/>
    </row>
    <row r="203" spans="18:18" ht="14.4">
      <c r="R203"/>
    </row>
    <row r="204" spans="18:18" ht="14.4">
      <c r="R204"/>
    </row>
    <row r="205" spans="18:18" ht="14.4">
      <c r="R205"/>
    </row>
    <row r="206" spans="18:18" ht="14.4">
      <c r="R206"/>
    </row>
    <row r="207" spans="18:18" ht="14.4">
      <c r="R207"/>
    </row>
    <row r="208" spans="18:18" ht="14.4">
      <c r="R208"/>
    </row>
    <row r="209" spans="18:18" ht="14.4">
      <c r="R209"/>
    </row>
    <row r="210" spans="18:18" ht="14.4">
      <c r="R210"/>
    </row>
    <row r="211" spans="18:18" ht="14.4">
      <c r="R211"/>
    </row>
    <row r="212" spans="18:18" ht="14.4">
      <c r="R212"/>
    </row>
    <row r="213" spans="18:18" ht="14.4">
      <c r="R213"/>
    </row>
    <row r="214" spans="18:18" ht="14.4">
      <c r="R214"/>
    </row>
    <row r="215" spans="18:18" ht="14.4">
      <c r="R215"/>
    </row>
    <row r="216" spans="18:18" ht="14.4">
      <c r="R216"/>
    </row>
    <row r="217" spans="18:18" ht="14.4">
      <c r="R217"/>
    </row>
    <row r="218" spans="18:18" ht="14.4">
      <c r="R218"/>
    </row>
    <row r="219" spans="18:18" ht="14.4">
      <c r="R219"/>
    </row>
    <row r="220" spans="18:18" ht="14.4">
      <c r="R220"/>
    </row>
    <row r="221" spans="18:18" ht="14.4">
      <c r="R221"/>
    </row>
    <row r="222" spans="18:18" ht="14.4">
      <c r="R222"/>
    </row>
    <row r="223" spans="18:18" ht="14.4">
      <c r="R223"/>
    </row>
    <row r="224" spans="18:18" ht="14.4">
      <c r="R224"/>
    </row>
    <row r="225" spans="18:18" ht="14.4">
      <c r="R225"/>
    </row>
    <row r="226" spans="18:18" ht="14.4">
      <c r="R226"/>
    </row>
    <row r="227" spans="18:18" ht="14.4">
      <c r="R227"/>
    </row>
    <row r="228" spans="18:18" ht="14.4">
      <c r="R228"/>
    </row>
    <row r="229" spans="18:18" ht="14.4">
      <c r="R229"/>
    </row>
    <row r="230" spans="18:18" ht="14.4">
      <c r="R230"/>
    </row>
    <row r="231" spans="18:18" ht="14.4">
      <c r="R231"/>
    </row>
    <row r="232" spans="18:18" ht="14.4">
      <c r="R232"/>
    </row>
    <row r="233" spans="18:18" ht="14.4">
      <c r="R233"/>
    </row>
    <row r="234" spans="18:18" ht="14.4">
      <c r="R234"/>
    </row>
    <row r="235" spans="18:18" ht="14.4">
      <c r="R235"/>
    </row>
    <row r="236" spans="18:18" ht="14.4">
      <c r="R236"/>
    </row>
    <row r="237" spans="18:18" ht="14.4">
      <c r="R237"/>
    </row>
    <row r="238" spans="18:18" ht="14.4">
      <c r="R238"/>
    </row>
    <row r="239" spans="18:18" ht="14.4">
      <c r="R239"/>
    </row>
    <row r="240" spans="18:18" ht="14.4">
      <c r="R240"/>
    </row>
    <row r="241" spans="18:18" ht="14.4">
      <c r="R241"/>
    </row>
    <row r="242" spans="18:18" ht="14.4">
      <c r="R242"/>
    </row>
    <row r="243" spans="18:18" ht="14.4">
      <c r="R243"/>
    </row>
    <row r="244" spans="18:18" ht="14.4">
      <c r="R244"/>
    </row>
    <row r="245" spans="18:18" ht="14.4">
      <c r="R245"/>
    </row>
    <row r="246" spans="18:18" ht="14.4">
      <c r="R246"/>
    </row>
    <row r="247" spans="18:18" ht="14.4">
      <c r="R247"/>
    </row>
    <row r="248" spans="18:18" ht="14.4">
      <c r="R248"/>
    </row>
    <row r="249" spans="18:18" ht="14.4">
      <c r="R249"/>
    </row>
    <row r="250" spans="18:18" ht="14.4">
      <c r="R250"/>
    </row>
    <row r="251" spans="18:18" ht="14.4">
      <c r="R251"/>
    </row>
    <row r="252" spans="18:18" ht="14.4">
      <c r="R252"/>
    </row>
    <row r="253" spans="18:18" ht="14.4">
      <c r="R253"/>
    </row>
    <row r="254" spans="18:18" ht="14.4">
      <c r="R254"/>
    </row>
    <row r="255" spans="18:18" ht="14.4">
      <c r="R255"/>
    </row>
    <row r="256" spans="18:18" ht="14.4">
      <c r="R256"/>
    </row>
    <row r="257" spans="18:18" ht="14.4">
      <c r="R257"/>
    </row>
    <row r="258" spans="18:18" ht="14.4">
      <c r="R258"/>
    </row>
    <row r="259" spans="18:18" ht="14.4">
      <c r="R259"/>
    </row>
    <row r="260" spans="18:18" ht="14.4">
      <c r="R260"/>
    </row>
    <row r="261" spans="18:18" ht="14.4">
      <c r="R261"/>
    </row>
    <row r="262" spans="18:18" ht="14.4">
      <c r="R262"/>
    </row>
    <row r="263" spans="18:18" ht="14.4">
      <c r="R263"/>
    </row>
    <row r="264" spans="18:18" ht="14.4">
      <c r="R264"/>
    </row>
    <row r="265" spans="18:18" ht="14.4">
      <c r="R265"/>
    </row>
    <row r="266" spans="18:18" ht="14.4">
      <c r="R266"/>
    </row>
    <row r="267" spans="18:18" ht="14.4">
      <c r="R267"/>
    </row>
    <row r="268" spans="18:18" ht="14.4">
      <c r="R268"/>
    </row>
    <row r="269" spans="18:18" ht="14.4">
      <c r="R269"/>
    </row>
    <row r="270" spans="18:18" ht="14.4">
      <c r="R270"/>
    </row>
    <row r="271" spans="18:18" ht="14.4">
      <c r="R271"/>
    </row>
    <row r="272" spans="18:18" ht="14.4">
      <c r="R272"/>
    </row>
    <row r="273" spans="18:18" ht="14.4">
      <c r="R273"/>
    </row>
    <row r="274" spans="18:18" ht="14.4">
      <c r="R274"/>
    </row>
    <row r="275" spans="18:18" ht="14.4">
      <c r="R275"/>
    </row>
    <row r="276" spans="18:18" ht="14.4">
      <c r="R276"/>
    </row>
    <row r="277" spans="18:18" ht="14.4">
      <c r="R277"/>
    </row>
    <row r="278" spans="18:18" ht="14.4">
      <c r="R278"/>
    </row>
    <row r="279" spans="18:18" ht="14.4">
      <c r="R279"/>
    </row>
    <row r="280" spans="18:18" ht="14.4">
      <c r="R280"/>
    </row>
    <row r="281" spans="18:18" ht="14.4">
      <c r="R281"/>
    </row>
    <row r="282" spans="18:18" ht="14.4">
      <c r="R282"/>
    </row>
    <row r="283" spans="18:18" ht="14.4">
      <c r="R283"/>
    </row>
    <row r="284" spans="18:18" ht="14.4">
      <c r="R284"/>
    </row>
    <row r="285" spans="18:18" ht="14.4">
      <c r="R285"/>
    </row>
    <row r="286" spans="18:18" ht="14.4">
      <c r="R286"/>
    </row>
    <row r="287" spans="18:18" ht="14.4">
      <c r="R287"/>
    </row>
    <row r="288" spans="18:18" ht="14.4">
      <c r="R288"/>
    </row>
    <row r="289" spans="18:18" ht="14.4">
      <c r="R289"/>
    </row>
    <row r="290" spans="18:18" ht="14.4">
      <c r="R290"/>
    </row>
    <row r="291" spans="18:18" ht="14.4">
      <c r="R291"/>
    </row>
    <row r="292" spans="18:18" ht="14.4">
      <c r="R292"/>
    </row>
    <row r="293" spans="18:18" ht="14.4">
      <c r="R293"/>
    </row>
    <row r="294" spans="18:18" ht="14.4">
      <c r="R294"/>
    </row>
    <row r="295" spans="18:18" ht="14.4">
      <c r="R295"/>
    </row>
    <row r="296" spans="18:18" ht="14.4">
      <c r="R296"/>
    </row>
    <row r="297" spans="18:18" ht="14.4">
      <c r="R297"/>
    </row>
    <row r="298" spans="18:18" ht="14.4">
      <c r="R298"/>
    </row>
    <row r="299" spans="18:18" ht="14.4">
      <c r="R299"/>
    </row>
    <row r="300" spans="18:18" ht="14.4">
      <c r="R300"/>
    </row>
    <row r="301" spans="18:18" ht="14.4">
      <c r="R301"/>
    </row>
    <row r="302" spans="18:18" ht="14.4">
      <c r="R302"/>
    </row>
    <row r="303" spans="18:18" ht="14.4">
      <c r="R303"/>
    </row>
    <row r="304" spans="18:18" ht="14.4">
      <c r="R304"/>
    </row>
    <row r="305" spans="18:18" ht="14.4">
      <c r="R305"/>
    </row>
    <row r="306" spans="18:18" ht="14.4">
      <c r="R306"/>
    </row>
    <row r="307" spans="18:18" ht="14.4">
      <c r="R307"/>
    </row>
    <row r="308" spans="18:18" ht="14.4">
      <c r="R308"/>
    </row>
    <row r="309" spans="18:18" ht="14.4">
      <c r="R309"/>
    </row>
    <row r="310" spans="18:18" ht="14.4">
      <c r="R310"/>
    </row>
    <row r="311" spans="18:18" ht="14.4">
      <c r="R311"/>
    </row>
    <row r="312" spans="18:18" ht="14.4">
      <c r="R312"/>
    </row>
    <row r="313" spans="18:18" ht="14.4">
      <c r="R313"/>
    </row>
    <row r="314" spans="18:18" ht="14.4">
      <c r="R314"/>
    </row>
    <row r="315" spans="18:18" ht="14.4">
      <c r="R315"/>
    </row>
    <row r="316" spans="18:18" ht="14.4">
      <c r="R316"/>
    </row>
    <row r="317" spans="18:18" ht="14.4">
      <c r="R317"/>
    </row>
    <row r="318" spans="18:18" ht="14.4">
      <c r="R318"/>
    </row>
    <row r="319" spans="18:18" ht="14.4">
      <c r="R319"/>
    </row>
    <row r="320" spans="18:18" ht="14.4">
      <c r="R320"/>
    </row>
    <row r="321" spans="18:19" ht="14.4">
      <c r="R321"/>
    </row>
    <row r="322" spans="18:19" ht="14.4">
      <c r="R322"/>
      <c r="S322"/>
    </row>
    <row r="323" spans="18:19" ht="14.4">
      <c r="R323"/>
      <c r="S323"/>
    </row>
    <row r="324" spans="18:19" ht="14.4">
      <c r="R324"/>
      <c r="S324"/>
    </row>
    <row r="325" spans="18:19" ht="14.4">
      <c r="R325"/>
      <c r="S325"/>
    </row>
    <row r="326" spans="18:19" ht="14.4">
      <c r="R326"/>
      <c r="S326"/>
    </row>
    <row r="327" spans="18:19" ht="14.4">
      <c r="R327"/>
      <c r="S327"/>
    </row>
    <row r="328" spans="18:19" ht="14.4">
      <c r="R328"/>
      <c r="S328"/>
    </row>
    <row r="329" spans="18:19" ht="14.4">
      <c r="R329"/>
      <c r="S329"/>
    </row>
    <row r="330" spans="18:19" ht="14.4">
      <c r="R330"/>
      <c r="S330"/>
    </row>
    <row r="331" spans="18:19" ht="14.4">
      <c r="R331"/>
      <c r="S331"/>
    </row>
    <row r="332" spans="18:19" ht="14.4">
      <c r="R332"/>
      <c r="S332"/>
    </row>
    <row r="333" spans="18:19" ht="14.4">
      <c r="R333"/>
      <c r="S333"/>
    </row>
    <row r="334" spans="18:19" ht="14.4">
      <c r="R334"/>
      <c r="S334"/>
    </row>
    <row r="335" spans="18:19" ht="14.4">
      <c r="R335"/>
      <c r="S335"/>
    </row>
    <row r="336" spans="18:19" ht="14.4">
      <c r="R336"/>
      <c r="S336"/>
    </row>
    <row r="337" spans="18:19" ht="14.4">
      <c r="R337"/>
      <c r="S337"/>
    </row>
    <row r="338" spans="18:19" ht="14.4">
      <c r="R338"/>
      <c r="S338"/>
    </row>
    <row r="339" spans="18:19" ht="14.4">
      <c r="R339"/>
      <c r="S339"/>
    </row>
    <row r="340" spans="18:19" ht="14.4">
      <c r="R340"/>
      <c r="S340"/>
    </row>
    <row r="341" spans="18:19" ht="14.4">
      <c r="R341"/>
      <c r="S341"/>
    </row>
    <row r="342" spans="18:19" ht="14.4">
      <c r="R342"/>
      <c r="S342"/>
    </row>
    <row r="343" spans="18:19" ht="14.4">
      <c r="R343"/>
      <c r="S343"/>
    </row>
    <row r="344" spans="18:19" ht="14.4">
      <c r="R344"/>
      <c r="S344"/>
    </row>
    <row r="345" spans="18:19" ht="14.4">
      <c r="R345"/>
      <c r="S345"/>
    </row>
    <row r="346" spans="18:19" ht="14.4">
      <c r="R346"/>
      <c r="S346"/>
    </row>
    <row r="347" spans="18:19" ht="14.4">
      <c r="R347"/>
      <c r="S347"/>
    </row>
    <row r="348" spans="18:19" ht="14.4">
      <c r="R348"/>
      <c r="S348"/>
    </row>
    <row r="349" spans="18:19" ht="14.4">
      <c r="R349"/>
      <c r="S349"/>
    </row>
    <row r="350" spans="18:19" ht="14.4">
      <c r="R350"/>
      <c r="S350"/>
    </row>
    <row r="351" spans="18:19" ht="14.4">
      <c r="R351"/>
      <c r="S351"/>
    </row>
    <row r="352" spans="18:19" ht="14.4">
      <c r="R352"/>
      <c r="S352"/>
    </row>
    <row r="353" spans="18:19" ht="14.4">
      <c r="R353"/>
      <c r="S353"/>
    </row>
    <row r="354" spans="18:19" ht="14.4">
      <c r="R354"/>
      <c r="S354"/>
    </row>
    <row r="355" spans="18:19" ht="14.4">
      <c r="R355"/>
      <c r="S355"/>
    </row>
    <row r="356" spans="18:19" ht="14.4">
      <c r="R356"/>
      <c r="S356"/>
    </row>
    <row r="357" spans="18:19" ht="14.4">
      <c r="R357"/>
      <c r="S357"/>
    </row>
    <row r="358" spans="18:19" ht="14.4">
      <c r="R358"/>
      <c r="S358"/>
    </row>
    <row r="359" spans="18:19" ht="14.4">
      <c r="R359"/>
      <c r="S359"/>
    </row>
    <row r="360" spans="18:19" ht="14.4">
      <c r="R360"/>
      <c r="S360"/>
    </row>
    <row r="361" spans="18:19" ht="14.4">
      <c r="R361"/>
      <c r="S361"/>
    </row>
    <row r="362" spans="18:19" ht="14.4">
      <c r="R362"/>
      <c r="S362"/>
    </row>
    <row r="363" spans="18:19" ht="14.4">
      <c r="R363"/>
      <c r="S363"/>
    </row>
    <row r="364" spans="18:19" ht="14.4">
      <c r="R364"/>
      <c r="S364"/>
    </row>
    <row r="365" spans="18:19" ht="14.4">
      <c r="R365"/>
      <c r="S365"/>
    </row>
    <row r="366" spans="18:19" ht="14.4">
      <c r="R366"/>
      <c r="S366"/>
    </row>
    <row r="367" spans="18:19" ht="14.4">
      <c r="R367"/>
      <c r="S367"/>
    </row>
    <row r="368" spans="18:19" ht="14.4">
      <c r="R368"/>
      <c r="S368"/>
    </row>
    <row r="369" spans="18:19" ht="14.4">
      <c r="R369"/>
      <c r="S369"/>
    </row>
    <row r="370" spans="18:19" ht="14.4">
      <c r="R370"/>
      <c r="S370"/>
    </row>
    <row r="371" spans="18:19" ht="14.4">
      <c r="R371"/>
      <c r="S371"/>
    </row>
    <row r="372" spans="18:19" ht="14.4">
      <c r="R372"/>
      <c r="S372"/>
    </row>
    <row r="373" spans="18:19" ht="14.4">
      <c r="R373"/>
      <c r="S373"/>
    </row>
    <row r="374" spans="18:19" ht="14.4">
      <c r="R374"/>
      <c r="S374"/>
    </row>
    <row r="375" spans="18:19" ht="14.4">
      <c r="R375"/>
      <c r="S375"/>
    </row>
    <row r="376" spans="18:19" ht="14.4">
      <c r="R376"/>
      <c r="S376"/>
    </row>
    <row r="377" spans="18:19" ht="14.4">
      <c r="R377"/>
      <c r="S377"/>
    </row>
    <row r="378" spans="18:19" ht="14.4">
      <c r="R378"/>
      <c r="S378"/>
    </row>
    <row r="379" spans="18:19" ht="14.4">
      <c r="R379"/>
      <c r="S379"/>
    </row>
    <row r="380" spans="18:19" ht="14.4">
      <c r="R380"/>
      <c r="S380"/>
    </row>
    <row r="381" spans="18:19" ht="14.4">
      <c r="R381"/>
      <c r="S381"/>
    </row>
    <row r="382" spans="18:19" ht="14.4">
      <c r="R382"/>
      <c r="S382"/>
    </row>
    <row r="383" spans="18:19" ht="14.4">
      <c r="R383"/>
      <c r="S383"/>
    </row>
    <row r="384" spans="18:19" ht="14.4">
      <c r="R384"/>
      <c r="S384"/>
    </row>
    <row r="385" spans="18:19" ht="14.4">
      <c r="R385"/>
      <c r="S385"/>
    </row>
    <row r="386" spans="18:19" ht="14.4">
      <c r="R386"/>
      <c r="S386"/>
    </row>
    <row r="387" spans="18:19" ht="14.4">
      <c r="R387"/>
      <c r="S387"/>
    </row>
    <row r="388" spans="18:19" ht="14.4">
      <c r="R388"/>
      <c r="S388"/>
    </row>
    <row r="389" spans="18:19" ht="14.4">
      <c r="R389"/>
      <c r="S389"/>
    </row>
    <row r="390" spans="18:19" ht="14.4">
      <c r="R390"/>
      <c r="S390"/>
    </row>
    <row r="391" spans="18:19" ht="14.4">
      <c r="R391"/>
      <c r="S391"/>
    </row>
    <row r="392" spans="18:19" ht="14.4">
      <c r="R392"/>
      <c r="S392"/>
    </row>
    <row r="393" spans="18:19" ht="14.4">
      <c r="R393"/>
      <c r="S393"/>
    </row>
    <row r="394" spans="18:19" ht="14.4">
      <c r="R394"/>
      <c r="S394"/>
    </row>
    <row r="395" spans="18:19" ht="14.4">
      <c r="R395"/>
      <c r="S395"/>
    </row>
    <row r="396" spans="18:19" ht="14.4">
      <c r="R396"/>
      <c r="S396"/>
    </row>
    <row r="397" spans="18:19" ht="14.4">
      <c r="R397"/>
      <c r="S397"/>
    </row>
    <row r="398" spans="18:19" ht="14.4">
      <c r="R398"/>
      <c r="S398"/>
    </row>
    <row r="399" spans="18:19" ht="14.4">
      <c r="R399"/>
      <c r="S399"/>
    </row>
    <row r="400" spans="18:19" ht="14.4">
      <c r="R400"/>
      <c r="S400"/>
    </row>
    <row r="401" spans="18:19" ht="14.4">
      <c r="R401"/>
      <c r="S401"/>
    </row>
    <row r="402" spans="18:19" ht="14.4">
      <c r="R402"/>
      <c r="S402"/>
    </row>
    <row r="403" spans="18:19" ht="14.4">
      <c r="R403"/>
      <c r="S403"/>
    </row>
    <row r="404" spans="18:19" ht="14.4">
      <c r="R404"/>
      <c r="S404"/>
    </row>
    <row r="405" spans="18:19" ht="14.4">
      <c r="R405"/>
      <c r="S405"/>
    </row>
    <row r="406" spans="18:19" ht="14.4">
      <c r="R406"/>
      <c r="S406"/>
    </row>
    <row r="407" spans="18:19" ht="14.4">
      <c r="R407"/>
      <c r="S407"/>
    </row>
    <row r="408" spans="18:19" ht="14.4">
      <c r="R408"/>
      <c r="S408"/>
    </row>
    <row r="409" spans="18:19" ht="14.4">
      <c r="R409"/>
      <c r="S409"/>
    </row>
    <row r="410" spans="18:19" ht="14.4">
      <c r="R410"/>
      <c r="S410"/>
    </row>
    <row r="411" spans="18:19" ht="14.4">
      <c r="R411"/>
      <c r="S411"/>
    </row>
    <row r="412" spans="18:19" ht="14.4">
      <c r="R412"/>
      <c r="S412"/>
    </row>
    <row r="413" spans="18:19" ht="14.4">
      <c r="R413"/>
      <c r="S413"/>
    </row>
    <row r="414" spans="18:19" ht="14.4">
      <c r="R414"/>
      <c r="S414"/>
    </row>
    <row r="415" spans="18:19" ht="14.4">
      <c r="R415"/>
      <c r="S415"/>
    </row>
    <row r="416" spans="18:19" ht="14.4">
      <c r="R416"/>
      <c r="S416"/>
    </row>
    <row r="417" spans="18:19" ht="14.4">
      <c r="R417"/>
      <c r="S417"/>
    </row>
    <row r="418" spans="18:19" ht="14.4">
      <c r="R418"/>
      <c r="S418"/>
    </row>
    <row r="419" spans="18:19" ht="14.4">
      <c r="R419"/>
      <c r="S419"/>
    </row>
    <row r="420" spans="18:19" ht="14.4">
      <c r="R420"/>
      <c r="S420"/>
    </row>
    <row r="421" spans="18:19" ht="14.4">
      <c r="R421"/>
      <c r="S421"/>
    </row>
    <row r="422" spans="18:19" ht="14.4">
      <c r="R422"/>
      <c r="S422"/>
    </row>
    <row r="423" spans="18:19" ht="14.4">
      <c r="R423"/>
      <c r="S423"/>
    </row>
    <row r="424" spans="18:19" ht="14.4">
      <c r="R424"/>
      <c r="S424"/>
    </row>
    <row r="425" spans="18:19" ht="14.4">
      <c r="R425"/>
      <c r="S425"/>
    </row>
    <row r="426" spans="18:19" ht="14.4">
      <c r="R426"/>
      <c r="S426"/>
    </row>
    <row r="427" spans="18:19" ht="14.4">
      <c r="R427"/>
      <c r="S427"/>
    </row>
    <row r="428" spans="18:19" ht="14.4">
      <c r="R428"/>
      <c r="S428"/>
    </row>
    <row r="429" spans="18:19" ht="14.4">
      <c r="R429"/>
      <c r="S429"/>
    </row>
    <row r="430" spans="18:19" ht="14.4">
      <c r="R430"/>
      <c r="S430"/>
    </row>
    <row r="431" spans="18:19" ht="14.4">
      <c r="R431"/>
      <c r="S431"/>
    </row>
    <row r="432" spans="18:19" ht="14.4">
      <c r="R432"/>
      <c r="S432"/>
    </row>
    <row r="433" spans="18:19" ht="14.4">
      <c r="R433"/>
      <c r="S433"/>
    </row>
    <row r="434" spans="18:19" ht="14.4">
      <c r="R434"/>
      <c r="S434"/>
    </row>
    <row r="435" spans="18:19" ht="14.4">
      <c r="R435"/>
      <c r="S435"/>
    </row>
    <row r="436" spans="18:19" ht="14.4">
      <c r="R436"/>
      <c r="S436"/>
    </row>
    <row r="437" spans="18:19" ht="14.4">
      <c r="R437"/>
      <c r="S437"/>
    </row>
    <row r="438" spans="18:19" ht="14.4">
      <c r="R438"/>
      <c r="S438"/>
    </row>
    <row r="439" spans="18:19" ht="14.4">
      <c r="R439"/>
      <c r="S439"/>
    </row>
    <row r="440" spans="18:19" ht="14.4">
      <c r="R440"/>
      <c r="S440"/>
    </row>
    <row r="441" spans="18:19" ht="14.4">
      <c r="R441"/>
      <c r="S441"/>
    </row>
    <row r="442" spans="18:19" ht="14.4">
      <c r="R442"/>
      <c r="S442"/>
    </row>
    <row r="443" spans="18:19" ht="14.4">
      <c r="R443"/>
      <c r="S443"/>
    </row>
    <row r="444" spans="18:19" ht="14.4">
      <c r="R444"/>
      <c r="S444"/>
    </row>
    <row r="445" spans="18:19" ht="14.4">
      <c r="R445"/>
      <c r="S445"/>
    </row>
    <row r="446" spans="18:19" ht="14.4">
      <c r="R446"/>
      <c r="S446"/>
    </row>
    <row r="447" spans="18:19" ht="14.4">
      <c r="R447"/>
      <c r="S447"/>
    </row>
    <row r="448" spans="18:19" ht="14.4">
      <c r="R448"/>
      <c r="S448"/>
    </row>
    <row r="449" spans="18:19" ht="14.4">
      <c r="R449"/>
      <c r="S449"/>
    </row>
    <row r="450" spans="18:19" ht="14.4">
      <c r="R450"/>
      <c r="S450"/>
    </row>
    <row r="451" spans="18:19" ht="14.4">
      <c r="R451"/>
      <c r="S451"/>
    </row>
    <row r="452" spans="18:19" ht="14.4">
      <c r="R452"/>
      <c r="S452"/>
    </row>
    <row r="453" spans="18:19" ht="14.4">
      <c r="R453"/>
      <c r="S453"/>
    </row>
    <row r="454" spans="18:19" ht="14.4">
      <c r="R454"/>
      <c r="S454"/>
    </row>
    <row r="455" spans="18:19" ht="14.4">
      <c r="R455"/>
      <c r="S455"/>
    </row>
    <row r="456" spans="18:19" ht="14.4">
      <c r="R456"/>
      <c r="S456"/>
    </row>
    <row r="457" spans="18:19" ht="14.4">
      <c r="R457"/>
      <c r="S457"/>
    </row>
    <row r="458" spans="18:19" ht="14.4">
      <c r="R458"/>
      <c r="S458"/>
    </row>
    <row r="459" spans="18:19" ht="14.4">
      <c r="R459"/>
      <c r="S459"/>
    </row>
    <row r="460" spans="18:19" ht="14.4">
      <c r="R460"/>
      <c r="S460"/>
    </row>
    <row r="461" spans="18:19" ht="14.4">
      <c r="R461"/>
      <c r="S461"/>
    </row>
    <row r="462" spans="18:19" ht="14.4">
      <c r="R462"/>
      <c r="S462"/>
    </row>
    <row r="463" spans="18:19" ht="14.4">
      <c r="R463"/>
      <c r="S463"/>
    </row>
    <row r="464" spans="18:19" ht="14.4">
      <c r="R464"/>
      <c r="S464"/>
    </row>
    <row r="465" spans="18:19" ht="14.4">
      <c r="R465"/>
      <c r="S465"/>
    </row>
    <row r="466" spans="18:19" ht="14.4">
      <c r="R466"/>
      <c r="S466"/>
    </row>
    <row r="467" spans="18:19" ht="14.4">
      <c r="R467"/>
      <c r="S467"/>
    </row>
    <row r="468" spans="18:19" ht="14.4">
      <c r="R468"/>
      <c r="S468"/>
    </row>
    <row r="469" spans="18:19" ht="14.4">
      <c r="R469"/>
      <c r="S469"/>
    </row>
    <row r="470" spans="18:19" ht="14.4">
      <c r="R470"/>
      <c r="S470"/>
    </row>
    <row r="471" spans="18:19" ht="14.4">
      <c r="R471"/>
      <c r="S471"/>
    </row>
    <row r="472" spans="18:19" ht="14.4">
      <c r="R472"/>
      <c r="S472"/>
    </row>
    <row r="473" spans="18:19" ht="14.4">
      <c r="R473"/>
      <c r="S473"/>
    </row>
    <row r="474" spans="18:19" ht="14.4">
      <c r="R474"/>
      <c r="S474"/>
    </row>
    <row r="475" spans="18:19" ht="14.4">
      <c r="R475"/>
      <c r="S475"/>
    </row>
    <row r="476" spans="18:19" ht="14.4">
      <c r="R476"/>
      <c r="S476"/>
    </row>
    <row r="477" spans="18:19" ht="14.4">
      <c r="R477"/>
      <c r="S477"/>
    </row>
    <row r="478" spans="18:19" ht="14.4">
      <c r="R478"/>
      <c r="S478"/>
    </row>
    <row r="479" spans="18:19" ht="14.4">
      <c r="R479"/>
      <c r="S479"/>
    </row>
    <row r="480" spans="18:19" ht="14.4">
      <c r="R480"/>
      <c r="S480"/>
    </row>
    <row r="481" spans="18:19" ht="14.4">
      <c r="R481"/>
      <c r="S481"/>
    </row>
    <row r="482" spans="18:19" ht="14.4">
      <c r="R482"/>
      <c r="S482"/>
    </row>
    <row r="483" spans="18:19" ht="14.4">
      <c r="R483"/>
      <c r="S483"/>
    </row>
    <row r="484" spans="18:19" ht="14.4">
      <c r="R484"/>
      <c r="S484"/>
    </row>
    <row r="485" spans="18:19" ht="14.4">
      <c r="R485"/>
      <c r="S485"/>
    </row>
    <row r="486" spans="18:19" ht="14.4">
      <c r="R486"/>
      <c r="S486"/>
    </row>
    <row r="487" spans="18:19" ht="14.4">
      <c r="R487"/>
      <c r="S487"/>
    </row>
    <row r="488" spans="18:19" ht="14.4">
      <c r="R488"/>
      <c r="S488"/>
    </row>
    <row r="489" spans="18:19" ht="14.4">
      <c r="R489"/>
      <c r="S489"/>
    </row>
    <row r="490" spans="18:19" ht="14.4">
      <c r="R490"/>
      <c r="S490"/>
    </row>
    <row r="491" spans="18:19" ht="14.4">
      <c r="R491"/>
      <c r="S491"/>
    </row>
    <row r="492" spans="18:19" ht="14.4">
      <c r="R492"/>
      <c r="S492"/>
    </row>
    <row r="493" spans="18:19" ht="14.4">
      <c r="R493"/>
      <c r="S493"/>
    </row>
    <row r="494" spans="18:19" ht="14.4">
      <c r="R494"/>
      <c r="S494"/>
    </row>
    <row r="495" spans="18:19" ht="14.4">
      <c r="R495"/>
      <c r="S495"/>
    </row>
    <row r="496" spans="18:19" ht="14.4">
      <c r="R496"/>
      <c r="S496"/>
    </row>
    <row r="497" spans="18:19" ht="14.4">
      <c r="R497"/>
      <c r="S497"/>
    </row>
    <row r="498" spans="18:19" ht="14.4">
      <c r="R498"/>
      <c r="S498"/>
    </row>
    <row r="499" spans="18:19" ht="14.4">
      <c r="R499"/>
      <c r="S499"/>
    </row>
    <row r="500" spans="18:19" ht="14.4">
      <c r="R500"/>
      <c r="S500"/>
    </row>
    <row r="501" spans="18:19" ht="14.4">
      <c r="R501"/>
      <c r="S501"/>
    </row>
    <row r="502" spans="18:19" ht="14.4">
      <c r="R502"/>
      <c r="S502"/>
    </row>
    <row r="503" spans="18:19" ht="14.4">
      <c r="R503"/>
      <c r="S503"/>
    </row>
    <row r="504" spans="18:19" ht="14.4">
      <c r="R504"/>
      <c r="S504"/>
    </row>
    <row r="505" spans="18:19" ht="14.4">
      <c r="R505"/>
      <c r="S505"/>
    </row>
    <row r="506" spans="18:19" ht="14.4">
      <c r="R506"/>
      <c r="S506"/>
    </row>
    <row r="507" spans="18:19" ht="14.4">
      <c r="R507"/>
      <c r="S507"/>
    </row>
    <row r="508" spans="18:19" ht="14.4">
      <c r="R508"/>
      <c r="S508"/>
    </row>
    <row r="509" spans="18:19" ht="14.4">
      <c r="R509"/>
      <c r="S509"/>
    </row>
    <row r="510" spans="18:19" ht="14.4">
      <c r="R510"/>
      <c r="S510"/>
    </row>
    <row r="511" spans="18:19" ht="14.4">
      <c r="R511"/>
      <c r="S511"/>
    </row>
    <row r="512" spans="18:19" ht="14.4">
      <c r="R512"/>
      <c r="S512"/>
    </row>
    <row r="513" spans="18:19" ht="14.4">
      <c r="R513"/>
      <c r="S513"/>
    </row>
    <row r="514" spans="18:19" ht="14.4">
      <c r="R514"/>
      <c r="S514"/>
    </row>
    <row r="515" spans="18:19" ht="14.4">
      <c r="R515"/>
      <c r="S515"/>
    </row>
    <row r="516" spans="18:19" ht="14.4">
      <c r="R516"/>
      <c r="S516"/>
    </row>
    <row r="517" spans="18:19" ht="14.4">
      <c r="R517"/>
      <c r="S517"/>
    </row>
    <row r="518" spans="18:19" ht="14.4">
      <c r="R518"/>
      <c r="S518"/>
    </row>
    <row r="519" spans="18:19" ht="14.4">
      <c r="R519"/>
      <c r="S519"/>
    </row>
    <row r="520" spans="18:19" ht="14.4">
      <c r="R520"/>
      <c r="S520"/>
    </row>
    <row r="521" spans="18:19" ht="14.4">
      <c r="R521"/>
      <c r="S521"/>
    </row>
    <row r="522" spans="18:19" ht="14.4">
      <c r="R522"/>
      <c r="S522"/>
    </row>
    <row r="523" spans="18:19" ht="14.4">
      <c r="R523"/>
      <c r="S523"/>
    </row>
    <row r="524" spans="18:19" ht="14.4">
      <c r="R524"/>
      <c r="S524"/>
    </row>
    <row r="525" spans="18:19" ht="14.4">
      <c r="R525"/>
      <c r="S525"/>
    </row>
    <row r="526" spans="18:19" ht="14.4">
      <c r="R526"/>
      <c r="S526"/>
    </row>
    <row r="527" spans="18:19" ht="14.4">
      <c r="R527"/>
      <c r="S527"/>
    </row>
    <row r="528" spans="18:19" ht="14.4">
      <c r="R528"/>
      <c r="S528"/>
    </row>
    <row r="529" spans="18:19" ht="14.4">
      <c r="R529"/>
      <c r="S529"/>
    </row>
    <row r="530" spans="18:19" ht="14.4">
      <c r="R530"/>
      <c r="S530"/>
    </row>
    <row r="531" spans="18:19" ht="14.4">
      <c r="R531"/>
      <c r="S531"/>
    </row>
    <row r="532" spans="18:19" ht="14.4">
      <c r="R532"/>
      <c r="S532"/>
    </row>
    <row r="533" spans="18:19" ht="14.4">
      <c r="R533"/>
      <c r="S533"/>
    </row>
    <row r="534" spans="18:19" ht="14.4">
      <c r="R534"/>
      <c r="S534"/>
    </row>
    <row r="535" spans="18:19" ht="14.4">
      <c r="R535"/>
      <c r="S535"/>
    </row>
    <row r="536" spans="18:19" ht="14.4">
      <c r="R536"/>
      <c r="S536"/>
    </row>
    <row r="537" spans="18:19" ht="14.4">
      <c r="R537"/>
      <c r="S537"/>
    </row>
    <row r="538" spans="18:19" ht="14.4">
      <c r="R538"/>
      <c r="S538"/>
    </row>
    <row r="539" spans="18:19" ht="14.4">
      <c r="R539"/>
      <c r="S539"/>
    </row>
    <row r="540" spans="18:19" ht="14.4">
      <c r="R540"/>
      <c r="S540"/>
    </row>
    <row r="541" spans="18:19" ht="14.4">
      <c r="R541"/>
      <c r="S541"/>
    </row>
    <row r="542" spans="18:19" ht="14.4">
      <c r="R542"/>
      <c r="S542"/>
    </row>
    <row r="543" spans="18:19" ht="14.4">
      <c r="R543"/>
      <c r="S543"/>
    </row>
    <row r="544" spans="18:19" ht="14.4">
      <c r="R544"/>
      <c r="S544"/>
    </row>
    <row r="545" spans="18:19" ht="14.4">
      <c r="R545"/>
      <c r="S545"/>
    </row>
    <row r="546" spans="18:19" ht="14.4">
      <c r="R546"/>
      <c r="S546"/>
    </row>
    <row r="547" spans="18:19" ht="14.4">
      <c r="R547"/>
      <c r="S547"/>
    </row>
    <row r="548" spans="18:19" ht="14.4">
      <c r="R548"/>
      <c r="S548"/>
    </row>
    <row r="549" spans="18:19" ht="14.4">
      <c r="R549"/>
      <c r="S549"/>
    </row>
    <row r="550" spans="18:19" ht="14.4">
      <c r="R550"/>
      <c r="S550"/>
    </row>
    <row r="551" spans="18:19" ht="14.4">
      <c r="R551"/>
      <c r="S551"/>
    </row>
    <row r="552" spans="18:19" ht="14.4">
      <c r="R552"/>
      <c r="S552"/>
    </row>
    <row r="553" spans="18:19" ht="14.4">
      <c r="R553"/>
      <c r="S553"/>
    </row>
    <row r="554" spans="18:19" ht="14.4">
      <c r="R554"/>
      <c r="S554"/>
    </row>
    <row r="555" spans="18:19" ht="14.4">
      <c r="R555"/>
      <c r="S555"/>
    </row>
    <row r="556" spans="18:19" ht="14.4">
      <c r="R556"/>
      <c r="S556"/>
    </row>
    <row r="557" spans="18:19" ht="14.4">
      <c r="R557"/>
      <c r="S557"/>
    </row>
    <row r="558" spans="18:19" ht="14.4">
      <c r="R558"/>
      <c r="S558"/>
    </row>
    <row r="559" spans="18:19" ht="14.4">
      <c r="R559"/>
      <c r="S559"/>
    </row>
    <row r="560" spans="18:19" ht="14.4">
      <c r="R560"/>
      <c r="S560"/>
    </row>
    <row r="561" spans="18:19" ht="14.4">
      <c r="R561"/>
      <c r="S561"/>
    </row>
    <row r="562" spans="18:19" ht="14.4">
      <c r="R562"/>
      <c r="S562"/>
    </row>
    <row r="563" spans="18:19" ht="14.4">
      <c r="R563"/>
      <c r="S563"/>
    </row>
    <row r="564" spans="18:19" ht="14.4">
      <c r="R564"/>
      <c r="S564"/>
    </row>
    <row r="565" spans="18:19" ht="14.4">
      <c r="R565"/>
      <c r="S565"/>
    </row>
    <row r="566" spans="18:19" ht="14.4">
      <c r="R566"/>
      <c r="S566"/>
    </row>
    <row r="567" spans="18:19" ht="14.4">
      <c r="R567"/>
      <c r="S567"/>
    </row>
    <row r="568" spans="18:19" ht="14.4">
      <c r="R568"/>
      <c r="S568"/>
    </row>
    <row r="569" spans="18:19" ht="14.4">
      <c r="R569"/>
      <c r="S569"/>
    </row>
    <row r="570" spans="18:19" ht="14.4">
      <c r="R570"/>
      <c r="S570"/>
    </row>
    <row r="571" spans="18:19" ht="14.4">
      <c r="R571"/>
      <c r="S571"/>
    </row>
    <row r="572" spans="18:19" ht="14.4">
      <c r="R572"/>
      <c r="S572"/>
    </row>
    <row r="573" spans="18:19" ht="14.4">
      <c r="R573"/>
      <c r="S573"/>
    </row>
    <row r="574" spans="18:19" ht="14.4">
      <c r="R574"/>
      <c r="S574"/>
    </row>
    <row r="575" spans="18:19" ht="14.4">
      <c r="R575"/>
      <c r="S575"/>
    </row>
    <row r="576" spans="18:19" ht="14.4">
      <c r="R576"/>
      <c r="S576"/>
    </row>
    <row r="577" spans="18:19" ht="14.4">
      <c r="R577"/>
      <c r="S577"/>
    </row>
    <row r="578" spans="18:19" ht="14.4">
      <c r="R578"/>
      <c r="S578"/>
    </row>
    <row r="579" spans="18:19" ht="14.4">
      <c r="R579"/>
      <c r="S579"/>
    </row>
    <row r="580" spans="18:19" ht="14.4">
      <c r="R580"/>
      <c r="S580"/>
    </row>
    <row r="581" spans="18:19" ht="14.4">
      <c r="R581"/>
      <c r="S581"/>
    </row>
    <row r="582" spans="18:19" ht="14.4">
      <c r="R582"/>
      <c r="S582"/>
    </row>
    <row r="583" spans="18:19" ht="14.4">
      <c r="R583"/>
      <c r="S583"/>
    </row>
    <row r="584" spans="18:19" ht="14.4">
      <c r="R584"/>
      <c r="S584"/>
    </row>
    <row r="585" spans="18:19" ht="14.4">
      <c r="R585"/>
      <c r="S585"/>
    </row>
    <row r="586" spans="18:19" ht="14.4">
      <c r="R586"/>
      <c r="S586"/>
    </row>
    <row r="587" spans="18:19" ht="14.4">
      <c r="R587"/>
      <c r="S587"/>
    </row>
    <row r="588" spans="18:19" ht="14.4">
      <c r="R588"/>
      <c r="S588"/>
    </row>
    <row r="589" spans="18:19" ht="14.4">
      <c r="R589"/>
      <c r="S589"/>
    </row>
    <row r="590" spans="18:19" ht="14.4">
      <c r="R590"/>
      <c r="S590"/>
    </row>
    <row r="591" spans="18:19" ht="14.4">
      <c r="R591"/>
      <c r="S591"/>
    </row>
    <row r="592" spans="18:19" ht="14.4">
      <c r="R592"/>
      <c r="S592"/>
    </row>
    <row r="593" spans="18:19" ht="14.4">
      <c r="R593"/>
      <c r="S593"/>
    </row>
    <row r="594" spans="18:19" ht="14.4">
      <c r="R594"/>
      <c r="S594"/>
    </row>
    <row r="595" spans="18:19" ht="14.4">
      <c r="R595"/>
      <c r="S595"/>
    </row>
    <row r="596" spans="18:19" ht="14.4">
      <c r="R596"/>
      <c r="S596"/>
    </row>
    <row r="597" spans="18:19" ht="14.4">
      <c r="R597"/>
      <c r="S597"/>
    </row>
    <row r="598" spans="18:19" ht="14.4">
      <c r="R598"/>
      <c r="S598"/>
    </row>
    <row r="599" spans="18:19" ht="14.4">
      <c r="R599"/>
      <c r="S599"/>
    </row>
    <row r="600" spans="18:19" ht="14.4">
      <c r="R600"/>
      <c r="S600"/>
    </row>
    <row r="601" spans="18:19" ht="14.4">
      <c r="S601"/>
    </row>
  </sheetData>
  <mergeCells count="5">
    <mergeCell ref="A2:B3"/>
    <mergeCell ref="C2:F2"/>
    <mergeCell ref="A4:A28"/>
    <mergeCell ref="G2:Q2"/>
    <mergeCell ref="A1:Q1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</sheetPr>
  <dimension ref="A1:V63"/>
  <sheetViews>
    <sheetView showGridLines="0" workbookViewId="0">
      <selection activeCell="A2" sqref="A2:B3"/>
    </sheetView>
  </sheetViews>
  <sheetFormatPr baseColWidth="10" defaultColWidth="11.44140625" defaultRowHeight="13.8"/>
  <cols>
    <col min="1" max="1" width="7.44140625" style="161" customWidth="1"/>
    <col min="2" max="2" width="39.33203125" style="11" customWidth="1"/>
    <col min="3" max="17" width="8.6640625" style="11" customWidth="1"/>
    <col min="18" max="16384" width="11.44140625" style="161"/>
  </cols>
  <sheetData>
    <row r="1" spans="1:22" ht="24.75" customHeight="1">
      <c r="A1" s="1377" t="s">
        <v>627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22" ht="22.5" customHeight="1">
      <c r="A2" s="1465" t="s">
        <v>120</v>
      </c>
      <c r="B2" s="1466"/>
      <c r="C2" s="1468" t="s">
        <v>121</v>
      </c>
      <c r="D2" s="1469"/>
      <c r="E2" s="1469"/>
      <c r="F2" s="1470"/>
      <c r="G2" s="1463" t="s">
        <v>122</v>
      </c>
      <c r="H2" s="1464"/>
      <c r="I2" s="1464"/>
      <c r="J2" s="1464"/>
      <c r="K2" s="1464"/>
      <c r="L2" s="1464"/>
      <c r="M2" s="1464"/>
      <c r="N2" s="1464"/>
      <c r="O2" s="1464"/>
      <c r="P2" s="857"/>
      <c r="Q2" s="857"/>
    </row>
    <row r="3" spans="1:22" ht="22.5" customHeight="1">
      <c r="A3" s="1467"/>
      <c r="B3" s="1459"/>
      <c r="C3" s="435">
        <v>2007</v>
      </c>
      <c r="D3" s="435">
        <v>2008</v>
      </c>
      <c r="E3" s="435">
        <v>2009</v>
      </c>
      <c r="F3" s="435">
        <v>2010</v>
      </c>
      <c r="G3" s="435">
        <v>2011</v>
      </c>
      <c r="H3" s="435">
        <v>2012</v>
      </c>
      <c r="I3" s="435">
        <v>2013</v>
      </c>
      <c r="J3" s="435">
        <v>2014</v>
      </c>
      <c r="K3" s="435">
        <v>2015</v>
      </c>
      <c r="L3" s="435">
        <v>2016</v>
      </c>
      <c r="M3" s="435">
        <v>2017</v>
      </c>
      <c r="N3" s="435">
        <v>2018</v>
      </c>
      <c r="O3" s="435">
        <v>2019</v>
      </c>
      <c r="P3" s="435">
        <v>2020</v>
      </c>
      <c r="Q3" s="435">
        <v>2021</v>
      </c>
    </row>
    <row r="4" spans="1:22" s="162" customFormat="1" ht="22.5" customHeight="1">
      <c r="A4" s="1390" t="s">
        <v>150</v>
      </c>
      <c r="B4" s="549" t="s">
        <v>150</v>
      </c>
      <c r="C4" s="523">
        <v>342.1</v>
      </c>
      <c r="D4" s="523">
        <v>367.78</v>
      </c>
      <c r="E4" s="523">
        <v>386.78</v>
      </c>
      <c r="F4" s="523">
        <v>424.29</v>
      </c>
      <c r="G4" s="523">
        <v>481.92</v>
      </c>
      <c r="H4" s="523">
        <v>519.72</v>
      </c>
      <c r="I4" s="523">
        <v>550.07000000000005</v>
      </c>
      <c r="J4" s="523">
        <v>584.27</v>
      </c>
      <c r="K4" s="523">
        <v>608.63</v>
      </c>
      <c r="L4" s="523">
        <v>671.25</v>
      </c>
      <c r="M4" s="523">
        <v>694.03</v>
      </c>
      <c r="N4" s="523">
        <v>706.08</v>
      </c>
      <c r="O4" s="523">
        <v>722.08881377258604</v>
      </c>
      <c r="P4" s="523">
        <v>713.77051936538987</v>
      </c>
      <c r="Q4" s="523">
        <v>701.1</v>
      </c>
      <c r="R4" s="161"/>
      <c r="S4"/>
      <c r="T4"/>
      <c r="U4"/>
      <c r="V4"/>
    </row>
    <row r="5" spans="1:22" s="162" customFormat="1" ht="22.5" customHeight="1">
      <c r="A5" s="1391"/>
      <c r="B5" s="739" t="s">
        <v>123</v>
      </c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161"/>
      <c r="S5"/>
      <c r="T5"/>
      <c r="U5"/>
      <c r="V5"/>
    </row>
    <row r="6" spans="1:22" ht="27.6">
      <c r="A6" s="1391"/>
      <c r="B6" s="659" t="s">
        <v>125</v>
      </c>
      <c r="C6" s="632">
        <v>148.88</v>
      </c>
      <c r="D6" s="632">
        <v>172.16</v>
      </c>
      <c r="E6" s="632">
        <v>185.58</v>
      </c>
      <c r="F6" s="632">
        <v>193.62</v>
      </c>
      <c r="G6" s="632">
        <v>205.71</v>
      </c>
      <c r="H6" s="632">
        <v>214.89</v>
      </c>
      <c r="I6" s="632">
        <v>227.83</v>
      </c>
      <c r="J6" s="632">
        <v>257.45999999999998</v>
      </c>
      <c r="K6" s="632">
        <v>264.11</v>
      </c>
      <c r="L6" s="632">
        <v>275.25</v>
      </c>
      <c r="M6" s="632">
        <v>291.04000000000002</v>
      </c>
      <c r="N6" s="632">
        <v>317.17</v>
      </c>
      <c r="O6" s="632">
        <v>292.23912137627241</v>
      </c>
      <c r="P6" s="632">
        <v>251.53335323086105</v>
      </c>
      <c r="Q6" s="632">
        <v>266.7</v>
      </c>
      <c r="S6"/>
      <c r="T6"/>
      <c r="U6"/>
      <c r="V6"/>
    </row>
    <row r="7" spans="1:22" ht="14.4">
      <c r="A7" s="1391"/>
      <c r="B7" s="383" t="s">
        <v>126</v>
      </c>
      <c r="C7" s="551">
        <v>303.10000000000002</v>
      </c>
      <c r="D7" s="551">
        <v>371.8</v>
      </c>
      <c r="E7" s="551">
        <v>484.98</v>
      </c>
      <c r="F7" s="551">
        <v>585.38</v>
      </c>
      <c r="G7" s="551">
        <v>394.6</v>
      </c>
      <c r="H7" s="551">
        <v>544.29</v>
      </c>
      <c r="I7" s="551">
        <v>741.68</v>
      </c>
      <c r="J7" s="551">
        <v>830.43</v>
      </c>
      <c r="K7" s="551">
        <v>803.37</v>
      </c>
      <c r="L7" s="551">
        <v>960.85</v>
      </c>
      <c r="M7" s="551">
        <v>902.4</v>
      </c>
      <c r="N7" s="551">
        <v>1182.25</v>
      </c>
      <c r="O7" s="551">
        <v>1140.0075987841944</v>
      </c>
      <c r="P7" s="551">
        <v>977.52442996742673</v>
      </c>
      <c r="Q7" s="551">
        <v>830.8</v>
      </c>
      <c r="S7"/>
      <c r="T7"/>
      <c r="U7"/>
      <c r="V7"/>
    </row>
    <row r="8" spans="1:22" ht="22.5" customHeight="1">
      <c r="A8" s="1391"/>
      <c r="B8" s="747" t="s">
        <v>127</v>
      </c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  <c r="O8" s="748"/>
      <c r="P8" s="748"/>
      <c r="Q8" s="748"/>
      <c r="S8"/>
      <c r="T8"/>
      <c r="U8"/>
      <c r="V8"/>
    </row>
    <row r="9" spans="1:22" ht="14.4">
      <c r="A9" s="1391"/>
      <c r="B9" s="659" t="s">
        <v>129</v>
      </c>
      <c r="C9" s="632">
        <v>331.79</v>
      </c>
      <c r="D9" s="632">
        <v>352.17</v>
      </c>
      <c r="E9" s="632">
        <v>374.27</v>
      </c>
      <c r="F9" s="632">
        <v>379.98</v>
      </c>
      <c r="G9" s="632">
        <v>451.56</v>
      </c>
      <c r="H9" s="632">
        <v>495.39</v>
      </c>
      <c r="I9" s="632">
        <v>522.62</v>
      </c>
      <c r="J9" s="632">
        <v>569.66999999999996</v>
      </c>
      <c r="K9" s="632">
        <v>570.77</v>
      </c>
      <c r="L9" s="632">
        <v>604.09</v>
      </c>
      <c r="M9" s="632">
        <v>624.16999999999996</v>
      </c>
      <c r="N9" s="632">
        <v>646.77</v>
      </c>
      <c r="O9" s="632">
        <v>688.8298846365135</v>
      </c>
      <c r="P9" s="632">
        <v>706.30516261637047</v>
      </c>
      <c r="Q9" s="632">
        <v>679</v>
      </c>
      <c r="S9"/>
      <c r="T9"/>
      <c r="U9"/>
      <c r="V9"/>
    </row>
    <row r="10" spans="1:22" ht="27.6">
      <c r="A10" s="1391"/>
      <c r="B10" s="387" t="s">
        <v>130</v>
      </c>
      <c r="C10" s="550">
        <v>549.24</v>
      </c>
      <c r="D10" s="550">
        <v>523.16999999999996</v>
      </c>
      <c r="E10" s="550">
        <v>568.32000000000005</v>
      </c>
      <c r="F10" s="550">
        <v>606.79</v>
      </c>
      <c r="G10" s="550">
        <v>742.76</v>
      </c>
      <c r="H10" s="550">
        <v>594.14</v>
      </c>
      <c r="I10" s="550">
        <v>1126.02</v>
      </c>
      <c r="J10" s="550">
        <v>819.94</v>
      </c>
      <c r="K10" s="550">
        <v>774.21</v>
      </c>
      <c r="L10" s="550">
        <v>934.58</v>
      </c>
      <c r="M10" s="550">
        <v>1094.95</v>
      </c>
      <c r="N10" s="550">
        <v>735.92</v>
      </c>
      <c r="O10" s="550">
        <v>928.06282722513083</v>
      </c>
      <c r="P10" s="550">
        <v>784.49612403100775</v>
      </c>
      <c r="Q10" s="550">
        <v>926</v>
      </c>
      <c r="S10"/>
      <c r="T10"/>
      <c r="U10"/>
      <c r="V10"/>
    </row>
    <row r="11" spans="1:22" ht="27.6">
      <c r="A11" s="1391"/>
      <c r="B11" s="387" t="s">
        <v>131</v>
      </c>
      <c r="C11" s="550">
        <v>330.52</v>
      </c>
      <c r="D11" s="550">
        <v>348.46</v>
      </c>
      <c r="E11" s="550">
        <v>353.63</v>
      </c>
      <c r="F11" s="550">
        <v>378.48</v>
      </c>
      <c r="G11" s="550">
        <v>481.09</v>
      </c>
      <c r="H11" s="550">
        <v>492.31</v>
      </c>
      <c r="I11" s="550">
        <v>540.75</v>
      </c>
      <c r="J11" s="550">
        <v>590.65</v>
      </c>
      <c r="K11" s="550">
        <v>645.78</v>
      </c>
      <c r="L11" s="550">
        <v>739.5</v>
      </c>
      <c r="M11" s="550">
        <v>711.71</v>
      </c>
      <c r="N11" s="550">
        <v>746.93</v>
      </c>
      <c r="O11" s="550">
        <v>700.80357142857144</v>
      </c>
      <c r="P11" s="550">
        <v>764.30563301728944</v>
      </c>
      <c r="Q11" s="550">
        <v>761.8</v>
      </c>
      <c r="S11"/>
      <c r="T11"/>
      <c r="U11"/>
      <c r="V11"/>
    </row>
    <row r="12" spans="1:22" ht="14.4">
      <c r="A12" s="1391"/>
      <c r="B12" s="387" t="s">
        <v>132</v>
      </c>
      <c r="C12" s="550">
        <v>373.96</v>
      </c>
      <c r="D12" s="550">
        <v>414.12</v>
      </c>
      <c r="E12" s="550">
        <v>447.18</v>
      </c>
      <c r="F12" s="550">
        <v>459.92</v>
      </c>
      <c r="G12" s="550">
        <v>524.20000000000005</v>
      </c>
      <c r="H12" s="550">
        <v>544.59</v>
      </c>
      <c r="I12" s="550">
        <v>579.66999999999996</v>
      </c>
      <c r="J12" s="550">
        <v>609.79</v>
      </c>
      <c r="K12" s="550">
        <v>619.34</v>
      </c>
      <c r="L12" s="550">
        <v>671.66</v>
      </c>
      <c r="M12" s="550">
        <v>703.28</v>
      </c>
      <c r="N12" s="551">
        <v>715.06</v>
      </c>
      <c r="O12" s="551">
        <v>708.26732977221093</v>
      </c>
      <c r="P12" s="551">
        <v>471.37462235649548</v>
      </c>
      <c r="Q12" s="551">
        <v>635.79999999999995</v>
      </c>
      <c r="S12"/>
      <c r="T12"/>
      <c r="U12"/>
      <c r="V12"/>
    </row>
    <row r="13" spans="1:22" ht="22.5" customHeight="1">
      <c r="A13" s="1391"/>
      <c r="B13" s="741" t="s">
        <v>133</v>
      </c>
      <c r="C13" s="742"/>
      <c r="D13" s="742"/>
      <c r="E13" s="742"/>
      <c r="F13" s="742"/>
      <c r="G13" s="742"/>
      <c r="H13" s="742"/>
      <c r="I13" s="742"/>
      <c r="J13" s="742"/>
      <c r="K13" s="742"/>
      <c r="L13" s="742"/>
      <c r="M13" s="742"/>
      <c r="N13" s="742"/>
      <c r="O13" s="742"/>
      <c r="P13" s="742"/>
      <c r="Q13" s="742"/>
      <c r="S13"/>
      <c r="T13"/>
      <c r="U13"/>
      <c r="V13"/>
    </row>
    <row r="14" spans="1:22" ht="41.4">
      <c r="A14" s="1391"/>
      <c r="B14" s="387" t="s">
        <v>135</v>
      </c>
      <c r="C14" s="550">
        <v>329.05</v>
      </c>
      <c r="D14" s="550">
        <v>348.62</v>
      </c>
      <c r="E14" s="550">
        <v>355.48</v>
      </c>
      <c r="F14" s="550">
        <v>384.9</v>
      </c>
      <c r="G14" s="550">
        <v>447.32</v>
      </c>
      <c r="H14" s="550">
        <v>512.35</v>
      </c>
      <c r="I14" s="550">
        <v>533.30999999999995</v>
      </c>
      <c r="J14" s="550">
        <v>549.57000000000005</v>
      </c>
      <c r="K14" s="550">
        <v>569.48</v>
      </c>
      <c r="L14" s="550">
        <v>597.22</v>
      </c>
      <c r="M14" s="550">
        <v>628.04</v>
      </c>
      <c r="N14" s="632">
        <v>659.23</v>
      </c>
      <c r="O14" s="632">
        <v>669.71420831640251</v>
      </c>
      <c r="P14" s="632">
        <v>668.63320707070704</v>
      </c>
      <c r="Q14" s="632">
        <v>658.8</v>
      </c>
      <c r="S14"/>
      <c r="T14"/>
      <c r="U14"/>
      <c r="V14"/>
    </row>
    <row r="15" spans="1:22" ht="14.4">
      <c r="A15" s="1391"/>
      <c r="B15" s="387" t="s">
        <v>136</v>
      </c>
      <c r="C15" s="550">
        <v>510.98</v>
      </c>
      <c r="D15" s="550">
        <v>519.86</v>
      </c>
      <c r="E15" s="550">
        <v>575.69000000000005</v>
      </c>
      <c r="F15" s="550">
        <v>599.34</v>
      </c>
      <c r="G15" s="550">
        <v>680.9</v>
      </c>
      <c r="H15" s="550">
        <v>649.21</v>
      </c>
      <c r="I15" s="550">
        <v>720.8</v>
      </c>
      <c r="J15" s="550">
        <v>781.31</v>
      </c>
      <c r="K15" s="550">
        <v>780.57</v>
      </c>
      <c r="L15" s="550">
        <v>869.75</v>
      </c>
      <c r="M15" s="550">
        <v>827.91</v>
      </c>
      <c r="N15" s="550">
        <v>805.35</v>
      </c>
      <c r="O15" s="550">
        <v>822.58557457212714</v>
      </c>
      <c r="P15" s="550">
        <v>779.67608137467903</v>
      </c>
      <c r="Q15" s="550">
        <v>823.2</v>
      </c>
      <c r="S15"/>
      <c r="T15"/>
      <c r="U15"/>
      <c r="V15"/>
    </row>
    <row r="16" spans="1:22" ht="14.4">
      <c r="A16" s="1391"/>
      <c r="B16" s="387" t="s">
        <v>137</v>
      </c>
      <c r="C16" s="550">
        <v>315.55</v>
      </c>
      <c r="D16" s="550">
        <v>323.10000000000002</v>
      </c>
      <c r="E16" s="550">
        <v>344.9</v>
      </c>
      <c r="F16" s="550">
        <v>375.03</v>
      </c>
      <c r="G16" s="550">
        <v>434.4</v>
      </c>
      <c r="H16" s="550">
        <v>492.93</v>
      </c>
      <c r="I16" s="550">
        <v>513.99</v>
      </c>
      <c r="J16" s="550">
        <v>551.05999999999995</v>
      </c>
      <c r="K16" s="550">
        <v>568.45000000000005</v>
      </c>
      <c r="L16" s="550">
        <v>616.54999999999995</v>
      </c>
      <c r="M16" s="550">
        <v>627.24</v>
      </c>
      <c r="N16" s="550">
        <v>631.6</v>
      </c>
      <c r="O16" s="550">
        <v>658.34072401838262</v>
      </c>
      <c r="P16" s="550">
        <v>591.67288093462594</v>
      </c>
      <c r="Q16" s="550">
        <v>612.29999999999995</v>
      </c>
      <c r="S16"/>
      <c r="T16"/>
      <c r="U16"/>
      <c r="V16"/>
    </row>
    <row r="17" spans="1:22" ht="14.4">
      <c r="A17" s="1391"/>
      <c r="B17" s="387" t="s">
        <v>138</v>
      </c>
      <c r="C17" s="550">
        <v>374.94</v>
      </c>
      <c r="D17" s="550">
        <v>468.53</v>
      </c>
      <c r="E17" s="550">
        <v>454.34</v>
      </c>
      <c r="F17" s="550">
        <v>542.88</v>
      </c>
      <c r="G17" s="550">
        <v>766.67</v>
      </c>
      <c r="H17" s="550">
        <v>778.79</v>
      </c>
      <c r="I17" s="550">
        <v>743.34</v>
      </c>
      <c r="J17" s="550">
        <v>931.87</v>
      </c>
      <c r="K17" s="550">
        <v>836.67</v>
      </c>
      <c r="L17" s="550">
        <v>1034.52</v>
      </c>
      <c r="M17" s="550">
        <v>1015.61</v>
      </c>
      <c r="N17" s="550">
        <v>956.49</v>
      </c>
      <c r="O17" s="550">
        <v>928.12083518436248</v>
      </c>
      <c r="P17" s="550">
        <v>798.83622513753699</v>
      </c>
      <c r="Q17" s="550">
        <v>879.8</v>
      </c>
      <c r="S17"/>
      <c r="T17"/>
      <c r="U17"/>
      <c r="V17"/>
    </row>
    <row r="18" spans="1:22" ht="14.4">
      <c r="A18" s="1391"/>
      <c r="B18" s="387" t="s">
        <v>139</v>
      </c>
      <c r="C18" s="550">
        <v>652.61</v>
      </c>
      <c r="D18" s="550">
        <v>599.05999999999995</v>
      </c>
      <c r="E18" s="550">
        <v>610.88</v>
      </c>
      <c r="F18" s="550">
        <v>677.09</v>
      </c>
      <c r="G18" s="550">
        <v>729.81</v>
      </c>
      <c r="H18" s="550">
        <v>771.04</v>
      </c>
      <c r="I18" s="550">
        <v>789.08</v>
      </c>
      <c r="J18" s="550">
        <v>913.33</v>
      </c>
      <c r="K18" s="550">
        <v>965.4</v>
      </c>
      <c r="L18" s="550">
        <v>1124.21</v>
      </c>
      <c r="M18" s="550">
        <v>973</v>
      </c>
      <c r="N18" s="550">
        <v>981.72</v>
      </c>
      <c r="O18" s="550">
        <v>1163.5970333745365</v>
      </c>
      <c r="P18" s="550">
        <v>1166.2638121546961</v>
      </c>
      <c r="Q18" s="550">
        <v>1070</v>
      </c>
      <c r="S18"/>
      <c r="T18"/>
      <c r="U18"/>
      <c r="V18"/>
    </row>
    <row r="19" spans="1:22" ht="14.4">
      <c r="A19" s="1391"/>
      <c r="B19" s="387" t="s">
        <v>140</v>
      </c>
      <c r="C19" s="550">
        <v>340.47</v>
      </c>
      <c r="D19" s="550">
        <v>390.55</v>
      </c>
      <c r="E19" s="550">
        <v>381.32</v>
      </c>
      <c r="F19" s="550">
        <v>457.44</v>
      </c>
      <c r="G19" s="550">
        <v>481.29</v>
      </c>
      <c r="H19" s="550">
        <v>519.27</v>
      </c>
      <c r="I19" s="550">
        <v>536.14</v>
      </c>
      <c r="J19" s="550">
        <v>551.98</v>
      </c>
      <c r="K19" s="550">
        <v>592.27</v>
      </c>
      <c r="L19" s="550">
        <v>686.86</v>
      </c>
      <c r="M19" s="550">
        <v>687.5</v>
      </c>
      <c r="N19" s="550">
        <v>724.98</v>
      </c>
      <c r="O19" s="550">
        <v>686.52214891611686</v>
      </c>
      <c r="P19" s="550">
        <v>654.99199145755472</v>
      </c>
      <c r="Q19" s="550">
        <v>733.8</v>
      </c>
      <c r="S19"/>
      <c r="T19"/>
      <c r="U19"/>
      <c r="V19"/>
    </row>
    <row r="20" spans="1:22" ht="27.6">
      <c r="A20" s="1391"/>
      <c r="B20" s="387" t="s">
        <v>141</v>
      </c>
      <c r="C20" s="550">
        <v>349.82</v>
      </c>
      <c r="D20" s="550">
        <v>372.66</v>
      </c>
      <c r="E20" s="550">
        <v>392.32</v>
      </c>
      <c r="F20" s="550">
        <v>423.81</v>
      </c>
      <c r="G20" s="550">
        <v>649.37</v>
      </c>
      <c r="H20" s="550">
        <v>690.94</v>
      </c>
      <c r="I20" s="550">
        <v>775.69</v>
      </c>
      <c r="J20" s="550">
        <v>727.87</v>
      </c>
      <c r="K20" s="550">
        <v>750.42</v>
      </c>
      <c r="L20" s="550">
        <v>969.53</v>
      </c>
      <c r="M20" s="550">
        <v>947.94</v>
      </c>
      <c r="N20" s="550">
        <v>728.56</v>
      </c>
      <c r="O20" s="550">
        <v>971.49805447470817</v>
      </c>
      <c r="P20" s="550">
        <v>879.79166666666663</v>
      </c>
      <c r="Q20" s="550">
        <v>894.7</v>
      </c>
      <c r="S20"/>
      <c r="T20"/>
      <c r="U20"/>
      <c r="V20"/>
    </row>
    <row r="21" spans="1:22" ht="27.6">
      <c r="A21" s="1391"/>
      <c r="B21" s="387" t="s">
        <v>142</v>
      </c>
      <c r="C21" s="550">
        <v>395.02</v>
      </c>
      <c r="D21" s="550">
        <v>439.55</v>
      </c>
      <c r="E21" s="550">
        <v>489.26</v>
      </c>
      <c r="F21" s="550">
        <v>500.63</v>
      </c>
      <c r="G21" s="550">
        <v>467.38</v>
      </c>
      <c r="H21" s="550">
        <v>521.75</v>
      </c>
      <c r="I21" s="550">
        <v>554.69000000000005</v>
      </c>
      <c r="J21" s="550">
        <v>576.25</v>
      </c>
      <c r="K21" s="550">
        <v>618.33000000000004</v>
      </c>
      <c r="L21" s="550">
        <v>623.26</v>
      </c>
      <c r="M21" s="550">
        <v>670.32</v>
      </c>
      <c r="N21" s="550">
        <v>700.15</v>
      </c>
      <c r="O21" s="550">
        <v>720.91867170411615</v>
      </c>
      <c r="P21" s="550">
        <v>637.69625825385185</v>
      </c>
      <c r="Q21" s="550">
        <v>673.8</v>
      </c>
      <c r="S21"/>
      <c r="T21"/>
      <c r="U21"/>
      <c r="V21"/>
    </row>
    <row r="22" spans="1:22" ht="27.6">
      <c r="A22" s="1391"/>
      <c r="B22" s="387" t="s">
        <v>143</v>
      </c>
      <c r="C22" s="550">
        <v>472.91</v>
      </c>
      <c r="D22" s="550">
        <v>504.14</v>
      </c>
      <c r="E22" s="550">
        <v>514.94000000000005</v>
      </c>
      <c r="F22" s="550">
        <v>560.5</v>
      </c>
      <c r="G22" s="550">
        <v>586.79999999999995</v>
      </c>
      <c r="H22" s="550">
        <v>655.42</v>
      </c>
      <c r="I22" s="550">
        <v>742.53</v>
      </c>
      <c r="J22" s="550">
        <v>803.42</v>
      </c>
      <c r="K22" s="550">
        <v>843.06</v>
      </c>
      <c r="L22" s="550">
        <v>889.83</v>
      </c>
      <c r="M22" s="550">
        <v>900.7</v>
      </c>
      <c r="N22" s="550">
        <v>930.81</v>
      </c>
      <c r="O22" s="550">
        <v>999.42410802939037</v>
      </c>
      <c r="P22" s="550">
        <v>970.09899850351098</v>
      </c>
      <c r="Q22" s="550">
        <v>1041.2</v>
      </c>
      <c r="S22"/>
      <c r="T22"/>
      <c r="U22"/>
      <c r="V22"/>
    </row>
    <row r="23" spans="1:22" ht="14.4">
      <c r="A23" s="1391"/>
      <c r="B23" s="387" t="s">
        <v>144</v>
      </c>
      <c r="C23" s="550">
        <v>534.42999999999995</v>
      </c>
      <c r="D23" s="550">
        <v>562.27</v>
      </c>
      <c r="E23" s="550">
        <v>623.79</v>
      </c>
      <c r="F23" s="550">
        <v>678.92</v>
      </c>
      <c r="G23" s="550">
        <v>703.23</v>
      </c>
      <c r="H23" s="550">
        <v>739.14</v>
      </c>
      <c r="I23" s="550">
        <v>760.87</v>
      </c>
      <c r="J23" s="550">
        <v>877.88</v>
      </c>
      <c r="K23" s="550">
        <v>967.7</v>
      </c>
      <c r="L23" s="550">
        <v>1007.79</v>
      </c>
      <c r="M23" s="550">
        <v>1125.5999999999999</v>
      </c>
      <c r="N23" s="550">
        <v>1072.83</v>
      </c>
      <c r="O23" s="550">
        <v>1257.9694744976816</v>
      </c>
      <c r="P23" s="550">
        <v>1433.1366764995084</v>
      </c>
      <c r="Q23" s="550">
        <v>1469.3</v>
      </c>
      <c r="S23"/>
      <c r="T23"/>
      <c r="U23"/>
      <c r="V23"/>
    </row>
    <row r="24" spans="1:22" ht="27.6">
      <c r="A24" s="1391"/>
      <c r="B24" s="387" t="s">
        <v>145</v>
      </c>
      <c r="C24" s="550">
        <v>532.28</v>
      </c>
      <c r="D24" s="550">
        <v>512.22</v>
      </c>
      <c r="E24" s="550">
        <v>585.83000000000004</v>
      </c>
      <c r="F24" s="550">
        <v>737.3</v>
      </c>
      <c r="G24" s="550">
        <v>599.97</v>
      </c>
      <c r="H24" s="550">
        <v>843.05</v>
      </c>
      <c r="I24" s="550">
        <v>797.7</v>
      </c>
      <c r="J24" s="550">
        <v>732.5</v>
      </c>
      <c r="K24" s="550">
        <v>878.83</v>
      </c>
      <c r="L24" s="550">
        <v>1006.36</v>
      </c>
      <c r="M24" s="550">
        <v>1271.98</v>
      </c>
      <c r="N24" s="550">
        <v>1093.4000000000001</v>
      </c>
      <c r="O24" s="550">
        <v>1258.9478223372143</v>
      </c>
      <c r="P24" s="550">
        <v>1451.9106217616581</v>
      </c>
      <c r="Q24" s="550">
        <v>1272.5</v>
      </c>
      <c r="S24"/>
      <c r="T24"/>
      <c r="U24"/>
      <c r="V24"/>
    </row>
    <row r="25" spans="1:22" ht="14.4">
      <c r="A25" s="1391"/>
      <c r="B25" s="387" t="s">
        <v>146</v>
      </c>
      <c r="C25" s="550">
        <v>349.61</v>
      </c>
      <c r="D25" s="550">
        <v>396.82</v>
      </c>
      <c r="E25" s="550">
        <v>421.68</v>
      </c>
      <c r="F25" s="550">
        <v>485.54</v>
      </c>
      <c r="G25" s="550">
        <v>539.59</v>
      </c>
      <c r="H25" s="550">
        <v>514.35</v>
      </c>
      <c r="I25" s="550">
        <v>529.63</v>
      </c>
      <c r="J25" s="550">
        <v>639.66</v>
      </c>
      <c r="K25" s="550">
        <v>637.04999999999995</v>
      </c>
      <c r="L25" s="550">
        <v>637.49</v>
      </c>
      <c r="M25" s="550">
        <v>662.94</v>
      </c>
      <c r="N25" s="550">
        <v>714.67</v>
      </c>
      <c r="O25" s="550">
        <v>702.93789512830051</v>
      </c>
      <c r="P25" s="550">
        <v>753.02713987473908</v>
      </c>
      <c r="Q25" s="550">
        <v>692.1</v>
      </c>
      <c r="S25"/>
      <c r="T25"/>
      <c r="U25"/>
      <c r="V25"/>
    </row>
    <row r="26" spans="1:22" ht="14.4">
      <c r="A26" s="1391"/>
      <c r="B26" s="387" t="s">
        <v>147</v>
      </c>
      <c r="C26" s="550">
        <v>336.65</v>
      </c>
      <c r="D26" s="550">
        <v>346.77</v>
      </c>
      <c r="E26" s="550">
        <v>374.73</v>
      </c>
      <c r="F26" s="550">
        <v>335.17</v>
      </c>
      <c r="G26" s="550">
        <v>406.77</v>
      </c>
      <c r="H26" s="550">
        <v>475.33</v>
      </c>
      <c r="I26" s="550">
        <v>490.82</v>
      </c>
      <c r="J26" s="550">
        <v>527.89</v>
      </c>
      <c r="K26" s="550">
        <v>523.51</v>
      </c>
      <c r="L26" s="550">
        <v>581.87</v>
      </c>
      <c r="M26" s="550">
        <v>644.04999999999995</v>
      </c>
      <c r="N26" s="550">
        <v>495.15</v>
      </c>
      <c r="O26" s="550">
        <v>590.17687934301955</v>
      </c>
      <c r="P26" s="550">
        <v>625.59943582510573</v>
      </c>
      <c r="Q26" s="550">
        <v>563.6</v>
      </c>
      <c r="S26"/>
      <c r="T26"/>
      <c r="U26"/>
      <c r="V26"/>
    </row>
    <row r="27" spans="1:22" ht="55.2">
      <c r="A27" s="1391"/>
      <c r="B27" s="387" t="s">
        <v>148</v>
      </c>
      <c r="C27" s="550">
        <v>178.89</v>
      </c>
      <c r="D27" s="550">
        <v>210.13</v>
      </c>
      <c r="E27" s="550">
        <v>218.57</v>
      </c>
      <c r="F27" s="550">
        <v>227.5</v>
      </c>
      <c r="G27" s="550">
        <v>284.43</v>
      </c>
      <c r="H27" s="550">
        <v>298.45999999999998</v>
      </c>
      <c r="I27" s="550">
        <v>322.17</v>
      </c>
      <c r="J27" s="550">
        <v>344.8</v>
      </c>
      <c r="K27" s="550">
        <v>348.74</v>
      </c>
      <c r="L27" s="550">
        <v>349.12</v>
      </c>
      <c r="M27" s="550">
        <v>347.29</v>
      </c>
      <c r="N27" s="550">
        <v>327.5</v>
      </c>
      <c r="O27" s="550">
        <v>359.89187609585036</v>
      </c>
      <c r="P27" s="550">
        <v>415.57150745444505</v>
      </c>
      <c r="Q27" s="550">
        <v>309.2</v>
      </c>
      <c r="S27"/>
      <c r="T27"/>
      <c r="U27"/>
      <c r="V27"/>
    </row>
    <row r="28" spans="1:22" ht="27.6">
      <c r="A28" s="1386"/>
      <c r="B28" s="275" t="s">
        <v>149</v>
      </c>
      <c r="C28" s="276">
        <v>1348.86</v>
      </c>
      <c r="D28" s="276">
        <v>908.82</v>
      </c>
      <c r="E28" s="276">
        <v>1250</v>
      </c>
      <c r="F28" s="276">
        <v>1112.93</v>
      </c>
      <c r="G28" s="276">
        <v>783.12</v>
      </c>
      <c r="H28" s="276">
        <v>870.09</v>
      </c>
      <c r="I28" s="276">
        <v>3402.68</v>
      </c>
      <c r="J28" s="276">
        <v>1250</v>
      </c>
      <c r="K28" s="276">
        <v>0</v>
      </c>
      <c r="L28" s="276">
        <v>1694.61</v>
      </c>
      <c r="M28" s="276">
        <v>7999</v>
      </c>
      <c r="N28" s="276">
        <v>796.15</v>
      </c>
      <c r="O28" s="276">
        <v>998.05615550755942</v>
      </c>
      <c r="P28" s="276">
        <v>932</v>
      </c>
      <c r="Q28" s="276">
        <v>984.7</v>
      </c>
      <c r="S28"/>
      <c r="T28"/>
      <c r="U28"/>
      <c r="V28"/>
    </row>
    <row r="57" spans="18:18" ht="14.4">
      <c r="R57"/>
    </row>
    <row r="58" spans="18:18" ht="14.4">
      <c r="R58"/>
    </row>
    <row r="59" spans="18:18" ht="14.4">
      <c r="R59"/>
    </row>
    <row r="60" spans="18:18" ht="14.4">
      <c r="R60"/>
    </row>
    <row r="61" spans="18:18" ht="14.4">
      <c r="R61"/>
    </row>
    <row r="62" spans="18:18" ht="14.4">
      <c r="R62"/>
    </row>
    <row r="63" spans="18:18" ht="14.4">
      <c r="R63"/>
    </row>
  </sheetData>
  <mergeCells count="5">
    <mergeCell ref="A2:B3"/>
    <mergeCell ref="C2:F2"/>
    <mergeCell ref="A4:A28"/>
    <mergeCell ref="G2:O2"/>
    <mergeCell ref="A1:Q1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</sheetPr>
  <dimension ref="A1:U40"/>
  <sheetViews>
    <sheetView showGridLines="0" workbookViewId="0">
      <selection activeCell="A2" sqref="A2:B3"/>
    </sheetView>
  </sheetViews>
  <sheetFormatPr baseColWidth="10" defaultColWidth="11.44140625" defaultRowHeight="13.8"/>
  <cols>
    <col min="1" max="1" width="7.44140625" style="161" customWidth="1"/>
    <col min="2" max="2" width="39.33203125" style="11" customWidth="1"/>
    <col min="3" max="17" width="8.6640625" style="11" customWidth="1"/>
    <col min="18" max="16384" width="11.44140625" style="161"/>
  </cols>
  <sheetData>
    <row r="1" spans="1:21" ht="24.75" customHeight="1">
      <c r="A1" s="1377" t="s">
        <v>627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21" ht="22.5" customHeight="1">
      <c r="A2" s="1465" t="s">
        <v>120</v>
      </c>
      <c r="B2" s="1466"/>
      <c r="C2" s="1468" t="s">
        <v>121</v>
      </c>
      <c r="D2" s="1469"/>
      <c r="E2" s="1469"/>
      <c r="F2" s="1470"/>
      <c r="G2" s="1463" t="s">
        <v>122</v>
      </c>
      <c r="H2" s="1464"/>
      <c r="I2" s="1464"/>
      <c r="J2" s="1464"/>
      <c r="K2" s="1464"/>
      <c r="L2" s="1464"/>
      <c r="M2" s="1464"/>
      <c r="N2" s="1464"/>
      <c r="O2" s="1464"/>
      <c r="P2" s="1464"/>
      <c r="Q2" s="1464"/>
    </row>
    <row r="3" spans="1:21" ht="22.5" customHeight="1">
      <c r="A3" s="1467"/>
      <c r="B3" s="1459"/>
      <c r="C3" s="435">
        <v>2007</v>
      </c>
      <c r="D3" s="435">
        <v>2008</v>
      </c>
      <c r="E3" s="435">
        <v>2009</v>
      </c>
      <c r="F3" s="435">
        <v>2010</v>
      </c>
      <c r="G3" s="766">
        <v>2011</v>
      </c>
      <c r="H3" s="766">
        <v>2012</v>
      </c>
      <c r="I3" s="766">
        <v>2013</v>
      </c>
      <c r="J3" s="766">
        <v>2014</v>
      </c>
      <c r="K3" s="766">
        <v>2015</v>
      </c>
      <c r="L3" s="766">
        <v>2016</v>
      </c>
      <c r="M3" s="766">
        <v>2017</v>
      </c>
      <c r="N3" s="766">
        <v>2018</v>
      </c>
      <c r="O3" s="766">
        <v>2019</v>
      </c>
      <c r="P3" s="766">
        <v>2020</v>
      </c>
      <c r="Q3" s="766">
        <v>2021</v>
      </c>
    </row>
    <row r="4" spans="1:21" s="162" customFormat="1" ht="22.5" customHeight="1">
      <c r="A4" s="1390" t="s">
        <v>151</v>
      </c>
      <c r="B4" s="549" t="s">
        <v>151</v>
      </c>
      <c r="C4" s="523">
        <v>333.94</v>
      </c>
      <c r="D4" s="523">
        <v>360.2</v>
      </c>
      <c r="E4" s="523">
        <v>375.67</v>
      </c>
      <c r="F4" s="523">
        <v>403.05</v>
      </c>
      <c r="G4" s="523">
        <v>457.46</v>
      </c>
      <c r="H4" s="523">
        <v>516.22</v>
      </c>
      <c r="I4" s="523">
        <v>536.9</v>
      </c>
      <c r="J4" s="523">
        <v>572.79</v>
      </c>
      <c r="K4" s="523">
        <v>588.48</v>
      </c>
      <c r="L4" s="523">
        <v>653.01</v>
      </c>
      <c r="M4" s="523">
        <v>699.12</v>
      </c>
      <c r="N4" s="523">
        <v>708.61</v>
      </c>
      <c r="O4" s="523">
        <v>721.73601147776185</v>
      </c>
      <c r="P4" s="523">
        <v>780.38153176745493</v>
      </c>
      <c r="Q4" s="523">
        <v>746.20573044193327</v>
      </c>
      <c r="R4" s="161"/>
      <c r="S4"/>
      <c r="T4"/>
      <c r="U4"/>
    </row>
    <row r="5" spans="1:21" s="162" customFormat="1" ht="22.5" customHeight="1">
      <c r="A5" s="1391"/>
      <c r="B5" s="739" t="s">
        <v>123</v>
      </c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161"/>
      <c r="S5"/>
      <c r="T5"/>
      <c r="U5"/>
    </row>
    <row r="6" spans="1:21" ht="27.6">
      <c r="A6" s="1391"/>
      <c r="B6" s="273" t="s">
        <v>125</v>
      </c>
      <c r="C6" s="274">
        <v>190.03</v>
      </c>
      <c r="D6" s="274">
        <v>187.96</v>
      </c>
      <c r="E6" s="274">
        <v>219.24</v>
      </c>
      <c r="F6" s="274">
        <v>241.51</v>
      </c>
      <c r="G6" s="274">
        <v>314.25</v>
      </c>
      <c r="H6" s="274">
        <v>272.19</v>
      </c>
      <c r="I6" s="274">
        <v>289.26</v>
      </c>
      <c r="J6" s="274">
        <v>352.12</v>
      </c>
      <c r="K6" s="274">
        <v>395.97</v>
      </c>
      <c r="L6" s="274">
        <v>501.1</v>
      </c>
      <c r="M6" s="274">
        <v>386.21</v>
      </c>
      <c r="N6" s="274">
        <v>481.7</v>
      </c>
      <c r="O6" s="274">
        <v>488.52112676056339</v>
      </c>
      <c r="P6" s="274">
        <v>639.49379178605545</v>
      </c>
      <c r="Q6" s="274">
        <v>472.56930078609844</v>
      </c>
      <c r="S6"/>
      <c r="T6"/>
      <c r="U6"/>
    </row>
    <row r="7" spans="1:21" ht="14.4">
      <c r="A7" s="1391"/>
      <c r="B7" s="387" t="s">
        <v>126</v>
      </c>
      <c r="C7" s="550">
        <v>412.38</v>
      </c>
      <c r="D7" s="550">
        <v>421.24</v>
      </c>
      <c r="E7" s="550">
        <v>605.55999999999995</v>
      </c>
      <c r="F7" s="550">
        <v>972.29</v>
      </c>
      <c r="G7" s="550">
        <v>855.21</v>
      </c>
      <c r="H7" s="550">
        <v>839.31</v>
      </c>
      <c r="I7" s="550">
        <v>606.86</v>
      </c>
      <c r="J7" s="550">
        <v>573.21</v>
      </c>
      <c r="K7" s="550">
        <v>1005.62</v>
      </c>
      <c r="L7" s="550">
        <v>806.25</v>
      </c>
      <c r="M7" s="550">
        <v>50.5</v>
      </c>
      <c r="N7" s="550">
        <v>942.54</v>
      </c>
      <c r="O7" s="550">
        <v>947.94520547945206</v>
      </c>
      <c r="P7" s="550">
        <v>1304.3956043956043</v>
      </c>
      <c r="Q7" s="550">
        <v>1119.4196428571429</v>
      </c>
      <c r="S7"/>
      <c r="T7"/>
      <c r="U7"/>
    </row>
    <row r="8" spans="1:21" ht="22.5" customHeight="1">
      <c r="A8" s="1391"/>
      <c r="B8" s="739" t="s">
        <v>127</v>
      </c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S8"/>
      <c r="T8"/>
      <c r="U8"/>
    </row>
    <row r="9" spans="1:21" ht="14.4">
      <c r="A9" s="1391"/>
      <c r="B9" s="387" t="s">
        <v>129</v>
      </c>
      <c r="C9" s="550">
        <v>318.83</v>
      </c>
      <c r="D9" s="550">
        <v>339.78</v>
      </c>
      <c r="E9" s="550">
        <v>345.85</v>
      </c>
      <c r="F9" s="550">
        <v>340.01</v>
      </c>
      <c r="G9" s="550">
        <v>357.66</v>
      </c>
      <c r="H9" s="550">
        <v>485.23</v>
      </c>
      <c r="I9" s="550">
        <v>500.67</v>
      </c>
      <c r="J9" s="550">
        <v>532.98</v>
      </c>
      <c r="K9" s="550">
        <v>549.66</v>
      </c>
      <c r="L9" s="550">
        <v>574.42999999999995</v>
      </c>
      <c r="M9" s="550">
        <v>630.33000000000004</v>
      </c>
      <c r="N9" s="550">
        <v>664.27</v>
      </c>
      <c r="O9" s="550">
        <v>658.90487759297332</v>
      </c>
      <c r="P9" s="550">
        <v>685.84264738110892</v>
      </c>
      <c r="Q9" s="550">
        <v>623.292469352014</v>
      </c>
      <c r="S9"/>
      <c r="T9"/>
      <c r="U9"/>
    </row>
    <row r="10" spans="1:21" ht="27.6">
      <c r="A10" s="1391"/>
      <c r="B10" s="387" t="s">
        <v>130</v>
      </c>
      <c r="C10" s="550">
        <v>691.63</v>
      </c>
      <c r="D10" s="550">
        <v>690.38</v>
      </c>
      <c r="E10" s="550">
        <v>906.19</v>
      </c>
      <c r="F10" s="550">
        <v>756.12</v>
      </c>
      <c r="G10" s="550">
        <v>528.53</v>
      </c>
      <c r="H10" s="550">
        <v>1109.26</v>
      </c>
      <c r="I10" s="550">
        <v>703.38</v>
      </c>
      <c r="J10" s="550">
        <v>999.22</v>
      </c>
      <c r="K10" s="550">
        <v>601.82000000000005</v>
      </c>
      <c r="L10" s="550">
        <v>966.86</v>
      </c>
      <c r="M10" s="550">
        <v>909.77</v>
      </c>
      <c r="N10" s="550">
        <v>822.5</v>
      </c>
      <c r="O10" s="550">
        <v>1112.5730994152048</v>
      </c>
      <c r="P10" s="550">
        <v>847.29729729729729</v>
      </c>
      <c r="Q10" s="550">
        <v>1494.4444444444443</v>
      </c>
      <c r="S10"/>
      <c r="T10"/>
      <c r="U10"/>
    </row>
    <row r="11" spans="1:21" ht="27.6">
      <c r="A11" s="1391"/>
      <c r="B11" s="387" t="s">
        <v>131</v>
      </c>
      <c r="C11" s="550">
        <v>353.52</v>
      </c>
      <c r="D11" s="550">
        <v>352.12</v>
      </c>
      <c r="E11" s="550">
        <v>381.08</v>
      </c>
      <c r="F11" s="550">
        <v>353.26</v>
      </c>
      <c r="G11" s="550">
        <v>491.58</v>
      </c>
      <c r="H11" s="550">
        <v>524.4</v>
      </c>
      <c r="I11" s="550">
        <v>540.32000000000005</v>
      </c>
      <c r="J11" s="550">
        <v>556.89</v>
      </c>
      <c r="K11" s="550">
        <v>562.61</v>
      </c>
      <c r="L11" s="550">
        <v>601.34</v>
      </c>
      <c r="M11" s="550">
        <v>698.05</v>
      </c>
      <c r="N11" s="550">
        <v>655.7</v>
      </c>
      <c r="O11" s="550">
        <v>766.33813495072025</v>
      </c>
      <c r="P11" s="550">
        <v>746.78832116788317</v>
      </c>
      <c r="Q11" s="550">
        <v>730.61797752808991</v>
      </c>
      <c r="S11"/>
      <c r="T11"/>
      <c r="U11"/>
    </row>
    <row r="12" spans="1:21" ht="14.4">
      <c r="A12" s="1391"/>
      <c r="B12" s="387" t="s">
        <v>132</v>
      </c>
      <c r="C12" s="550">
        <v>452.12</v>
      </c>
      <c r="D12" s="550">
        <v>598.35</v>
      </c>
      <c r="E12" s="550">
        <v>612.92999999999995</v>
      </c>
      <c r="F12" s="550">
        <v>630.35</v>
      </c>
      <c r="G12" s="550">
        <v>641.29</v>
      </c>
      <c r="H12" s="550">
        <v>653.88</v>
      </c>
      <c r="I12" s="550">
        <v>707.22</v>
      </c>
      <c r="J12" s="550">
        <v>842.21</v>
      </c>
      <c r="K12" s="550">
        <v>927.13</v>
      </c>
      <c r="L12" s="550">
        <v>955.05</v>
      </c>
      <c r="M12" s="550">
        <v>799.35</v>
      </c>
      <c r="N12" s="550">
        <v>855.41</v>
      </c>
      <c r="O12" s="550">
        <v>868.45898004434594</v>
      </c>
      <c r="P12" s="550">
        <v>714.81481481481478</v>
      </c>
      <c r="Q12" s="550">
        <v>864.57523598001114</v>
      </c>
      <c r="S12"/>
      <c r="T12"/>
      <c r="U12"/>
    </row>
    <row r="13" spans="1:21" ht="22.5" customHeight="1">
      <c r="A13" s="1391"/>
      <c r="B13" s="739" t="s">
        <v>133</v>
      </c>
      <c r="C13" s="740"/>
      <c r="D13" s="740"/>
      <c r="E13" s="740"/>
      <c r="F13" s="740"/>
      <c r="G13" s="740"/>
      <c r="H13" s="740"/>
      <c r="I13" s="740"/>
      <c r="J13" s="740"/>
      <c r="K13" s="740"/>
      <c r="L13" s="740"/>
      <c r="M13" s="740"/>
      <c r="N13" s="740"/>
      <c r="O13" s="740"/>
      <c r="P13" s="740"/>
      <c r="Q13" s="740"/>
      <c r="S13"/>
      <c r="T13"/>
      <c r="U13"/>
    </row>
    <row r="14" spans="1:21" ht="41.4">
      <c r="A14" s="1391"/>
      <c r="B14" s="387" t="s">
        <v>135</v>
      </c>
      <c r="C14" s="550">
        <v>330.31</v>
      </c>
      <c r="D14" s="550">
        <v>354.83</v>
      </c>
      <c r="E14" s="550">
        <v>355.67</v>
      </c>
      <c r="F14" s="550">
        <v>378.48</v>
      </c>
      <c r="G14" s="550">
        <v>425.92</v>
      </c>
      <c r="H14" s="550">
        <v>506.38</v>
      </c>
      <c r="I14" s="550">
        <v>520.76</v>
      </c>
      <c r="J14" s="550">
        <v>541.52</v>
      </c>
      <c r="K14" s="550">
        <v>555.04</v>
      </c>
      <c r="L14" s="550">
        <v>570.08000000000004</v>
      </c>
      <c r="M14" s="550">
        <v>624.25</v>
      </c>
      <c r="N14" s="550">
        <v>649.28</v>
      </c>
      <c r="O14" s="550">
        <v>694.2654900371075</v>
      </c>
      <c r="P14" s="550">
        <v>722.30707584971481</v>
      </c>
      <c r="Q14" s="550">
        <v>686.35940236223405</v>
      </c>
      <c r="S14"/>
      <c r="T14"/>
      <c r="U14"/>
    </row>
    <row r="15" spans="1:21" ht="14.4">
      <c r="A15" s="1391"/>
      <c r="B15" s="387" t="s">
        <v>136</v>
      </c>
      <c r="C15" s="550">
        <v>447.15</v>
      </c>
      <c r="D15" s="550">
        <v>536.46</v>
      </c>
      <c r="E15" s="550">
        <v>535.16999999999996</v>
      </c>
      <c r="F15" s="550">
        <v>532.66999999999996</v>
      </c>
      <c r="G15" s="550">
        <v>537.37</v>
      </c>
      <c r="H15" s="550">
        <v>606.48</v>
      </c>
      <c r="I15" s="550">
        <v>639.30999999999995</v>
      </c>
      <c r="J15" s="550">
        <v>668.01</v>
      </c>
      <c r="K15" s="550">
        <v>788.48</v>
      </c>
      <c r="L15" s="550">
        <v>777.05</v>
      </c>
      <c r="M15" s="550">
        <v>867.61</v>
      </c>
      <c r="N15" s="550">
        <v>867.91</v>
      </c>
      <c r="O15" s="550">
        <v>880.96085409252669</v>
      </c>
      <c r="P15" s="550">
        <v>850.1628664495114</v>
      </c>
      <c r="Q15" s="550">
        <v>798.92697466467962</v>
      </c>
      <c r="S15"/>
      <c r="T15"/>
      <c r="U15"/>
    </row>
    <row r="16" spans="1:21" ht="14.4">
      <c r="A16" s="1391"/>
      <c r="B16" s="387" t="s">
        <v>137</v>
      </c>
      <c r="C16" s="550">
        <v>244.45</v>
      </c>
      <c r="D16" s="550">
        <v>298.7</v>
      </c>
      <c r="E16" s="550">
        <v>295</v>
      </c>
      <c r="F16" s="550">
        <v>315.60000000000002</v>
      </c>
      <c r="G16" s="550">
        <v>330.06</v>
      </c>
      <c r="H16" s="550">
        <v>438.76</v>
      </c>
      <c r="I16" s="550">
        <v>452.64</v>
      </c>
      <c r="J16" s="550">
        <v>479.46</v>
      </c>
      <c r="K16" s="550">
        <v>484.53</v>
      </c>
      <c r="L16" s="550">
        <v>516.20000000000005</v>
      </c>
      <c r="M16" s="550">
        <v>527.6</v>
      </c>
      <c r="N16" s="550">
        <v>558.95000000000005</v>
      </c>
      <c r="O16" s="550">
        <v>597.24431589941355</v>
      </c>
      <c r="P16" s="550">
        <v>605.45889517181388</v>
      </c>
      <c r="Q16" s="550">
        <v>553.79876796714575</v>
      </c>
      <c r="S16"/>
      <c r="T16"/>
      <c r="U16"/>
    </row>
    <row r="17" spans="1:21" ht="14.4">
      <c r="A17" s="1391"/>
      <c r="B17" s="387" t="s">
        <v>138</v>
      </c>
      <c r="C17" s="550">
        <v>277.52</v>
      </c>
      <c r="D17" s="550">
        <v>329.52</v>
      </c>
      <c r="E17" s="550">
        <v>458.15</v>
      </c>
      <c r="F17" s="550">
        <v>401.62</v>
      </c>
      <c r="G17" s="550">
        <v>586.21</v>
      </c>
      <c r="H17" s="550">
        <v>699</v>
      </c>
      <c r="I17" s="550">
        <v>676.2</v>
      </c>
      <c r="J17" s="550">
        <v>841.87</v>
      </c>
      <c r="K17" s="550">
        <v>772.02</v>
      </c>
      <c r="L17" s="550">
        <v>866.58</v>
      </c>
      <c r="M17" s="550">
        <v>812.44</v>
      </c>
      <c r="N17" s="550">
        <v>897.13</v>
      </c>
      <c r="O17" s="550">
        <v>941.60908193484693</v>
      </c>
      <c r="P17" s="550">
        <v>891.65775401069516</v>
      </c>
      <c r="Q17" s="550">
        <v>856.73595073133174</v>
      </c>
      <c r="S17"/>
      <c r="T17"/>
      <c r="U17"/>
    </row>
    <row r="18" spans="1:21" ht="14.4">
      <c r="A18" s="1391"/>
      <c r="B18" s="387" t="s">
        <v>139</v>
      </c>
      <c r="C18" s="550">
        <v>615.75</v>
      </c>
      <c r="D18" s="550">
        <v>586.05999999999995</v>
      </c>
      <c r="E18" s="550">
        <v>656.78</v>
      </c>
      <c r="F18" s="550">
        <v>668.87</v>
      </c>
      <c r="G18" s="550">
        <v>786.29</v>
      </c>
      <c r="H18" s="550">
        <v>843.72</v>
      </c>
      <c r="I18" s="550">
        <v>806.24</v>
      </c>
      <c r="J18" s="550">
        <v>826.61</v>
      </c>
      <c r="K18" s="550">
        <v>913.41</v>
      </c>
      <c r="L18" s="550">
        <v>926.36</v>
      </c>
      <c r="M18" s="550">
        <v>1065.53</v>
      </c>
      <c r="N18" s="550">
        <v>1079.93</v>
      </c>
      <c r="O18" s="550">
        <v>977.64550264550269</v>
      </c>
      <c r="P18" s="550">
        <v>1203.557433259858</v>
      </c>
      <c r="Q18" s="550">
        <v>1083.087512291052</v>
      </c>
      <c r="S18"/>
      <c r="T18"/>
      <c r="U18"/>
    </row>
    <row r="19" spans="1:21" ht="14.4">
      <c r="A19" s="1391"/>
      <c r="B19" s="387" t="s">
        <v>140</v>
      </c>
      <c r="C19" s="550">
        <v>529.21</v>
      </c>
      <c r="D19" s="550">
        <v>536.79999999999995</v>
      </c>
      <c r="E19" s="550">
        <v>501.5</v>
      </c>
      <c r="F19" s="550">
        <v>566.32000000000005</v>
      </c>
      <c r="G19" s="550">
        <v>634.6</v>
      </c>
      <c r="H19" s="550">
        <v>672.3</v>
      </c>
      <c r="I19" s="550">
        <v>601.19000000000005</v>
      </c>
      <c r="J19" s="550">
        <v>601.47</v>
      </c>
      <c r="K19" s="550">
        <v>746.71</v>
      </c>
      <c r="L19" s="550">
        <v>753.27</v>
      </c>
      <c r="M19" s="550">
        <v>838.09</v>
      </c>
      <c r="N19" s="550">
        <v>797.95</v>
      </c>
      <c r="O19" s="550">
        <v>799.31869795609384</v>
      </c>
      <c r="P19" s="550">
        <v>744.90876986462627</v>
      </c>
      <c r="Q19" s="550">
        <v>818.42948717948718</v>
      </c>
      <c r="S19"/>
      <c r="T19"/>
      <c r="U19"/>
    </row>
    <row r="20" spans="1:21" ht="27.6">
      <c r="A20" s="1391"/>
      <c r="B20" s="387" t="s">
        <v>141</v>
      </c>
      <c r="C20" s="550">
        <v>397.56</v>
      </c>
      <c r="D20" s="550">
        <v>363</v>
      </c>
      <c r="E20" s="550">
        <v>480.23</v>
      </c>
      <c r="F20" s="550">
        <v>507.38</v>
      </c>
      <c r="G20" s="550">
        <v>704.8</v>
      </c>
      <c r="H20" s="550">
        <v>765.76</v>
      </c>
      <c r="I20" s="550">
        <v>775.68</v>
      </c>
      <c r="J20" s="550">
        <v>762.56</v>
      </c>
      <c r="K20" s="550">
        <v>744.54</v>
      </c>
      <c r="L20" s="550">
        <v>951.21</v>
      </c>
      <c r="M20" s="550">
        <v>815.54</v>
      </c>
      <c r="N20" s="550">
        <v>796.09</v>
      </c>
      <c r="O20" s="550">
        <v>877.92006208769885</v>
      </c>
      <c r="P20" s="550">
        <v>933.96226415094338</v>
      </c>
      <c r="Q20" s="550">
        <v>894.82257126236186</v>
      </c>
      <c r="S20"/>
      <c r="T20"/>
      <c r="U20"/>
    </row>
    <row r="21" spans="1:21" ht="27.6">
      <c r="A21" s="1391"/>
      <c r="B21" s="387" t="s">
        <v>142</v>
      </c>
      <c r="C21" s="550">
        <v>456.8</v>
      </c>
      <c r="D21" s="550">
        <v>448.78</v>
      </c>
      <c r="E21" s="550">
        <v>411.27</v>
      </c>
      <c r="F21" s="550">
        <v>518.73</v>
      </c>
      <c r="G21" s="550">
        <v>474.8</v>
      </c>
      <c r="H21" s="550">
        <v>499.64</v>
      </c>
      <c r="I21" s="550">
        <v>546.48</v>
      </c>
      <c r="J21" s="550">
        <v>579.35</v>
      </c>
      <c r="K21" s="550">
        <v>577.20000000000005</v>
      </c>
      <c r="L21" s="550">
        <v>584.79999999999995</v>
      </c>
      <c r="M21" s="550">
        <v>585.91</v>
      </c>
      <c r="N21" s="550">
        <v>633.66999999999996</v>
      </c>
      <c r="O21" s="550">
        <v>677.69637076162894</v>
      </c>
      <c r="P21" s="550">
        <v>609.88088792636711</v>
      </c>
      <c r="Q21" s="550">
        <v>687.86894124018409</v>
      </c>
      <c r="S21"/>
      <c r="T21"/>
      <c r="U21"/>
    </row>
    <row r="22" spans="1:21" ht="27.6">
      <c r="A22" s="1391"/>
      <c r="B22" s="387" t="s">
        <v>143</v>
      </c>
      <c r="C22" s="550">
        <v>418.42</v>
      </c>
      <c r="D22" s="550">
        <v>468.87</v>
      </c>
      <c r="E22" s="550">
        <v>480.15</v>
      </c>
      <c r="F22" s="550">
        <v>518.39</v>
      </c>
      <c r="G22" s="550">
        <v>559.03</v>
      </c>
      <c r="H22" s="550">
        <v>613.29999999999995</v>
      </c>
      <c r="I22" s="550">
        <v>654.17999999999995</v>
      </c>
      <c r="J22" s="550">
        <v>772.93</v>
      </c>
      <c r="K22" s="550">
        <v>705.17</v>
      </c>
      <c r="L22" s="550">
        <v>757.76</v>
      </c>
      <c r="M22" s="550">
        <v>826.98</v>
      </c>
      <c r="N22" s="550">
        <v>805.2</v>
      </c>
      <c r="O22" s="550">
        <v>888.80783451583898</v>
      </c>
      <c r="P22" s="550">
        <v>871.89216175736397</v>
      </c>
      <c r="Q22" s="550">
        <v>943.82708359287403</v>
      </c>
      <c r="S22"/>
      <c r="T22"/>
      <c r="U22"/>
    </row>
    <row r="23" spans="1:21" ht="14.4">
      <c r="A23" s="1391"/>
      <c r="B23" s="387" t="s">
        <v>144</v>
      </c>
      <c r="C23" s="550">
        <v>516.21</v>
      </c>
      <c r="D23" s="550">
        <v>578.73</v>
      </c>
      <c r="E23" s="550">
        <v>600.57000000000005</v>
      </c>
      <c r="F23" s="550">
        <v>614.75</v>
      </c>
      <c r="G23" s="550">
        <v>628.74</v>
      </c>
      <c r="H23" s="550">
        <v>677.74</v>
      </c>
      <c r="I23" s="550">
        <v>743.69</v>
      </c>
      <c r="J23" s="550">
        <v>803.07</v>
      </c>
      <c r="K23" s="550">
        <v>864.14</v>
      </c>
      <c r="L23" s="550">
        <v>984.59</v>
      </c>
      <c r="M23" s="550">
        <v>1116.0899999999999</v>
      </c>
      <c r="N23" s="550">
        <v>1149.95</v>
      </c>
      <c r="O23" s="550">
        <v>1151.2382965871338</v>
      </c>
      <c r="P23" s="550">
        <v>1265.5170970577155</v>
      </c>
      <c r="Q23" s="550">
        <v>1339.6998420221169</v>
      </c>
      <c r="S23"/>
      <c r="T23"/>
      <c r="U23"/>
    </row>
    <row r="24" spans="1:21" ht="27.6">
      <c r="A24" s="1391"/>
      <c r="B24" s="387" t="s">
        <v>145</v>
      </c>
      <c r="C24" s="550">
        <v>537.88</v>
      </c>
      <c r="D24" s="550">
        <v>560.78</v>
      </c>
      <c r="E24" s="550">
        <v>562.19000000000005</v>
      </c>
      <c r="F24" s="550">
        <v>589.79999999999995</v>
      </c>
      <c r="G24" s="550">
        <v>620.53</v>
      </c>
      <c r="H24" s="550">
        <v>668.68</v>
      </c>
      <c r="I24" s="550">
        <v>753.67</v>
      </c>
      <c r="J24" s="550">
        <v>730.98</v>
      </c>
      <c r="K24" s="550">
        <v>753.22</v>
      </c>
      <c r="L24" s="550">
        <v>924.2</v>
      </c>
      <c r="M24" s="550">
        <v>987.74</v>
      </c>
      <c r="N24" s="550">
        <v>1011</v>
      </c>
      <c r="O24" s="550">
        <v>980.40756199361647</v>
      </c>
      <c r="P24" s="550">
        <v>1091.6490389037065</v>
      </c>
      <c r="Q24" s="550">
        <v>1197.7202808235386</v>
      </c>
      <c r="S24"/>
      <c r="T24"/>
      <c r="U24"/>
    </row>
    <row r="25" spans="1:21" ht="14.4">
      <c r="A25" s="1391"/>
      <c r="B25" s="387" t="s">
        <v>146</v>
      </c>
      <c r="C25" s="550">
        <v>387.62</v>
      </c>
      <c r="D25" s="550">
        <v>380.55</v>
      </c>
      <c r="E25" s="550">
        <v>369.67</v>
      </c>
      <c r="F25" s="550">
        <v>446.93</v>
      </c>
      <c r="G25" s="550">
        <v>474.01</v>
      </c>
      <c r="H25" s="550">
        <v>501.83</v>
      </c>
      <c r="I25" s="550">
        <v>522.91999999999996</v>
      </c>
      <c r="J25" s="550">
        <v>632.61</v>
      </c>
      <c r="K25" s="550">
        <v>639.94000000000005</v>
      </c>
      <c r="L25" s="550">
        <v>675.48</v>
      </c>
      <c r="M25" s="550">
        <v>688.19</v>
      </c>
      <c r="N25" s="550">
        <v>665.74</v>
      </c>
      <c r="O25" s="550">
        <v>700.33381020505487</v>
      </c>
      <c r="P25" s="550">
        <v>735.58951965065501</v>
      </c>
      <c r="Q25" s="550">
        <v>745.4545454545455</v>
      </c>
      <c r="S25"/>
      <c r="T25"/>
      <c r="U25"/>
    </row>
    <row r="26" spans="1:21" ht="14.4">
      <c r="A26" s="1391"/>
      <c r="B26" s="387" t="s">
        <v>147</v>
      </c>
      <c r="C26" s="550">
        <v>283.39</v>
      </c>
      <c r="D26" s="550">
        <v>268.60000000000002</v>
      </c>
      <c r="E26" s="550">
        <v>356.11</v>
      </c>
      <c r="F26" s="550">
        <v>332.84</v>
      </c>
      <c r="G26" s="550">
        <v>417.1</v>
      </c>
      <c r="H26" s="550">
        <v>472.85</v>
      </c>
      <c r="I26" s="550">
        <v>435.18</v>
      </c>
      <c r="J26" s="550">
        <v>481.4</v>
      </c>
      <c r="K26" s="550">
        <v>513.42999999999995</v>
      </c>
      <c r="L26" s="550">
        <v>582.78</v>
      </c>
      <c r="M26" s="550">
        <v>525.19000000000005</v>
      </c>
      <c r="N26" s="550">
        <v>549.78</v>
      </c>
      <c r="O26" s="550">
        <v>569.84732824427488</v>
      </c>
      <c r="P26" s="550">
        <v>423.9227340267459</v>
      </c>
      <c r="Q26" s="550">
        <v>416.24685138539041</v>
      </c>
      <c r="S26"/>
      <c r="T26"/>
      <c r="U26"/>
    </row>
    <row r="27" spans="1:21" ht="55.2">
      <c r="A27" s="1391"/>
      <c r="B27" s="387" t="s">
        <v>148</v>
      </c>
      <c r="C27" s="550">
        <v>115.44</v>
      </c>
      <c r="D27" s="550">
        <v>124.55</v>
      </c>
      <c r="E27" s="550">
        <v>127.09</v>
      </c>
      <c r="F27" s="550">
        <v>142.33000000000001</v>
      </c>
      <c r="G27" s="550">
        <v>161.55000000000001</v>
      </c>
      <c r="H27" s="550">
        <v>192.42</v>
      </c>
      <c r="I27" s="550">
        <v>212.01</v>
      </c>
      <c r="J27" s="550">
        <v>236.55</v>
      </c>
      <c r="K27" s="550">
        <v>261.63</v>
      </c>
      <c r="L27" s="550">
        <v>260.95</v>
      </c>
      <c r="M27" s="550">
        <v>298.42</v>
      </c>
      <c r="N27" s="550">
        <v>301.14999999999998</v>
      </c>
      <c r="O27" s="550">
        <v>305.44496845715685</v>
      </c>
      <c r="P27" s="550">
        <v>241.94598427227021</v>
      </c>
      <c r="Q27" s="550">
        <v>304.13423230156297</v>
      </c>
      <c r="S27"/>
      <c r="T27"/>
      <c r="U27"/>
    </row>
    <row r="28" spans="1:21" ht="27.6">
      <c r="A28" s="1386"/>
      <c r="B28" s="275" t="s">
        <v>149</v>
      </c>
      <c r="C28" s="276">
        <v>540</v>
      </c>
      <c r="D28" s="276">
        <v>502.46</v>
      </c>
      <c r="E28" s="276">
        <v>1017.31</v>
      </c>
      <c r="F28" s="276">
        <v>572.29</v>
      </c>
      <c r="G28" s="276">
        <v>2244.2199999999998</v>
      </c>
      <c r="H28" s="276">
        <v>1830.8</v>
      </c>
      <c r="I28" s="276">
        <v>665.16</v>
      </c>
      <c r="J28" s="276">
        <v>845.59</v>
      </c>
      <c r="K28" s="276">
        <v>1750</v>
      </c>
      <c r="L28" s="276">
        <v>1780.13</v>
      </c>
      <c r="M28" s="276">
        <v>4859.47</v>
      </c>
      <c r="N28" s="276">
        <v>779.41</v>
      </c>
      <c r="O28" s="276">
        <v>3300.6953125</v>
      </c>
      <c r="P28" s="276">
        <v>2072.0789074355084</v>
      </c>
      <c r="Q28" s="276">
        <v>6499</v>
      </c>
      <c r="S28"/>
      <c r="T28"/>
      <c r="U28"/>
    </row>
    <row r="29" spans="1:21" ht="14.4">
      <c r="S29"/>
      <c r="T29"/>
      <c r="U29"/>
    </row>
    <row r="30" spans="1:21" ht="14.4">
      <c r="S30"/>
      <c r="T30"/>
      <c r="U30"/>
    </row>
    <row r="31" spans="1:21" ht="14.4">
      <c r="S31"/>
      <c r="T31"/>
      <c r="U31"/>
    </row>
    <row r="32" spans="1:21" ht="14.4">
      <c r="S32"/>
      <c r="T32"/>
      <c r="U32"/>
    </row>
    <row r="33" spans="19:19" ht="14.4">
      <c r="S33"/>
    </row>
    <row r="34" spans="19:19" ht="14.4">
      <c r="S34"/>
    </row>
    <row r="35" spans="19:19" ht="14.4">
      <c r="S35"/>
    </row>
    <row r="36" spans="19:19" ht="14.4">
      <c r="S36"/>
    </row>
    <row r="37" spans="19:19" ht="14.4">
      <c r="S37"/>
    </row>
    <row r="38" spans="19:19" ht="14.4">
      <c r="S38"/>
    </row>
    <row r="39" spans="19:19" ht="14.4">
      <c r="S39"/>
    </row>
    <row r="40" spans="19:19" ht="14.4">
      <c r="S40"/>
    </row>
  </sheetData>
  <mergeCells count="5">
    <mergeCell ref="A2:B3"/>
    <mergeCell ref="C2:F2"/>
    <mergeCell ref="A4:A28"/>
    <mergeCell ref="G2:Q2"/>
    <mergeCell ref="A1:Q1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</sheetPr>
  <dimension ref="A2:S14"/>
  <sheetViews>
    <sheetView showGridLines="0" workbookViewId="0">
      <selection activeCell="G10" sqref="G10"/>
    </sheetView>
  </sheetViews>
  <sheetFormatPr baseColWidth="10" defaultColWidth="11.44140625" defaultRowHeight="13.8"/>
  <cols>
    <col min="1" max="1" width="6.33203125" style="11" customWidth="1"/>
    <col min="2" max="2" width="37" style="11" customWidth="1"/>
    <col min="3" max="6" width="10" style="11" customWidth="1"/>
    <col min="7" max="7" width="1.44140625" style="221" customWidth="1"/>
    <col min="8" max="8" width="33.88671875" style="11" customWidth="1"/>
    <col min="9" max="15" width="10" style="11" customWidth="1"/>
    <col min="16" max="19" width="9" style="11" customWidth="1"/>
    <col min="20" max="16384" width="11.44140625" style="11"/>
  </cols>
  <sheetData>
    <row r="2" spans="1:19" s="221" customFormat="1" ht="19.5" customHeight="1">
      <c r="A2" s="1357" t="s">
        <v>628</v>
      </c>
      <c r="B2" s="1357"/>
      <c r="C2" s="1357"/>
      <c r="D2" s="1357"/>
      <c r="E2" s="1357"/>
      <c r="F2" s="1357"/>
      <c r="G2" s="1357"/>
      <c r="H2" s="1357"/>
      <c r="I2" s="1357"/>
      <c r="J2" s="1357"/>
      <c r="K2" s="1357"/>
      <c r="L2" s="1357"/>
      <c r="M2" s="1357"/>
      <c r="N2" s="1357"/>
      <c r="O2" s="1357"/>
      <c r="P2" s="1357"/>
      <c r="Q2" s="1357"/>
      <c r="R2" s="856"/>
      <c r="S2" s="856"/>
    </row>
    <row r="3" spans="1:19" ht="19.5" customHeight="1">
      <c r="A3" s="1472" t="s">
        <v>153</v>
      </c>
      <c r="B3" s="1473"/>
      <c r="C3" s="1476" t="s">
        <v>154</v>
      </c>
      <c r="D3" s="1477"/>
      <c r="E3" s="1477"/>
      <c r="F3" s="1477"/>
      <c r="G3" s="277"/>
      <c r="H3" s="1478" t="s">
        <v>153</v>
      </c>
      <c r="I3" s="1480" t="s">
        <v>155</v>
      </c>
      <c r="J3" s="1481"/>
      <c r="K3" s="1481"/>
      <c r="L3" s="1481"/>
      <c r="M3" s="1481"/>
      <c r="N3" s="1481"/>
      <c r="O3" s="1481"/>
      <c r="P3" s="1481"/>
      <c r="Q3" s="1481"/>
      <c r="R3" s="1481"/>
      <c r="S3" s="1481"/>
    </row>
    <row r="4" spans="1:19" ht="19.5" customHeight="1">
      <c r="A4" s="1474"/>
      <c r="B4" s="1475"/>
      <c r="C4" s="278">
        <v>2007</v>
      </c>
      <c r="D4" s="278">
        <v>2008</v>
      </c>
      <c r="E4" s="278">
        <v>2009</v>
      </c>
      <c r="F4" s="279">
        <v>2010</v>
      </c>
      <c r="G4" s="280"/>
      <c r="H4" s="1479"/>
      <c r="I4" s="767">
        <v>2011</v>
      </c>
      <c r="J4" s="767">
        <v>2012</v>
      </c>
      <c r="K4" s="767">
        <v>2013</v>
      </c>
      <c r="L4" s="767">
        <v>2014</v>
      </c>
      <c r="M4" s="767">
        <v>2015</v>
      </c>
      <c r="N4" s="767">
        <v>2016</v>
      </c>
      <c r="O4" s="767">
        <v>2017</v>
      </c>
      <c r="P4" s="767">
        <v>2018</v>
      </c>
      <c r="Q4" s="767">
        <v>2019</v>
      </c>
      <c r="R4" s="767">
        <v>2020</v>
      </c>
      <c r="S4" s="767">
        <v>2021</v>
      </c>
    </row>
    <row r="5" spans="1:19" ht="22.5" customHeight="1">
      <c r="A5" s="1471" t="s">
        <v>152</v>
      </c>
      <c r="B5" s="281" t="s">
        <v>119</v>
      </c>
      <c r="C5" s="282">
        <v>339.16</v>
      </c>
      <c r="D5" s="282">
        <v>365.14</v>
      </c>
      <c r="E5" s="282">
        <v>382.62</v>
      </c>
      <c r="F5" s="283">
        <v>416.71</v>
      </c>
      <c r="G5" s="284"/>
      <c r="H5" s="281" t="s">
        <v>119</v>
      </c>
      <c r="I5" s="285">
        <v>472.62</v>
      </c>
      <c r="J5" s="286">
        <v>518.35</v>
      </c>
      <c r="K5" s="286">
        <v>544.71</v>
      </c>
      <c r="L5" s="287">
        <v>579.30999999999995</v>
      </c>
      <c r="M5" s="253">
        <v>598.08000000000004</v>
      </c>
      <c r="N5" s="253">
        <v>664.5</v>
      </c>
      <c r="O5" s="253">
        <v>695.98</v>
      </c>
      <c r="P5" s="253">
        <v>707.05</v>
      </c>
      <c r="Q5" s="253">
        <v>721.94101846774424</v>
      </c>
      <c r="R5" s="253">
        <v>742.50747384155454</v>
      </c>
      <c r="S5" s="253">
        <v>719.02606547069706</v>
      </c>
    </row>
    <row r="6" spans="1:19" ht="41.4">
      <c r="A6" s="1339"/>
      <c r="B6" s="288" t="s">
        <v>156</v>
      </c>
      <c r="C6" s="289">
        <v>1084.3599999999999</v>
      </c>
      <c r="D6" s="289">
        <v>1116.05</v>
      </c>
      <c r="E6" s="289">
        <v>1109.95</v>
      </c>
      <c r="F6" s="290">
        <v>1013.8</v>
      </c>
      <c r="G6" s="81"/>
      <c r="H6" s="291" t="s">
        <v>157</v>
      </c>
      <c r="I6" s="292">
        <v>844.15</v>
      </c>
      <c r="J6" s="293">
        <v>939.93</v>
      </c>
      <c r="K6" s="293">
        <v>981.75</v>
      </c>
      <c r="L6" s="294">
        <v>1018.2</v>
      </c>
      <c r="M6" s="103">
        <v>1127.29</v>
      </c>
      <c r="N6" s="103">
        <v>1121.51</v>
      </c>
      <c r="O6" s="103">
        <v>1178.23</v>
      </c>
      <c r="P6" s="633">
        <v>1223.55</v>
      </c>
      <c r="Q6" s="633">
        <v>1304.3290043290044</v>
      </c>
      <c r="R6" s="633">
        <v>1437.7214808112794</v>
      </c>
      <c r="S6" s="633">
        <v>1391.8956329157727</v>
      </c>
    </row>
    <row r="7" spans="1:19">
      <c r="A7" s="1339"/>
      <c r="B7" s="295" t="s">
        <v>158</v>
      </c>
      <c r="C7" s="256">
        <v>659.53</v>
      </c>
      <c r="D7" s="256">
        <v>718.81</v>
      </c>
      <c r="E7" s="256">
        <v>757.58</v>
      </c>
      <c r="F7" s="257">
        <v>773.18</v>
      </c>
      <c r="G7" s="81"/>
      <c r="H7" s="296" t="s">
        <v>159</v>
      </c>
      <c r="I7" s="297">
        <v>842.13</v>
      </c>
      <c r="J7" s="298">
        <v>910.82</v>
      </c>
      <c r="K7" s="298">
        <v>950.41</v>
      </c>
      <c r="L7" s="299">
        <v>1014.88</v>
      </c>
      <c r="M7" s="107">
        <v>1120.1300000000001</v>
      </c>
      <c r="N7" s="107">
        <v>1238.46</v>
      </c>
      <c r="O7" s="107">
        <v>1346.01</v>
      </c>
      <c r="P7" s="107">
        <v>1342.05</v>
      </c>
      <c r="Q7" s="107">
        <v>1372.8542677873802</v>
      </c>
      <c r="R7" s="107">
        <v>1435.6837854548264</v>
      </c>
      <c r="S7" s="107">
        <v>1535.4766915838111</v>
      </c>
    </row>
    <row r="8" spans="1:19">
      <c r="A8" s="1339"/>
      <c r="B8" s="295" t="s">
        <v>160</v>
      </c>
      <c r="C8" s="300">
        <v>483.71</v>
      </c>
      <c r="D8" s="300">
        <v>487.71</v>
      </c>
      <c r="E8" s="300">
        <v>546.89</v>
      </c>
      <c r="F8" s="257">
        <v>560.17999999999995</v>
      </c>
      <c r="G8" s="81"/>
      <c r="H8" s="296" t="s">
        <v>161</v>
      </c>
      <c r="I8" s="297">
        <v>624.26</v>
      </c>
      <c r="J8" s="298">
        <v>653.6</v>
      </c>
      <c r="K8" s="298">
        <v>707.65</v>
      </c>
      <c r="L8" s="299">
        <v>751.34</v>
      </c>
      <c r="M8" s="107">
        <v>751.95</v>
      </c>
      <c r="N8" s="107">
        <v>865.04</v>
      </c>
      <c r="O8" s="107">
        <v>882.1</v>
      </c>
      <c r="P8" s="107">
        <v>848.39</v>
      </c>
      <c r="Q8" s="107">
        <v>910.31057319022602</v>
      </c>
      <c r="R8" s="107">
        <v>909.59540128233471</v>
      </c>
      <c r="S8" s="107">
        <v>925.4603726438155</v>
      </c>
    </row>
    <row r="9" spans="1:19">
      <c r="A9" s="1339"/>
      <c r="B9" s="295" t="s">
        <v>162</v>
      </c>
      <c r="C9" s="300">
        <v>393.48</v>
      </c>
      <c r="D9" s="300">
        <v>431.52</v>
      </c>
      <c r="E9" s="300">
        <v>449.28</v>
      </c>
      <c r="F9" s="257">
        <v>493.76</v>
      </c>
      <c r="G9" s="81"/>
      <c r="H9" s="296" t="s">
        <v>163</v>
      </c>
      <c r="I9" s="297">
        <v>493.95</v>
      </c>
      <c r="J9" s="298">
        <v>538.4</v>
      </c>
      <c r="K9" s="298">
        <v>543.82000000000005</v>
      </c>
      <c r="L9" s="299">
        <v>599.32000000000005</v>
      </c>
      <c r="M9" s="107">
        <v>623.49</v>
      </c>
      <c r="N9" s="107">
        <v>669.99</v>
      </c>
      <c r="O9" s="107">
        <v>711.24</v>
      </c>
      <c r="P9" s="107">
        <v>719.51</v>
      </c>
      <c r="Q9" s="107">
        <v>729.67682149889959</v>
      </c>
      <c r="R9" s="107">
        <v>752.19652539559593</v>
      </c>
      <c r="S9" s="107">
        <v>754.25970135280625</v>
      </c>
    </row>
    <row r="10" spans="1:19" ht="27.6">
      <c r="A10" s="1339"/>
      <c r="B10" s="295" t="s">
        <v>164</v>
      </c>
      <c r="C10" s="300">
        <v>301.86</v>
      </c>
      <c r="D10" s="300">
        <v>322.99</v>
      </c>
      <c r="E10" s="300">
        <v>331.18</v>
      </c>
      <c r="F10" s="257">
        <v>351.78</v>
      </c>
      <c r="G10" s="81"/>
      <c r="H10" s="296" t="s">
        <v>164</v>
      </c>
      <c r="I10" s="297">
        <v>393.1</v>
      </c>
      <c r="J10" s="298">
        <v>477.43</v>
      </c>
      <c r="K10" s="298">
        <v>495.05</v>
      </c>
      <c r="L10" s="299">
        <v>521.99</v>
      </c>
      <c r="M10" s="107">
        <v>536.67999999999995</v>
      </c>
      <c r="N10" s="107">
        <v>557.47</v>
      </c>
      <c r="O10" s="107">
        <v>590.16</v>
      </c>
      <c r="P10" s="107">
        <v>628.34</v>
      </c>
      <c r="Q10" s="107">
        <v>649.82372341635391</v>
      </c>
      <c r="R10" s="107">
        <v>660.61854658720233</v>
      </c>
      <c r="S10" s="107">
        <v>650.07583377237097</v>
      </c>
    </row>
    <row r="11" spans="1:19" ht="41.4">
      <c r="A11" s="1339"/>
      <c r="B11" s="295" t="s">
        <v>165</v>
      </c>
      <c r="C11" s="300">
        <v>144.66999999999999</v>
      </c>
      <c r="D11" s="300">
        <v>163.33000000000001</v>
      </c>
      <c r="E11" s="300">
        <v>179.8</v>
      </c>
      <c r="F11" s="257">
        <v>191.56</v>
      </c>
      <c r="G11" s="81"/>
      <c r="H11" s="296" t="s">
        <v>166</v>
      </c>
      <c r="I11" s="297">
        <v>343.58</v>
      </c>
      <c r="J11" s="301" t="s">
        <v>200</v>
      </c>
      <c r="K11" s="298">
        <v>320.22000000000003</v>
      </c>
      <c r="L11" s="299">
        <v>317.56</v>
      </c>
      <c r="M11" s="107">
        <v>319.20999999999998</v>
      </c>
      <c r="N11" s="107">
        <v>397.3</v>
      </c>
      <c r="O11" s="107">
        <v>254.11</v>
      </c>
      <c r="P11" s="107">
        <v>480.13</v>
      </c>
      <c r="Q11" s="107">
        <v>695.51724137931035</v>
      </c>
      <c r="R11" s="107">
        <v>384.32835820895525</v>
      </c>
      <c r="S11" s="107">
        <v>315.19801980198019</v>
      </c>
    </row>
    <row r="12" spans="1:19" ht="41.4">
      <c r="A12" s="1339"/>
      <c r="B12" s="295" t="s">
        <v>167</v>
      </c>
      <c r="C12" s="300">
        <v>371.22</v>
      </c>
      <c r="D12" s="300">
        <v>412.79</v>
      </c>
      <c r="E12" s="300">
        <v>431.84</v>
      </c>
      <c r="F12" s="257">
        <v>441.32</v>
      </c>
      <c r="G12" s="81"/>
      <c r="H12" s="296" t="s">
        <v>168</v>
      </c>
      <c r="I12" s="297">
        <v>507.11</v>
      </c>
      <c r="J12" s="298">
        <v>526.12</v>
      </c>
      <c r="K12" s="298">
        <v>566.23</v>
      </c>
      <c r="L12" s="299">
        <v>617.87</v>
      </c>
      <c r="M12" s="107">
        <v>623.51</v>
      </c>
      <c r="N12" s="107">
        <v>684.9</v>
      </c>
      <c r="O12" s="107">
        <v>696.91</v>
      </c>
      <c r="P12" s="107">
        <v>702.66</v>
      </c>
      <c r="Q12" s="107">
        <v>704.64823810815471</v>
      </c>
      <c r="R12" s="107">
        <v>655.52963311382882</v>
      </c>
      <c r="S12" s="107">
        <v>674.29272138039767</v>
      </c>
    </row>
    <row r="13" spans="1:19" ht="41.4">
      <c r="A13" s="1339"/>
      <c r="B13" s="295" t="s">
        <v>169</v>
      </c>
      <c r="C13" s="300">
        <v>361.32</v>
      </c>
      <c r="D13" s="300">
        <v>402.79</v>
      </c>
      <c r="E13" s="300">
        <v>439.03</v>
      </c>
      <c r="F13" s="257">
        <v>478.37</v>
      </c>
      <c r="G13" s="81"/>
      <c r="H13" s="296" t="s">
        <v>170</v>
      </c>
      <c r="I13" s="297">
        <v>528.77</v>
      </c>
      <c r="J13" s="298">
        <v>542.47</v>
      </c>
      <c r="K13" s="298">
        <v>587.59</v>
      </c>
      <c r="L13" s="299">
        <v>607.92999999999995</v>
      </c>
      <c r="M13" s="107">
        <v>625.25</v>
      </c>
      <c r="N13" s="107">
        <v>695.27</v>
      </c>
      <c r="O13" s="107">
        <v>721.73</v>
      </c>
      <c r="P13" s="107">
        <v>740.62</v>
      </c>
      <c r="Q13" s="107">
        <v>734.57394711067582</v>
      </c>
      <c r="R13" s="107">
        <v>730.17942717040012</v>
      </c>
      <c r="S13" s="107">
        <v>716.41696393182724</v>
      </c>
    </row>
    <row r="14" spans="1:19" ht="55.2">
      <c r="A14" s="1340"/>
      <c r="B14" s="302" t="s">
        <v>171</v>
      </c>
      <c r="C14" s="259">
        <v>226.29</v>
      </c>
      <c r="D14" s="259">
        <v>262.14999999999998</v>
      </c>
      <c r="E14" s="259">
        <v>272.13</v>
      </c>
      <c r="F14" s="260">
        <v>294.68</v>
      </c>
      <c r="G14" s="94"/>
      <c r="H14" s="303" t="s">
        <v>172</v>
      </c>
      <c r="I14" s="304">
        <v>277.22000000000003</v>
      </c>
      <c r="J14" s="305">
        <v>311.10000000000002</v>
      </c>
      <c r="K14" s="305">
        <v>328.64</v>
      </c>
      <c r="L14" s="306">
        <v>388.34</v>
      </c>
      <c r="M14" s="307">
        <v>393.89</v>
      </c>
      <c r="N14" s="307">
        <v>420.67</v>
      </c>
      <c r="O14" s="307">
        <v>441.82</v>
      </c>
      <c r="P14" s="307">
        <v>456.91</v>
      </c>
      <c r="Q14" s="307">
        <v>448.46496706417554</v>
      </c>
      <c r="R14" s="307">
        <v>353.12526366116379</v>
      </c>
      <c r="S14" s="307">
        <v>404.76272470555824</v>
      </c>
    </row>
  </sheetData>
  <mergeCells count="6">
    <mergeCell ref="A5:A14"/>
    <mergeCell ref="A3:B4"/>
    <mergeCell ref="C3:F3"/>
    <mergeCell ref="H3:H4"/>
    <mergeCell ref="A2:Q2"/>
    <mergeCell ref="I3:S3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</sheetPr>
  <dimension ref="A2:S14"/>
  <sheetViews>
    <sheetView showGridLines="0" workbookViewId="0">
      <selection activeCell="A3" sqref="A3:B4"/>
    </sheetView>
  </sheetViews>
  <sheetFormatPr baseColWidth="10" defaultColWidth="11.44140625" defaultRowHeight="13.8"/>
  <cols>
    <col min="1" max="1" width="6.33203125" style="11" customWidth="1"/>
    <col min="2" max="2" width="37" style="11" customWidth="1"/>
    <col min="3" max="6" width="10" style="11" customWidth="1"/>
    <col min="7" max="7" width="1.44140625" style="221" customWidth="1"/>
    <col min="8" max="8" width="33.88671875" style="11" customWidth="1"/>
    <col min="9" max="14" width="10" style="11" customWidth="1"/>
    <col min="15" max="19" width="9.88671875" style="11" customWidth="1"/>
    <col min="20" max="16384" width="11.44140625" style="11"/>
  </cols>
  <sheetData>
    <row r="2" spans="1:19" s="221" customFormat="1" ht="19.5" customHeight="1">
      <c r="A2" s="1357" t="s">
        <v>628</v>
      </c>
      <c r="B2" s="1357"/>
      <c r="C2" s="1357"/>
      <c r="D2" s="1357"/>
      <c r="E2" s="1357"/>
      <c r="F2" s="1357"/>
      <c r="G2" s="1357"/>
      <c r="H2" s="1357"/>
      <c r="I2" s="1357"/>
      <c r="J2" s="1357"/>
      <c r="K2" s="1357"/>
      <c r="L2" s="1357"/>
      <c r="M2" s="1357"/>
      <c r="N2" s="1357"/>
      <c r="O2" s="1357"/>
      <c r="P2" s="1357"/>
      <c r="Q2" s="1357"/>
      <c r="R2" s="1357"/>
      <c r="S2" s="1357"/>
    </row>
    <row r="3" spans="1:19" ht="19.5" customHeight="1">
      <c r="A3" s="1472" t="s">
        <v>153</v>
      </c>
      <c r="B3" s="1473"/>
      <c r="C3" s="1476" t="s">
        <v>154</v>
      </c>
      <c r="D3" s="1477"/>
      <c r="E3" s="1477"/>
      <c r="F3" s="1477"/>
      <c r="G3" s="277"/>
      <c r="H3" s="1478" t="s">
        <v>153</v>
      </c>
      <c r="I3" s="1482" t="s">
        <v>155</v>
      </c>
      <c r="J3" s="1483"/>
      <c r="K3" s="1483"/>
      <c r="L3" s="1483"/>
      <c r="M3" s="1483"/>
      <c r="N3" s="1483"/>
      <c r="O3" s="1483"/>
      <c r="P3" s="1483"/>
      <c r="Q3" s="1483"/>
      <c r="R3" s="1483"/>
      <c r="S3" s="1483"/>
    </row>
    <row r="4" spans="1:19" ht="19.5" customHeight="1">
      <c r="A4" s="1474"/>
      <c r="B4" s="1475"/>
      <c r="C4" s="278">
        <v>2007</v>
      </c>
      <c r="D4" s="278">
        <v>2008</v>
      </c>
      <c r="E4" s="278">
        <v>2009</v>
      </c>
      <c r="F4" s="279">
        <v>2010</v>
      </c>
      <c r="G4" s="280"/>
      <c r="H4" s="1479"/>
      <c r="I4" s="278">
        <v>2011</v>
      </c>
      <c r="J4" s="278">
        <v>2012</v>
      </c>
      <c r="K4" s="278">
        <v>2013</v>
      </c>
      <c r="L4" s="278">
        <v>2014</v>
      </c>
      <c r="M4" s="278">
        <v>2015</v>
      </c>
      <c r="N4" s="278">
        <v>2016</v>
      </c>
      <c r="O4" s="278">
        <v>2017</v>
      </c>
      <c r="P4" s="278">
        <v>2018</v>
      </c>
      <c r="Q4" s="278">
        <v>2019</v>
      </c>
      <c r="R4" s="278">
        <v>2020</v>
      </c>
      <c r="S4" s="278">
        <v>2021</v>
      </c>
    </row>
    <row r="5" spans="1:19" ht="22.5" customHeight="1">
      <c r="A5" s="1471" t="s">
        <v>150</v>
      </c>
      <c r="B5" s="308" t="s">
        <v>150</v>
      </c>
      <c r="C5" s="282">
        <v>342.1</v>
      </c>
      <c r="D5" s="282">
        <v>367.78</v>
      </c>
      <c r="E5" s="282">
        <v>386.78</v>
      </c>
      <c r="F5" s="283">
        <v>424.29</v>
      </c>
      <c r="G5" s="309"/>
      <c r="H5" s="308" t="s">
        <v>150</v>
      </c>
      <c r="I5" s="285">
        <v>481.92</v>
      </c>
      <c r="J5" s="286">
        <v>519.72</v>
      </c>
      <c r="K5" s="286">
        <v>550.07000000000005</v>
      </c>
      <c r="L5" s="287">
        <v>584.27</v>
      </c>
      <c r="M5" s="253">
        <v>608.63</v>
      </c>
      <c r="N5" s="253">
        <v>671.25</v>
      </c>
      <c r="O5" s="253">
        <v>694.03</v>
      </c>
      <c r="P5" s="253">
        <v>706.08</v>
      </c>
      <c r="Q5" s="253">
        <v>722.08881377258604</v>
      </c>
      <c r="R5" s="253">
        <v>713.77051936538987</v>
      </c>
      <c r="S5" s="253">
        <v>701.06082814217666</v>
      </c>
    </row>
    <row r="6" spans="1:19" ht="41.4">
      <c r="A6" s="1339"/>
      <c r="B6" s="295" t="s">
        <v>156</v>
      </c>
      <c r="C6" s="300">
        <v>1115.47</v>
      </c>
      <c r="D6" s="300">
        <v>1246.4000000000001</v>
      </c>
      <c r="E6" s="300">
        <v>1264.3900000000001</v>
      </c>
      <c r="F6" s="257">
        <v>1142.53</v>
      </c>
      <c r="G6" s="81"/>
      <c r="H6" s="296" t="s">
        <v>157</v>
      </c>
      <c r="I6" s="297">
        <v>869.87</v>
      </c>
      <c r="J6" s="298">
        <v>983.86</v>
      </c>
      <c r="K6" s="298">
        <v>992.75</v>
      </c>
      <c r="L6" s="299">
        <v>1028.0899999999999</v>
      </c>
      <c r="M6" s="310">
        <v>1132.3499999999999</v>
      </c>
      <c r="N6" s="310">
        <v>1165.0999999999999</v>
      </c>
      <c r="O6" s="310">
        <v>1106.77</v>
      </c>
      <c r="P6" s="310">
        <v>1179.1099999999999</v>
      </c>
      <c r="Q6" s="310">
        <v>1378.860140693931</v>
      </c>
      <c r="R6" s="310">
        <v>1496.7173207435821</v>
      </c>
      <c r="S6" s="310">
        <v>1439.1688037411375</v>
      </c>
    </row>
    <row r="7" spans="1:19">
      <c r="A7" s="1339"/>
      <c r="B7" s="295" t="s">
        <v>158</v>
      </c>
      <c r="C7" s="300">
        <v>746.08</v>
      </c>
      <c r="D7" s="300">
        <v>816.05</v>
      </c>
      <c r="E7" s="300">
        <v>873.61</v>
      </c>
      <c r="F7" s="257">
        <v>881.77</v>
      </c>
      <c r="G7" s="81"/>
      <c r="H7" s="296" t="s">
        <v>159</v>
      </c>
      <c r="I7" s="297">
        <v>990.3</v>
      </c>
      <c r="J7" s="298">
        <v>1105.33</v>
      </c>
      <c r="K7" s="298">
        <v>1103.6199999999999</v>
      </c>
      <c r="L7" s="299">
        <v>1176.8800000000001</v>
      </c>
      <c r="M7" s="310">
        <v>1234.1600000000001</v>
      </c>
      <c r="N7" s="310">
        <v>1340.63</v>
      </c>
      <c r="O7" s="310">
        <v>1516.34</v>
      </c>
      <c r="P7" s="310">
        <v>1458.49</v>
      </c>
      <c r="Q7" s="310">
        <v>1465.282417638896</v>
      </c>
      <c r="R7" s="310">
        <v>1580.4183449932866</v>
      </c>
      <c r="S7" s="310">
        <v>1647.3567810515801</v>
      </c>
    </row>
    <row r="8" spans="1:19">
      <c r="A8" s="1339"/>
      <c r="B8" s="295" t="s">
        <v>160</v>
      </c>
      <c r="C8" s="300">
        <v>500.94</v>
      </c>
      <c r="D8" s="300">
        <v>490.2</v>
      </c>
      <c r="E8" s="300">
        <v>550.05999999999995</v>
      </c>
      <c r="F8" s="257">
        <v>581.01</v>
      </c>
      <c r="G8" s="81"/>
      <c r="H8" s="296" t="s">
        <v>161</v>
      </c>
      <c r="I8" s="297">
        <v>654.97</v>
      </c>
      <c r="J8" s="298">
        <v>692</v>
      </c>
      <c r="K8" s="298">
        <v>753.83</v>
      </c>
      <c r="L8" s="299">
        <v>771.37</v>
      </c>
      <c r="M8" s="310">
        <v>830.95</v>
      </c>
      <c r="N8" s="310">
        <v>911.32</v>
      </c>
      <c r="O8" s="310">
        <v>921.43</v>
      </c>
      <c r="P8" s="310">
        <v>885.82</v>
      </c>
      <c r="Q8" s="310">
        <v>962.7579648121731</v>
      </c>
      <c r="R8" s="310">
        <v>952.87851889424292</v>
      </c>
      <c r="S8" s="310">
        <v>936.36249529308395</v>
      </c>
    </row>
    <row r="9" spans="1:19">
      <c r="A9" s="1339"/>
      <c r="B9" s="295" t="s">
        <v>162</v>
      </c>
      <c r="C9" s="300">
        <v>478.98</v>
      </c>
      <c r="D9" s="300">
        <v>490.27</v>
      </c>
      <c r="E9" s="300">
        <v>510.03</v>
      </c>
      <c r="F9" s="257">
        <v>543.69000000000005</v>
      </c>
      <c r="G9" s="81"/>
      <c r="H9" s="296" t="s">
        <v>163</v>
      </c>
      <c r="I9" s="297">
        <v>522.72</v>
      </c>
      <c r="J9" s="298">
        <v>555.82000000000005</v>
      </c>
      <c r="K9" s="298">
        <v>562</v>
      </c>
      <c r="L9" s="299">
        <v>633.12</v>
      </c>
      <c r="M9" s="310">
        <v>655.7</v>
      </c>
      <c r="N9" s="310">
        <v>712.85</v>
      </c>
      <c r="O9" s="310">
        <v>701.2</v>
      </c>
      <c r="P9" s="310">
        <v>732.38</v>
      </c>
      <c r="Q9" s="310">
        <v>745.09180790960454</v>
      </c>
      <c r="R9" s="310">
        <v>777.65145615947677</v>
      </c>
      <c r="S9" s="310">
        <v>765.77293674067869</v>
      </c>
    </row>
    <row r="10" spans="1:19" ht="27.6">
      <c r="A10" s="1339"/>
      <c r="B10" s="295" t="s">
        <v>164</v>
      </c>
      <c r="C10" s="300">
        <v>334.52</v>
      </c>
      <c r="D10" s="300">
        <v>354.76</v>
      </c>
      <c r="E10" s="300">
        <v>368.48</v>
      </c>
      <c r="F10" s="257">
        <v>394.64</v>
      </c>
      <c r="G10" s="81"/>
      <c r="H10" s="296" t="s">
        <v>164</v>
      </c>
      <c r="I10" s="297">
        <v>452.34</v>
      </c>
      <c r="J10" s="298">
        <v>509.86</v>
      </c>
      <c r="K10" s="298">
        <v>541.96</v>
      </c>
      <c r="L10" s="299">
        <v>576.91</v>
      </c>
      <c r="M10" s="310">
        <v>614.42999999999995</v>
      </c>
      <c r="N10" s="310">
        <v>651.32000000000005</v>
      </c>
      <c r="O10" s="310">
        <v>677.94</v>
      </c>
      <c r="P10" s="310">
        <v>703.43</v>
      </c>
      <c r="Q10" s="310">
        <v>717.63795916071331</v>
      </c>
      <c r="R10" s="310">
        <v>707.60752366119561</v>
      </c>
      <c r="S10" s="310">
        <v>714.73668726095912</v>
      </c>
    </row>
    <row r="11" spans="1:19" ht="41.4">
      <c r="A11" s="1339"/>
      <c r="B11" s="295" t="s">
        <v>165</v>
      </c>
      <c r="C11" s="300">
        <v>144.41999999999999</v>
      </c>
      <c r="D11" s="300">
        <v>164.23</v>
      </c>
      <c r="E11" s="300">
        <v>180.03</v>
      </c>
      <c r="F11" s="257">
        <v>190.1</v>
      </c>
      <c r="G11" s="81"/>
      <c r="H11" s="296" t="s">
        <v>166</v>
      </c>
      <c r="I11" s="297">
        <v>347.72</v>
      </c>
      <c r="J11" s="298">
        <v>0</v>
      </c>
      <c r="K11" s="298">
        <v>320.22000000000003</v>
      </c>
      <c r="L11" s="299">
        <v>306.86</v>
      </c>
      <c r="M11" s="310">
        <v>345.02</v>
      </c>
      <c r="N11" s="310">
        <v>397.3</v>
      </c>
      <c r="O11" s="310">
        <v>254.11</v>
      </c>
      <c r="P11" s="310">
        <v>480.13</v>
      </c>
      <c r="Q11" s="310">
        <v>699.13793103448279</v>
      </c>
      <c r="R11" s="310">
        <v>384.32835820895525</v>
      </c>
      <c r="S11" s="310">
        <v>339.33823529411768</v>
      </c>
    </row>
    <row r="12" spans="1:19" ht="41.4">
      <c r="A12" s="1339"/>
      <c r="B12" s="295" t="s">
        <v>167</v>
      </c>
      <c r="C12" s="300">
        <v>377.92</v>
      </c>
      <c r="D12" s="300">
        <v>420.56</v>
      </c>
      <c r="E12" s="300">
        <v>441.19</v>
      </c>
      <c r="F12" s="257">
        <v>449.73</v>
      </c>
      <c r="G12" s="81"/>
      <c r="H12" s="296" t="s">
        <v>168</v>
      </c>
      <c r="I12" s="297">
        <v>513.29</v>
      </c>
      <c r="J12" s="298">
        <v>531.34</v>
      </c>
      <c r="K12" s="298">
        <v>575</v>
      </c>
      <c r="L12" s="299">
        <v>629.08000000000004</v>
      </c>
      <c r="M12" s="310">
        <v>633.52</v>
      </c>
      <c r="N12" s="310">
        <v>692.24</v>
      </c>
      <c r="O12" s="310">
        <v>706.31</v>
      </c>
      <c r="P12" s="310">
        <v>713.76</v>
      </c>
      <c r="Q12" s="310">
        <v>713.9077064126725</v>
      </c>
      <c r="R12" s="310">
        <v>657.38545338032679</v>
      </c>
      <c r="S12" s="310">
        <v>681.12525397394529</v>
      </c>
    </row>
    <row r="13" spans="1:19" ht="41.4">
      <c r="A13" s="1339"/>
      <c r="B13" s="295" t="s">
        <v>169</v>
      </c>
      <c r="C13" s="300">
        <v>365.26</v>
      </c>
      <c r="D13" s="300">
        <v>409.36</v>
      </c>
      <c r="E13" s="300">
        <v>445.52</v>
      </c>
      <c r="F13" s="257">
        <v>487.4</v>
      </c>
      <c r="G13" s="81"/>
      <c r="H13" s="296" t="s">
        <v>170</v>
      </c>
      <c r="I13" s="297">
        <v>534.5</v>
      </c>
      <c r="J13" s="298">
        <v>547.21</v>
      </c>
      <c r="K13" s="298">
        <v>593.38</v>
      </c>
      <c r="L13" s="299">
        <v>620.92999999999995</v>
      </c>
      <c r="M13" s="310">
        <v>629.39</v>
      </c>
      <c r="N13" s="310">
        <v>700.95</v>
      </c>
      <c r="O13" s="310">
        <v>726.35</v>
      </c>
      <c r="P13" s="310">
        <v>743.54</v>
      </c>
      <c r="Q13" s="310">
        <v>736.71611475826046</v>
      </c>
      <c r="R13" s="310">
        <v>736.57320506804319</v>
      </c>
      <c r="S13" s="310">
        <v>719.15689488505018</v>
      </c>
    </row>
    <row r="14" spans="1:19" ht="55.2">
      <c r="A14" s="1340"/>
      <c r="B14" s="302" t="s">
        <v>171</v>
      </c>
      <c r="C14" s="259">
        <v>286.58</v>
      </c>
      <c r="D14" s="259">
        <v>311.74</v>
      </c>
      <c r="E14" s="259">
        <v>319.10000000000002</v>
      </c>
      <c r="F14" s="260">
        <v>336.65</v>
      </c>
      <c r="G14" s="94"/>
      <c r="H14" s="303" t="s">
        <v>172</v>
      </c>
      <c r="I14" s="304">
        <v>298.97000000000003</v>
      </c>
      <c r="J14" s="305">
        <v>340.44</v>
      </c>
      <c r="K14" s="305">
        <v>349.31</v>
      </c>
      <c r="L14" s="306">
        <v>399.21</v>
      </c>
      <c r="M14" s="311">
        <v>400.51</v>
      </c>
      <c r="N14" s="311">
        <v>434.49</v>
      </c>
      <c r="O14" s="311">
        <v>451.99</v>
      </c>
      <c r="P14" s="311">
        <v>476.27</v>
      </c>
      <c r="Q14" s="311">
        <v>462.42992669253988</v>
      </c>
      <c r="R14" s="311">
        <v>358.75935162094765</v>
      </c>
      <c r="S14" s="311">
        <v>405.77446422496882</v>
      </c>
    </row>
  </sheetData>
  <mergeCells count="6">
    <mergeCell ref="A2:S2"/>
    <mergeCell ref="A5:A14"/>
    <mergeCell ref="A3:B4"/>
    <mergeCell ref="C3:F3"/>
    <mergeCell ref="H3:H4"/>
    <mergeCell ref="I3:S3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</sheetPr>
  <dimension ref="A2:S14"/>
  <sheetViews>
    <sheetView showGridLines="0" workbookViewId="0">
      <selection activeCell="A3" sqref="A3:B4"/>
    </sheetView>
  </sheetViews>
  <sheetFormatPr baseColWidth="10" defaultColWidth="11.44140625" defaultRowHeight="13.8"/>
  <cols>
    <col min="1" max="1" width="6.33203125" style="11" customWidth="1"/>
    <col min="2" max="2" width="37" style="11" customWidth="1"/>
    <col min="3" max="6" width="10" style="11" customWidth="1"/>
    <col min="7" max="7" width="1.44140625" style="221" customWidth="1"/>
    <col min="8" max="8" width="33.88671875" style="11" customWidth="1"/>
    <col min="9" max="19" width="9" style="11" customWidth="1"/>
    <col min="20" max="16384" width="11.44140625" style="11"/>
  </cols>
  <sheetData>
    <row r="2" spans="1:19" s="221" customFormat="1" ht="19.5" customHeight="1">
      <c r="A2" s="1357" t="s">
        <v>628</v>
      </c>
      <c r="B2" s="1357"/>
      <c r="C2" s="1357"/>
      <c r="D2" s="1357"/>
      <c r="E2" s="1357"/>
      <c r="F2" s="1357"/>
      <c r="G2" s="1357"/>
      <c r="H2" s="1357"/>
      <c r="I2" s="1357"/>
      <c r="J2" s="1357"/>
      <c r="K2" s="1357"/>
      <c r="L2" s="1357"/>
      <c r="M2" s="1357"/>
      <c r="N2" s="1357"/>
      <c r="O2" s="1357"/>
      <c r="P2" s="1357"/>
      <c r="Q2" s="1357"/>
      <c r="R2" s="1357"/>
      <c r="S2" s="1357"/>
    </row>
    <row r="3" spans="1:19" ht="19.5" customHeight="1">
      <c r="A3" s="1472" t="s">
        <v>153</v>
      </c>
      <c r="B3" s="1473"/>
      <c r="C3" s="1476" t="s">
        <v>154</v>
      </c>
      <c r="D3" s="1477"/>
      <c r="E3" s="1477"/>
      <c r="F3" s="1477"/>
      <c r="G3" s="277"/>
      <c r="H3" s="1478" t="s">
        <v>153</v>
      </c>
      <c r="I3" s="1362" t="s">
        <v>155</v>
      </c>
      <c r="J3" s="1363"/>
      <c r="K3" s="1363"/>
      <c r="L3" s="1363"/>
      <c r="M3" s="1363"/>
      <c r="N3" s="1363"/>
      <c r="O3" s="1363"/>
      <c r="P3" s="1363"/>
      <c r="Q3" s="1363"/>
      <c r="R3" s="1363"/>
      <c r="S3" s="1363"/>
    </row>
    <row r="4" spans="1:19" ht="19.5" customHeight="1">
      <c r="A4" s="1474"/>
      <c r="B4" s="1475"/>
      <c r="C4" s="278">
        <v>2007</v>
      </c>
      <c r="D4" s="278">
        <v>2008</v>
      </c>
      <c r="E4" s="278">
        <v>2009</v>
      </c>
      <c r="F4" s="279">
        <v>2010</v>
      </c>
      <c r="G4" s="280"/>
      <c r="H4" s="1479"/>
      <c r="I4" s="767">
        <v>2011</v>
      </c>
      <c r="J4" s="767">
        <v>2012</v>
      </c>
      <c r="K4" s="767">
        <v>2013</v>
      </c>
      <c r="L4" s="767">
        <v>2014</v>
      </c>
      <c r="M4" s="767">
        <v>2015</v>
      </c>
      <c r="N4" s="767">
        <v>2016</v>
      </c>
      <c r="O4" s="767">
        <v>2017</v>
      </c>
      <c r="P4" s="767">
        <v>2018</v>
      </c>
      <c r="Q4" s="767">
        <v>2019</v>
      </c>
      <c r="R4" s="767">
        <v>2020</v>
      </c>
      <c r="S4" s="767">
        <v>2021</v>
      </c>
    </row>
    <row r="5" spans="1:19" ht="22.5" customHeight="1">
      <c r="A5" s="1471" t="s">
        <v>151</v>
      </c>
      <c r="B5" s="308" t="s">
        <v>151</v>
      </c>
      <c r="C5" s="282">
        <v>333.94</v>
      </c>
      <c r="D5" s="282">
        <v>360.2</v>
      </c>
      <c r="E5" s="282">
        <v>375.67</v>
      </c>
      <c r="F5" s="283">
        <v>403.05</v>
      </c>
      <c r="G5" s="309"/>
      <c r="H5" s="308" t="s">
        <v>151</v>
      </c>
      <c r="I5" s="285">
        <v>457.46</v>
      </c>
      <c r="J5" s="286">
        <v>516.22</v>
      </c>
      <c r="K5" s="286">
        <v>536.9</v>
      </c>
      <c r="L5" s="287">
        <v>572.79</v>
      </c>
      <c r="M5" s="253">
        <v>588.48</v>
      </c>
      <c r="N5" s="253">
        <v>653.01</v>
      </c>
      <c r="O5" s="253">
        <v>699.12</v>
      </c>
      <c r="P5" s="253">
        <v>708.61</v>
      </c>
      <c r="Q5" s="253">
        <v>721.73601147776185</v>
      </c>
      <c r="R5" s="253">
        <v>780.38153176745493</v>
      </c>
      <c r="S5" s="253">
        <v>746.20573044193327</v>
      </c>
    </row>
    <row r="6" spans="1:19" ht="41.4">
      <c r="A6" s="1339"/>
      <c r="B6" s="295" t="s">
        <v>156</v>
      </c>
      <c r="C6" s="300">
        <v>1053.3800000000001</v>
      </c>
      <c r="D6" s="300">
        <v>929.89</v>
      </c>
      <c r="E6" s="300">
        <v>966.93</v>
      </c>
      <c r="F6" s="257">
        <v>917.35</v>
      </c>
      <c r="G6" s="81"/>
      <c r="H6" s="296" t="s">
        <v>157</v>
      </c>
      <c r="I6" s="297">
        <v>818.24</v>
      </c>
      <c r="J6" s="298">
        <v>907.97</v>
      </c>
      <c r="K6" s="298">
        <v>963.56</v>
      </c>
      <c r="L6" s="299">
        <v>1007.98</v>
      </c>
      <c r="M6" s="310">
        <v>1121.79</v>
      </c>
      <c r="N6" s="310">
        <v>1068.05</v>
      </c>
      <c r="O6" s="310">
        <v>1257.81</v>
      </c>
      <c r="P6" s="310">
        <v>1265.71</v>
      </c>
      <c r="Q6" s="310">
        <v>1242.395719805806</v>
      </c>
      <c r="R6" s="310">
        <v>1376.0601387818042</v>
      </c>
      <c r="S6" s="310">
        <v>1351.8222506393863</v>
      </c>
    </row>
    <row r="7" spans="1:19">
      <c r="A7" s="1339"/>
      <c r="B7" s="295" t="s">
        <v>158</v>
      </c>
      <c r="C7" s="300">
        <v>614.89</v>
      </c>
      <c r="D7" s="300">
        <v>679.69</v>
      </c>
      <c r="E7" s="300">
        <v>714.76</v>
      </c>
      <c r="F7" s="257">
        <v>724.66</v>
      </c>
      <c r="G7" s="81"/>
      <c r="H7" s="296" t="s">
        <v>159</v>
      </c>
      <c r="I7" s="297">
        <v>774.53</v>
      </c>
      <c r="J7" s="298">
        <v>824.69</v>
      </c>
      <c r="K7" s="298">
        <v>898.61</v>
      </c>
      <c r="L7" s="299">
        <v>953.21</v>
      </c>
      <c r="M7" s="310">
        <v>1058.46</v>
      </c>
      <c r="N7" s="310">
        <v>1181.45</v>
      </c>
      <c r="O7" s="310">
        <v>1265.99</v>
      </c>
      <c r="P7" s="310">
        <v>1294.0999999999999</v>
      </c>
      <c r="Q7" s="310">
        <v>1315.2602081665332</v>
      </c>
      <c r="R7" s="310">
        <v>1378.0176415970288</v>
      </c>
      <c r="S7" s="310">
        <v>1478.79570958264</v>
      </c>
    </row>
    <row r="8" spans="1:19">
      <c r="A8" s="1339"/>
      <c r="B8" s="295" t="s">
        <v>160</v>
      </c>
      <c r="C8" s="300">
        <v>465.07</v>
      </c>
      <c r="D8" s="300">
        <v>484.86</v>
      </c>
      <c r="E8" s="300">
        <v>543.16999999999996</v>
      </c>
      <c r="F8" s="257">
        <v>539.42999999999995</v>
      </c>
      <c r="G8" s="81"/>
      <c r="H8" s="296" t="s">
        <v>161</v>
      </c>
      <c r="I8" s="297">
        <v>598.99</v>
      </c>
      <c r="J8" s="298">
        <v>625.27</v>
      </c>
      <c r="K8" s="298">
        <v>673.6</v>
      </c>
      <c r="L8" s="299">
        <v>733.71</v>
      </c>
      <c r="M8" s="310">
        <v>709.28</v>
      </c>
      <c r="N8" s="310">
        <v>834.94</v>
      </c>
      <c r="O8" s="310">
        <v>851.42</v>
      </c>
      <c r="P8" s="310">
        <v>821.91</v>
      </c>
      <c r="Q8" s="310">
        <v>875.31569262009009</v>
      </c>
      <c r="R8" s="310">
        <v>876.15128355869092</v>
      </c>
      <c r="S8" s="310">
        <v>917.14230990231749</v>
      </c>
    </row>
    <row r="9" spans="1:19">
      <c r="A9" s="1339"/>
      <c r="B9" s="295" t="s">
        <v>162</v>
      </c>
      <c r="C9" s="300">
        <v>374.02</v>
      </c>
      <c r="D9" s="300">
        <v>401.32</v>
      </c>
      <c r="E9" s="300">
        <v>417.16</v>
      </c>
      <c r="F9" s="257">
        <v>467.19</v>
      </c>
      <c r="G9" s="81"/>
      <c r="H9" s="296" t="s">
        <v>163</v>
      </c>
      <c r="I9" s="297">
        <v>482.77</v>
      </c>
      <c r="J9" s="298">
        <v>531.37</v>
      </c>
      <c r="K9" s="298">
        <v>536.88</v>
      </c>
      <c r="L9" s="299">
        <v>592.02</v>
      </c>
      <c r="M9" s="310">
        <v>609.67999999999995</v>
      </c>
      <c r="N9" s="310">
        <v>653.32000000000005</v>
      </c>
      <c r="O9" s="310">
        <v>715.15</v>
      </c>
      <c r="P9" s="310">
        <v>714.43</v>
      </c>
      <c r="Q9" s="310">
        <v>723.87746426483875</v>
      </c>
      <c r="R9" s="310">
        <v>742.08947840336396</v>
      </c>
      <c r="S9" s="310">
        <v>749.79701860933392</v>
      </c>
    </row>
    <row r="10" spans="1:19" ht="27.6">
      <c r="A10" s="1339"/>
      <c r="B10" s="295" t="s">
        <v>164</v>
      </c>
      <c r="C10" s="300">
        <v>251.71</v>
      </c>
      <c r="D10" s="300">
        <v>274.02</v>
      </c>
      <c r="E10" s="300">
        <v>278.52</v>
      </c>
      <c r="F10" s="257">
        <v>299.44</v>
      </c>
      <c r="G10" s="81"/>
      <c r="H10" s="296" t="s">
        <v>164</v>
      </c>
      <c r="I10" s="297">
        <v>347.08</v>
      </c>
      <c r="J10" s="298">
        <v>437.72</v>
      </c>
      <c r="K10" s="298">
        <v>444.65</v>
      </c>
      <c r="L10" s="299">
        <v>477.06</v>
      </c>
      <c r="M10" s="310">
        <v>487.52</v>
      </c>
      <c r="N10" s="310">
        <v>499.38</v>
      </c>
      <c r="O10" s="310">
        <v>521.99</v>
      </c>
      <c r="P10" s="310">
        <v>549.96</v>
      </c>
      <c r="Q10" s="310">
        <v>578.71144059810263</v>
      </c>
      <c r="R10" s="310">
        <v>581.8048302872063</v>
      </c>
      <c r="S10" s="310">
        <v>563.01303484033531</v>
      </c>
    </row>
    <row r="11" spans="1:19" ht="41.4">
      <c r="A11" s="1339"/>
      <c r="B11" s="295" t="s">
        <v>165</v>
      </c>
      <c r="C11" s="300">
        <v>157.41</v>
      </c>
      <c r="D11" s="300">
        <v>125.34</v>
      </c>
      <c r="E11" s="300">
        <v>166.28</v>
      </c>
      <c r="F11" s="257">
        <v>238.5</v>
      </c>
      <c r="G11" s="81"/>
      <c r="H11" s="296" t="s">
        <v>166</v>
      </c>
      <c r="I11" s="297">
        <v>212.5</v>
      </c>
      <c r="J11" s="298">
        <v>0</v>
      </c>
      <c r="K11" s="298">
        <v>0</v>
      </c>
      <c r="L11" s="299">
        <v>500</v>
      </c>
      <c r="M11" s="310">
        <v>50.5</v>
      </c>
      <c r="N11" s="310">
        <v>0</v>
      </c>
      <c r="O11" s="310">
        <v>0</v>
      </c>
      <c r="P11" s="310">
        <v>0</v>
      </c>
      <c r="Q11" s="310">
        <v>150</v>
      </c>
      <c r="R11" s="310">
        <v>0</v>
      </c>
      <c r="S11" s="310">
        <v>90.388349514563117</v>
      </c>
    </row>
    <row r="12" spans="1:19" ht="41.4">
      <c r="A12" s="1339"/>
      <c r="B12" s="295" t="s">
        <v>167</v>
      </c>
      <c r="C12" s="300">
        <v>290.55</v>
      </c>
      <c r="D12" s="300">
        <v>258</v>
      </c>
      <c r="E12" s="300">
        <v>293.14</v>
      </c>
      <c r="F12" s="257">
        <v>252.93</v>
      </c>
      <c r="G12" s="81"/>
      <c r="H12" s="296" t="s">
        <v>168</v>
      </c>
      <c r="I12" s="297">
        <v>377.01</v>
      </c>
      <c r="J12" s="298">
        <v>436.01</v>
      </c>
      <c r="K12" s="298">
        <v>405.76</v>
      </c>
      <c r="L12" s="299">
        <v>470.72</v>
      </c>
      <c r="M12" s="310">
        <v>492.3</v>
      </c>
      <c r="N12" s="310">
        <v>509.88</v>
      </c>
      <c r="O12" s="310">
        <v>539.64</v>
      </c>
      <c r="P12" s="310">
        <v>539.39</v>
      </c>
      <c r="Q12" s="310">
        <v>521.01449275362324</v>
      </c>
      <c r="R12" s="310">
        <v>626.6957062850031</v>
      </c>
      <c r="S12" s="310">
        <v>495.27027027027026</v>
      </c>
    </row>
    <row r="13" spans="1:19" ht="41.4">
      <c r="A13" s="1339"/>
      <c r="B13" s="295" t="s">
        <v>169</v>
      </c>
      <c r="C13" s="300">
        <v>273.69</v>
      </c>
      <c r="D13" s="300">
        <v>324.63</v>
      </c>
      <c r="E13" s="300">
        <v>345.28</v>
      </c>
      <c r="F13" s="257">
        <v>320.62</v>
      </c>
      <c r="G13" s="81"/>
      <c r="H13" s="296" t="s">
        <v>170</v>
      </c>
      <c r="I13" s="297">
        <v>352.95</v>
      </c>
      <c r="J13" s="298">
        <v>466.34</v>
      </c>
      <c r="K13" s="298">
        <v>489.14</v>
      </c>
      <c r="L13" s="299">
        <v>495.07</v>
      </c>
      <c r="M13" s="310">
        <v>551.24</v>
      </c>
      <c r="N13" s="310">
        <v>597.42999999999995</v>
      </c>
      <c r="O13" s="310">
        <v>629.88</v>
      </c>
      <c r="P13" s="310">
        <v>649.4</v>
      </c>
      <c r="Q13" s="310">
        <v>676.49950835791537</v>
      </c>
      <c r="R13" s="310">
        <v>608.79732739420933</v>
      </c>
      <c r="S13" s="310">
        <v>671.05080027835766</v>
      </c>
    </row>
    <row r="14" spans="1:19" ht="55.2">
      <c r="A14" s="1340"/>
      <c r="B14" s="302" t="s">
        <v>171</v>
      </c>
      <c r="C14" s="259">
        <v>138.46</v>
      </c>
      <c r="D14" s="259">
        <v>165.57</v>
      </c>
      <c r="E14" s="259">
        <v>173.42</v>
      </c>
      <c r="F14" s="260">
        <v>218.38</v>
      </c>
      <c r="G14" s="94"/>
      <c r="H14" s="303" t="s">
        <v>172</v>
      </c>
      <c r="I14" s="304">
        <v>240.67</v>
      </c>
      <c r="J14" s="305">
        <v>261.41000000000003</v>
      </c>
      <c r="K14" s="305">
        <v>288.19</v>
      </c>
      <c r="L14" s="306">
        <v>362.35</v>
      </c>
      <c r="M14" s="311">
        <v>381.22</v>
      </c>
      <c r="N14" s="311">
        <v>395.51</v>
      </c>
      <c r="O14" s="311">
        <v>425.05</v>
      </c>
      <c r="P14" s="311">
        <v>428.85</v>
      </c>
      <c r="Q14" s="311">
        <v>426.64015904572562</v>
      </c>
      <c r="R14" s="311">
        <v>345.84058812149351</v>
      </c>
      <c r="S14" s="311">
        <v>403.19736842105266</v>
      </c>
    </row>
  </sheetData>
  <mergeCells count="6">
    <mergeCell ref="A2:S2"/>
    <mergeCell ref="A5:A14"/>
    <mergeCell ref="A3:B4"/>
    <mergeCell ref="C3:F3"/>
    <mergeCell ref="H3:H4"/>
    <mergeCell ref="I3:S3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</sheetPr>
  <dimension ref="A1:Q12"/>
  <sheetViews>
    <sheetView showGridLines="0" workbookViewId="0">
      <selection sqref="A1:Q1"/>
    </sheetView>
  </sheetViews>
  <sheetFormatPr baseColWidth="10" defaultColWidth="11.44140625" defaultRowHeight="13.8"/>
  <cols>
    <col min="1" max="1" width="23.33203125" style="11" customWidth="1"/>
    <col min="2" max="16" width="7.6640625" style="11" customWidth="1"/>
    <col min="17" max="16384" width="11.44140625" style="11"/>
  </cols>
  <sheetData>
    <row r="1" spans="1:17" ht="30.75" customHeight="1">
      <c r="A1" s="1367" t="s">
        <v>361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</row>
    <row r="2" spans="1:17" ht="24.75" customHeight="1">
      <c r="A2" s="427" t="s">
        <v>257</v>
      </c>
      <c r="B2" s="429">
        <v>2007</v>
      </c>
      <c r="C2" s="429">
        <v>2008</v>
      </c>
      <c r="D2" s="429">
        <v>2009</v>
      </c>
      <c r="E2" s="429">
        <v>2010</v>
      </c>
      <c r="F2" s="429">
        <v>2011</v>
      </c>
      <c r="G2" s="429">
        <v>2012</v>
      </c>
      <c r="H2" s="428">
        <v>2013</v>
      </c>
      <c r="I2" s="428">
        <v>2014</v>
      </c>
      <c r="J2" s="428">
        <v>2015</v>
      </c>
      <c r="K2" s="428">
        <v>2016</v>
      </c>
      <c r="L2" s="428">
        <v>2017</v>
      </c>
      <c r="M2" s="634">
        <v>2018</v>
      </c>
      <c r="N2" s="634">
        <v>2019</v>
      </c>
      <c r="O2" s="634">
        <v>2020</v>
      </c>
      <c r="P2" s="634">
        <v>2021</v>
      </c>
    </row>
    <row r="3" spans="1:17" s="15" customFormat="1" ht="22.5" customHeight="1">
      <c r="A3" s="430" t="s">
        <v>119</v>
      </c>
      <c r="B3" s="431">
        <v>29.601245518334501</v>
      </c>
      <c r="C3" s="431">
        <v>25.861391811406364</v>
      </c>
      <c r="D3" s="431">
        <v>22.904451472039412</v>
      </c>
      <c r="E3" s="431">
        <v>28.751241932181021</v>
      </c>
      <c r="F3" s="431">
        <v>21.124698301631938</v>
      </c>
      <c r="G3" s="431">
        <v>23.947257479748092</v>
      </c>
      <c r="H3" s="431">
        <v>22.34231337763282</v>
      </c>
      <c r="I3" s="312">
        <v>25.861828367262529</v>
      </c>
      <c r="J3" s="431">
        <v>21.973808681425943</v>
      </c>
      <c r="K3" s="431">
        <v>21.147578743489209</v>
      </c>
      <c r="L3" s="431">
        <v>21.512520932381189</v>
      </c>
      <c r="M3" s="635">
        <v>20.359214789784811</v>
      </c>
      <c r="N3" s="635">
        <v>19.115545399659148</v>
      </c>
      <c r="O3" s="635"/>
      <c r="P3" s="635">
        <v>38.839537499999999</v>
      </c>
      <c r="Q3" s="703"/>
    </row>
    <row r="4" spans="1:17">
      <c r="A4" s="432" t="s">
        <v>117</v>
      </c>
      <c r="B4" s="433">
        <v>31.755942730140994</v>
      </c>
      <c r="C4" s="433">
        <v>26.890661137946502</v>
      </c>
      <c r="D4" s="433">
        <v>24.45750023689946</v>
      </c>
      <c r="E4" s="433">
        <v>30.561523949271564</v>
      </c>
      <c r="F4" s="433">
        <v>23.00307666722102</v>
      </c>
      <c r="G4" s="433">
        <v>26.340345577411373</v>
      </c>
      <c r="H4" s="433">
        <v>23.950732905859329</v>
      </c>
      <c r="I4" s="313">
        <v>28.324784422179754</v>
      </c>
      <c r="J4" s="433">
        <v>24.653655538053709</v>
      </c>
      <c r="K4" s="433">
        <v>23.240316857124061</v>
      </c>
      <c r="L4" s="433">
        <v>23.603158761009261</v>
      </c>
      <c r="M4" s="636">
        <v>22.685815526071426</v>
      </c>
      <c r="N4" s="636">
        <v>21.532887500808734</v>
      </c>
      <c r="O4" s="636"/>
      <c r="P4" s="636">
        <v>41.977369699999997</v>
      </c>
      <c r="Q4" s="703"/>
    </row>
    <row r="5" spans="1:17">
      <c r="A5" s="432" t="s">
        <v>118</v>
      </c>
      <c r="B5" s="433">
        <v>24.597066778073394</v>
      </c>
      <c r="C5" s="433">
        <v>23.375120337101706</v>
      </c>
      <c r="D5" s="433">
        <v>19.189736237323157</v>
      </c>
      <c r="E5" s="433">
        <v>24.63248992731771</v>
      </c>
      <c r="F5" s="433">
        <v>17.3837440381558</v>
      </c>
      <c r="G5" s="433">
        <v>18.957154405820535</v>
      </c>
      <c r="H5" s="433">
        <v>19.029320216731353</v>
      </c>
      <c r="I5" s="313">
        <v>20.941494814278823</v>
      </c>
      <c r="J5" s="433">
        <v>16.927929166154268</v>
      </c>
      <c r="K5" s="433">
        <v>17.126605572801456</v>
      </c>
      <c r="L5" s="433">
        <v>17.462004704179481</v>
      </c>
      <c r="M5" s="636">
        <v>15.871614741669168</v>
      </c>
      <c r="N5" s="636">
        <v>14.632576707861125</v>
      </c>
      <c r="O5" s="636"/>
      <c r="P5" s="636">
        <v>28.8947678</v>
      </c>
      <c r="Q5" s="703"/>
    </row>
    <row r="6" spans="1:17" s="15" customFormat="1" ht="22.5" customHeight="1">
      <c r="A6" s="430" t="s">
        <v>251</v>
      </c>
      <c r="B6" s="431">
        <v>20.971174523939517</v>
      </c>
      <c r="C6" s="431">
        <v>17.93931884988482</v>
      </c>
      <c r="D6" s="431">
        <v>14.829740118227702</v>
      </c>
      <c r="E6" s="431">
        <v>18.889379022717705</v>
      </c>
      <c r="F6" s="431">
        <v>13.612711521560202</v>
      </c>
      <c r="G6" s="431">
        <v>15.166793298413161</v>
      </c>
      <c r="H6" s="431">
        <v>13.810840155549755</v>
      </c>
      <c r="I6" s="312">
        <v>18.165525943791781</v>
      </c>
      <c r="J6" s="431">
        <v>14.718536110619985</v>
      </c>
      <c r="K6" s="431">
        <v>13.323706756700322</v>
      </c>
      <c r="L6" s="431">
        <v>14.158258970981777</v>
      </c>
      <c r="M6" s="635">
        <v>13.586789361688773</v>
      </c>
      <c r="N6" s="635">
        <v>12.829746212109061</v>
      </c>
      <c r="O6" s="871" t="s">
        <v>319</v>
      </c>
      <c r="P6" s="635">
        <v>35.9955006</v>
      </c>
      <c r="Q6" s="703"/>
    </row>
    <row r="7" spans="1:17">
      <c r="A7" s="432" t="s">
        <v>117</v>
      </c>
      <c r="B7" s="433">
        <v>21.078239005941985</v>
      </c>
      <c r="C7" s="433">
        <v>16.559779399756284</v>
      </c>
      <c r="D7" s="433">
        <v>14.583195672899931</v>
      </c>
      <c r="E7" s="433">
        <v>18.340669353966856</v>
      </c>
      <c r="F7" s="433">
        <v>12.772268860217478</v>
      </c>
      <c r="G7" s="433">
        <v>15.036216005163469</v>
      </c>
      <c r="H7" s="433">
        <v>13.043778607302489</v>
      </c>
      <c r="I7" s="313">
        <v>18.505954381997292</v>
      </c>
      <c r="J7" s="433">
        <v>15.198661647846091</v>
      </c>
      <c r="K7" s="433">
        <v>13.020615693674099</v>
      </c>
      <c r="L7" s="433">
        <v>14.093145199980292</v>
      </c>
      <c r="M7" s="636">
        <v>13.971887611206474</v>
      </c>
      <c r="N7" s="636">
        <v>13.413606610038284</v>
      </c>
      <c r="O7" s="872" t="s">
        <v>319</v>
      </c>
      <c r="P7" s="636">
        <v>41.466237900000003</v>
      </c>
      <c r="Q7" s="703"/>
    </row>
    <row r="8" spans="1:17">
      <c r="A8" s="432" t="s">
        <v>118</v>
      </c>
      <c r="B8" s="433">
        <v>20.779430789133247</v>
      </c>
      <c r="C8" s="433">
        <v>20.536976255950798</v>
      </c>
      <c r="D8" s="433">
        <v>15.302233585797676</v>
      </c>
      <c r="E8" s="433">
        <v>19.904563248278421</v>
      </c>
      <c r="F8" s="433">
        <v>14.978213507625274</v>
      </c>
      <c r="G8" s="433">
        <v>15.390531844205965</v>
      </c>
      <c r="H8" s="433">
        <v>15.114847790251096</v>
      </c>
      <c r="I8" s="313">
        <v>17.592850441063693</v>
      </c>
      <c r="J8" s="433">
        <v>13.969589842077578</v>
      </c>
      <c r="K8" s="433">
        <v>13.81583106117753</v>
      </c>
      <c r="L8" s="433">
        <v>14.26490263118775</v>
      </c>
      <c r="M8" s="636">
        <v>12.958911573611603</v>
      </c>
      <c r="N8" s="636">
        <v>11.919654583661677</v>
      </c>
      <c r="O8" s="872" t="s">
        <v>319</v>
      </c>
      <c r="P8" s="636">
        <v>21.2927757</v>
      </c>
      <c r="Q8" s="703"/>
    </row>
    <row r="9" spans="1:17" s="15" customFormat="1" ht="22.5" customHeight="1">
      <c r="A9" s="430" t="s">
        <v>248</v>
      </c>
      <c r="B9" s="431">
        <v>54.478005036230023</v>
      </c>
      <c r="C9" s="431">
        <v>49.734808678988692</v>
      </c>
      <c r="D9" s="431">
        <v>47.335034907289241</v>
      </c>
      <c r="E9" s="431">
        <v>59.390749104500863</v>
      </c>
      <c r="F9" s="431">
        <v>50.014754010408282</v>
      </c>
      <c r="G9" s="431">
        <v>53.913610917125553</v>
      </c>
      <c r="H9" s="431">
        <v>52.522495312882874</v>
      </c>
      <c r="I9" s="312">
        <v>54.311373002845912</v>
      </c>
      <c r="J9" s="431">
        <v>48.885974085825197</v>
      </c>
      <c r="K9" s="431">
        <v>50.989101201379661</v>
      </c>
      <c r="L9" s="431">
        <v>50.376966196275205</v>
      </c>
      <c r="M9" s="635">
        <v>46.935445134830559</v>
      </c>
      <c r="N9" s="635">
        <v>43.35642706915749</v>
      </c>
      <c r="O9" s="871" t="s">
        <v>319</v>
      </c>
      <c r="P9" s="635">
        <v>47.468714400000003</v>
      </c>
      <c r="Q9" s="703"/>
    </row>
    <row r="10" spans="1:17">
      <c r="A10" s="432" t="s">
        <v>117</v>
      </c>
      <c r="B10" s="433">
        <v>54.609038204251526</v>
      </c>
      <c r="C10" s="433">
        <v>50.25714975776777</v>
      </c>
      <c r="D10" s="433">
        <v>47.537655919039771</v>
      </c>
      <c r="E10" s="433">
        <v>60.038145474322576</v>
      </c>
      <c r="F10" s="433">
        <v>51.81262890686974</v>
      </c>
      <c r="G10" s="433">
        <v>55.78277412659979</v>
      </c>
      <c r="H10" s="433">
        <v>53.317626959852305</v>
      </c>
      <c r="I10" s="313">
        <v>56.377196492887549</v>
      </c>
      <c r="J10" s="433">
        <v>50.860744819591361</v>
      </c>
      <c r="K10" s="433">
        <v>53.175152238533641</v>
      </c>
      <c r="L10" s="433">
        <v>52.166902933341639</v>
      </c>
      <c r="M10" s="636">
        <v>48.834947768281097</v>
      </c>
      <c r="N10" s="636">
        <v>45.203460478540883</v>
      </c>
      <c r="O10" s="872" t="s">
        <v>319</v>
      </c>
      <c r="P10" s="636">
        <v>43.298969100000001</v>
      </c>
      <c r="Q10" s="703"/>
    </row>
    <row r="11" spans="1:17">
      <c r="A11" s="434" t="s">
        <v>118</v>
      </c>
      <c r="B11" s="314">
        <v>53.64376301343934</v>
      </c>
      <c r="C11" s="314">
        <v>46.232615736330729</v>
      </c>
      <c r="D11" s="314">
        <v>46.18154412996148</v>
      </c>
      <c r="E11" s="314">
        <v>56.08698958254125</v>
      </c>
      <c r="F11" s="314">
        <v>40.183064376192959</v>
      </c>
      <c r="G11" s="314">
        <v>44.95157224359825</v>
      </c>
      <c r="H11" s="314">
        <v>48.715242273312001</v>
      </c>
      <c r="I11" s="315">
        <v>45.419811468478912</v>
      </c>
      <c r="J11" s="314">
        <v>40.158816560468765</v>
      </c>
      <c r="K11" s="314">
        <v>41.915940931465357</v>
      </c>
      <c r="L11" s="314">
        <v>42.678637231583529</v>
      </c>
      <c r="M11" s="314">
        <v>38.808347419061242</v>
      </c>
      <c r="N11" s="314">
        <v>35.690847112045617</v>
      </c>
      <c r="O11" s="870" t="s">
        <v>319</v>
      </c>
      <c r="P11" s="314">
        <v>72.102161100000004</v>
      </c>
      <c r="Q11" s="703"/>
    </row>
    <row r="12" spans="1:17">
      <c r="A12" s="316" t="s">
        <v>258</v>
      </c>
      <c r="B12" s="317"/>
      <c r="C12" s="317"/>
      <c r="D12" s="317"/>
      <c r="E12" s="317"/>
      <c r="F12" s="317"/>
      <c r="G12" s="317"/>
      <c r="H12" s="317"/>
      <c r="I12" s="317"/>
    </row>
  </sheetData>
  <mergeCells count="1">
    <mergeCell ref="A1:P1"/>
  </mergeCells>
  <pageMargins left="0.7" right="0.7" top="0.75" bottom="0.75" header="0.3" footer="0.3"/>
  <pageSetup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</sheetPr>
  <dimension ref="A1:Q12"/>
  <sheetViews>
    <sheetView showGridLines="0" workbookViewId="0">
      <selection sqref="A1:Q1"/>
    </sheetView>
  </sheetViews>
  <sheetFormatPr baseColWidth="10" defaultColWidth="11.44140625" defaultRowHeight="13.8"/>
  <cols>
    <col min="1" max="1" width="34.5546875" style="11" customWidth="1"/>
    <col min="2" max="16" width="8" style="11" customWidth="1"/>
    <col min="17" max="16384" width="11.44140625" style="11"/>
  </cols>
  <sheetData>
    <row r="1" spans="1:17" ht="29.25" customHeight="1">
      <c r="A1" s="1367" t="s">
        <v>362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</row>
    <row r="2" spans="1:17" ht="26.25" customHeight="1">
      <c r="A2" s="427" t="s">
        <v>257</v>
      </c>
      <c r="B2" s="428">
        <v>2007</v>
      </c>
      <c r="C2" s="428">
        <v>2008</v>
      </c>
      <c r="D2" s="428">
        <v>2009</v>
      </c>
      <c r="E2" s="428">
        <v>2010</v>
      </c>
      <c r="F2" s="428">
        <v>2011</v>
      </c>
      <c r="G2" s="428">
        <v>2012</v>
      </c>
      <c r="H2" s="428">
        <v>2013</v>
      </c>
      <c r="I2" s="429">
        <v>2014</v>
      </c>
      <c r="J2" s="428">
        <v>2015</v>
      </c>
      <c r="K2" s="428">
        <v>2016</v>
      </c>
      <c r="L2" s="428">
        <v>2017</v>
      </c>
      <c r="M2" s="428">
        <v>2018</v>
      </c>
      <c r="N2" s="428">
        <v>2019</v>
      </c>
      <c r="O2" s="428">
        <v>2020</v>
      </c>
      <c r="P2" s="428">
        <v>2021</v>
      </c>
    </row>
    <row r="3" spans="1:17" s="15" customFormat="1" ht="22.5" customHeight="1">
      <c r="A3" s="430" t="s">
        <v>119</v>
      </c>
      <c r="B3" s="431">
        <v>6.1121046547243827</v>
      </c>
      <c r="C3" s="431">
        <v>9.1478690784625982</v>
      </c>
      <c r="D3" s="431">
        <v>5.4511375327072953</v>
      </c>
      <c r="E3" s="431">
        <v>25.483697950960853</v>
      </c>
      <c r="F3" s="431">
        <v>19.312806855593042</v>
      </c>
      <c r="G3" s="431">
        <v>23.322919857069934</v>
      </c>
      <c r="H3" s="431">
        <v>18.257878331300471</v>
      </c>
      <c r="I3" s="312">
        <v>22.914702972039596</v>
      </c>
      <c r="J3" s="431">
        <v>17.238664002619892</v>
      </c>
      <c r="K3" s="431">
        <v>15.196977951085241</v>
      </c>
      <c r="L3" s="431">
        <v>7.6733929331630479</v>
      </c>
      <c r="M3" s="431">
        <v>7.2757178662888906</v>
      </c>
      <c r="N3" s="431">
        <v>5.1237568081582019</v>
      </c>
      <c r="O3" s="431"/>
      <c r="P3" s="431">
        <v>5.1822177562910294</v>
      </c>
      <c r="Q3" s="527"/>
    </row>
    <row r="4" spans="1:17">
      <c r="A4" s="432" t="s">
        <v>117</v>
      </c>
      <c r="B4" s="433">
        <v>6.0993004806752902</v>
      </c>
      <c r="C4" s="433">
        <v>7.0842726269845073</v>
      </c>
      <c r="D4" s="433">
        <v>5.0515762074616788</v>
      </c>
      <c r="E4" s="433">
        <v>23.331091764962469</v>
      </c>
      <c r="F4" s="433">
        <v>17.326771550482974</v>
      </c>
      <c r="G4" s="433">
        <v>21.591711796562279</v>
      </c>
      <c r="H4" s="433">
        <v>16.554651574106828</v>
      </c>
      <c r="I4" s="313">
        <v>19.78296218359521</v>
      </c>
      <c r="J4" s="433">
        <v>13.202022686053303</v>
      </c>
      <c r="K4" s="433">
        <v>13.051256417387643</v>
      </c>
      <c r="L4" s="433">
        <v>6.7319790825714767</v>
      </c>
      <c r="M4" s="433">
        <v>6.0938612733228883</v>
      </c>
      <c r="N4" s="433">
        <v>5.0392350059898066</v>
      </c>
      <c r="O4" s="433"/>
      <c r="P4" s="433">
        <v>6.0611079506585339</v>
      </c>
      <c r="Q4" s="458"/>
    </row>
    <row r="5" spans="1:17">
      <c r="A5" s="432" t="s">
        <v>118</v>
      </c>
      <c r="B5" s="433">
        <v>6.1252023745277926</v>
      </c>
      <c r="C5" s="433">
        <v>11.175195551785883</v>
      </c>
      <c r="D5" s="433">
        <v>5.8308824203109682</v>
      </c>
      <c r="E5" s="433">
        <v>27.469505805423982</v>
      </c>
      <c r="F5" s="433">
        <v>21.060674709527795</v>
      </c>
      <c r="G5" s="433">
        <v>24.847549268082883</v>
      </c>
      <c r="H5" s="433">
        <v>19.788261290713159</v>
      </c>
      <c r="I5" s="313">
        <v>25.474836508387831</v>
      </c>
      <c r="J5" s="433">
        <v>20.947028797752097</v>
      </c>
      <c r="K5" s="433">
        <v>17.152467135683899</v>
      </c>
      <c r="L5" s="433">
        <v>8.5024210283606187</v>
      </c>
      <c r="M5" s="433">
        <v>8.3587856005429817</v>
      </c>
      <c r="N5" s="433">
        <v>5.2020351222714591</v>
      </c>
      <c r="O5" s="433"/>
      <c r="P5" s="433">
        <v>4.4273184972599866</v>
      </c>
      <c r="Q5" s="458"/>
    </row>
    <row r="6" spans="1:17" s="15" customFormat="1" ht="22.5" customHeight="1">
      <c r="A6" s="430" t="s">
        <v>251</v>
      </c>
      <c r="B6" s="431">
        <v>4.8477292312205496</v>
      </c>
      <c r="C6" s="431">
        <v>9.5521007714730573</v>
      </c>
      <c r="D6" s="431">
        <v>5.1614568396902785</v>
      </c>
      <c r="E6" s="431">
        <v>23.489781808242086</v>
      </c>
      <c r="F6" s="431">
        <v>18.175012881461388</v>
      </c>
      <c r="G6" s="431">
        <v>20.356771735365431</v>
      </c>
      <c r="H6" s="431">
        <v>16.141785627873215</v>
      </c>
      <c r="I6" s="312">
        <v>21.402841185385221</v>
      </c>
      <c r="J6" s="431">
        <v>16.511642369162157</v>
      </c>
      <c r="K6" s="431">
        <v>13.45988698624255</v>
      </c>
      <c r="L6" s="431">
        <v>6.9964785989825238</v>
      </c>
      <c r="M6" s="431">
        <v>6.2676885574400387</v>
      </c>
      <c r="N6" s="431">
        <v>4.9706938070789217</v>
      </c>
      <c r="O6" s="868" t="s">
        <v>319</v>
      </c>
      <c r="P6" s="431">
        <v>4.5504829852899915</v>
      </c>
    </row>
    <row r="7" spans="1:17">
      <c r="A7" s="432" t="s">
        <v>117</v>
      </c>
      <c r="B7" s="433">
        <v>4.8641888364073491</v>
      </c>
      <c r="C7" s="433">
        <v>7.9874161963450412</v>
      </c>
      <c r="D7" s="433">
        <v>4.7088662112529462</v>
      </c>
      <c r="E7" s="433">
        <v>20.669354104035712</v>
      </c>
      <c r="F7" s="433">
        <v>15.64931714559488</v>
      </c>
      <c r="G7" s="433">
        <v>18.216271119799917</v>
      </c>
      <c r="H7" s="433">
        <v>14.201258126275484</v>
      </c>
      <c r="I7" s="313">
        <v>17.655576326680571</v>
      </c>
      <c r="J7" s="433">
        <v>12.138216740419923</v>
      </c>
      <c r="K7" s="433">
        <v>10.607991262401018</v>
      </c>
      <c r="L7" s="433">
        <v>6.2136669201786825</v>
      </c>
      <c r="M7" s="433">
        <v>5.5226128490898923</v>
      </c>
      <c r="N7" s="433">
        <v>4.7761733784516824</v>
      </c>
      <c r="O7" s="869" t="s">
        <v>319</v>
      </c>
      <c r="P7" s="433">
        <v>5.3237893842737183</v>
      </c>
    </row>
    <row r="8" spans="1:17">
      <c r="A8" s="432" t="s">
        <v>118</v>
      </c>
      <c r="B8" s="433">
        <v>4.8310486550340856</v>
      </c>
      <c r="C8" s="433">
        <v>11.096765188261157</v>
      </c>
      <c r="D8" s="433">
        <v>5.578264270682987</v>
      </c>
      <c r="E8" s="433">
        <v>25.997590190658443</v>
      </c>
      <c r="F8" s="433">
        <v>20.340758263884499</v>
      </c>
      <c r="G8" s="433">
        <v>22.129938749106572</v>
      </c>
      <c r="H8" s="433">
        <v>17.79492418539628</v>
      </c>
      <c r="I8" s="313">
        <v>24.310388194852017</v>
      </c>
      <c r="J8" s="433">
        <v>20.417773890813685</v>
      </c>
      <c r="K8" s="433">
        <v>16.00689307603518</v>
      </c>
      <c r="L8" s="433">
        <v>7.6877354412400418</v>
      </c>
      <c r="M8" s="433">
        <v>6.9556579783852515</v>
      </c>
      <c r="N8" s="433">
        <v>5.150047634169578</v>
      </c>
      <c r="O8" s="869" t="s">
        <v>319</v>
      </c>
      <c r="P8" s="433">
        <v>3.910045504839927</v>
      </c>
    </row>
    <row r="9" spans="1:17" s="15" customFormat="1" ht="22.5" customHeight="1">
      <c r="A9" s="430" t="s">
        <v>248</v>
      </c>
      <c r="B9" s="431">
        <v>11.444773811058125</v>
      </c>
      <c r="C9" s="431">
        <v>7.4000961708804702</v>
      </c>
      <c r="D9" s="431">
        <v>6.7621940139656829</v>
      </c>
      <c r="E9" s="431">
        <v>34.186394685131468</v>
      </c>
      <c r="F9" s="431">
        <v>25.29923273657289</v>
      </c>
      <c r="G9" s="431">
        <v>37.333177515484401</v>
      </c>
      <c r="H9" s="431">
        <v>28.145066473727049</v>
      </c>
      <c r="I9" s="312">
        <v>30.21426943241395</v>
      </c>
      <c r="J9" s="431">
        <v>20.747839883364421</v>
      </c>
      <c r="K9" s="431">
        <v>23.967999306218022</v>
      </c>
      <c r="L9" s="431">
        <v>10.996618901948157</v>
      </c>
      <c r="M9" s="431">
        <v>12.00278999476876</v>
      </c>
      <c r="N9" s="431">
        <v>5.846117858047915</v>
      </c>
      <c r="O9" s="868" t="s">
        <v>319</v>
      </c>
      <c r="P9" s="431">
        <v>8.2691893374072105</v>
      </c>
    </row>
    <row r="10" spans="1:17">
      <c r="A10" s="432" t="s">
        <v>117</v>
      </c>
      <c r="B10" s="433">
        <v>11.185559277963899</v>
      </c>
      <c r="C10" s="433">
        <v>3.1279033756580983</v>
      </c>
      <c r="D10" s="433">
        <v>6.4737129523904091</v>
      </c>
      <c r="E10" s="433">
        <v>33.847745883199856</v>
      </c>
      <c r="F10" s="433">
        <v>25.440562289905266</v>
      </c>
      <c r="G10" s="433">
        <v>34.966245456119097</v>
      </c>
      <c r="H10" s="433">
        <v>26.005407232173035</v>
      </c>
      <c r="I10" s="313">
        <v>28.54853072128228</v>
      </c>
      <c r="J10" s="433">
        <v>17.926737475955505</v>
      </c>
      <c r="K10" s="433">
        <v>24.638494410152372</v>
      </c>
      <c r="L10" s="433">
        <v>9.2987012987012996</v>
      </c>
      <c r="M10" s="433">
        <v>8.8338493292053659</v>
      </c>
      <c r="N10" s="433">
        <v>6.2645383813267026</v>
      </c>
      <c r="O10" s="869" t="s">
        <v>319</v>
      </c>
      <c r="P10" s="433">
        <v>9.2850510677808717</v>
      </c>
    </row>
    <row r="11" spans="1:17">
      <c r="A11" s="434" t="s">
        <v>118</v>
      </c>
      <c r="B11" s="314">
        <v>11.720578846563098</v>
      </c>
      <c r="C11" s="314">
        <v>11.51000546203883</v>
      </c>
      <c r="D11" s="314">
        <v>7.0783460282916213</v>
      </c>
      <c r="E11" s="314">
        <v>34.553162459799239</v>
      </c>
      <c r="F11" s="314">
        <v>25.156683448063287</v>
      </c>
      <c r="G11" s="314">
        <v>40.112822076536062</v>
      </c>
      <c r="H11" s="314">
        <v>30.609067912045145</v>
      </c>
      <c r="I11" s="315">
        <v>31.96170014012144</v>
      </c>
      <c r="J11" s="314">
        <v>23.716284595415146</v>
      </c>
      <c r="K11" s="314">
        <v>23.291370823713901</v>
      </c>
      <c r="L11" s="314">
        <v>12.471791785768016</v>
      </c>
      <c r="M11" s="314">
        <v>14.8057543449686</v>
      </c>
      <c r="N11" s="314">
        <v>5.4504077375308171</v>
      </c>
      <c r="O11" s="870" t="s">
        <v>319</v>
      </c>
      <c r="P11" s="314">
        <v>7.2275774524971235</v>
      </c>
    </row>
    <row r="12" spans="1:17">
      <c r="A12" s="316" t="s">
        <v>258</v>
      </c>
    </row>
  </sheetData>
  <mergeCells count="1">
    <mergeCell ref="A1:P1"/>
  </mergeCells>
  <pageMargins left="0.7" right="0.7" top="0.75" bottom="0.75" header="0.3" footer="0.3"/>
  <pageSetup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</sheetPr>
  <dimension ref="A5:AU25"/>
  <sheetViews>
    <sheetView showGridLines="0" workbookViewId="0">
      <pane xSplit="2" ySplit="7" topLeftCell="C8" activePane="bottomRight" state="frozen"/>
      <selection activeCell="AT18" sqref="AT18:AU19"/>
      <selection pane="topRight" activeCell="AT18" sqref="AT18:AU19"/>
      <selection pane="bottomLeft" activeCell="AT18" sqref="AT18:AU19"/>
      <selection pane="bottomRight" activeCell="A5" sqref="A5"/>
    </sheetView>
  </sheetViews>
  <sheetFormatPr baseColWidth="10" defaultColWidth="11.44140625" defaultRowHeight="13.8"/>
  <cols>
    <col min="1" max="1" width="4.109375" style="11" customWidth="1"/>
    <col min="2" max="2" width="30.33203125" style="11" bestFit="1" customWidth="1"/>
    <col min="3" max="10" width="7.44140625" style="11" bestFit="1" customWidth="1"/>
    <col min="11" max="11" width="7.44140625" style="11" customWidth="1"/>
    <col min="12" max="20" width="7.44140625" style="11" bestFit="1" customWidth="1"/>
    <col min="21" max="21" width="9.33203125" style="11" customWidth="1"/>
    <col min="22" max="26" width="7.44140625" style="11" bestFit="1" customWidth="1"/>
    <col min="27" max="29" width="7.5546875" style="11" customWidth="1"/>
    <col min="30" max="32" width="7.6640625" style="11" customWidth="1"/>
    <col min="33" max="37" width="7.88671875" style="11" customWidth="1"/>
    <col min="38" max="47" width="8" style="11" customWidth="1"/>
    <col min="48" max="16384" width="11.44140625" style="11"/>
  </cols>
  <sheetData>
    <row r="5" spans="1:47">
      <c r="A5" s="1172" t="s">
        <v>335</v>
      </c>
      <c r="B5" s="750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750"/>
      <c r="N5" s="750"/>
      <c r="O5" s="750"/>
      <c r="P5" s="750"/>
      <c r="Q5" s="750"/>
      <c r="R5" s="750"/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50"/>
      <c r="AH5" s="750"/>
      <c r="AI5" s="750"/>
      <c r="AJ5" s="750"/>
      <c r="AK5" s="750"/>
      <c r="AL5" s="750"/>
    </row>
    <row r="6" spans="1:47" ht="18.75" customHeight="1">
      <c r="A6" s="1484" t="s">
        <v>95</v>
      </c>
      <c r="B6" s="1485"/>
      <c r="C6" s="1387">
        <v>2007</v>
      </c>
      <c r="D6" s="1387"/>
      <c r="E6" s="1387"/>
      <c r="F6" s="1387">
        <v>2008</v>
      </c>
      <c r="G6" s="1387"/>
      <c r="H6" s="1387"/>
      <c r="I6" s="1387">
        <v>2009</v>
      </c>
      <c r="J6" s="1387"/>
      <c r="K6" s="1387"/>
      <c r="L6" s="1387">
        <v>2010</v>
      </c>
      <c r="M6" s="1387"/>
      <c r="N6" s="1387"/>
      <c r="O6" s="1387">
        <v>2011</v>
      </c>
      <c r="P6" s="1387"/>
      <c r="Q6" s="1387"/>
      <c r="R6" s="1387">
        <v>2012</v>
      </c>
      <c r="S6" s="1387"/>
      <c r="T6" s="1387"/>
      <c r="U6" s="1387">
        <v>2013</v>
      </c>
      <c r="V6" s="1387"/>
      <c r="W6" s="1387"/>
      <c r="X6" s="1387">
        <v>2014</v>
      </c>
      <c r="Y6" s="1387"/>
      <c r="Z6" s="1387"/>
      <c r="AA6" s="1387">
        <v>2015</v>
      </c>
      <c r="AB6" s="1387"/>
      <c r="AC6" s="1387"/>
      <c r="AD6" s="1387">
        <v>2016</v>
      </c>
      <c r="AE6" s="1387"/>
      <c r="AF6" s="1387"/>
      <c r="AG6" s="1387">
        <v>2017</v>
      </c>
      <c r="AH6" s="1387"/>
      <c r="AI6" s="1387"/>
      <c r="AJ6" s="1387">
        <v>2018</v>
      </c>
      <c r="AK6" s="1387"/>
      <c r="AL6" s="1387"/>
      <c r="AM6" s="1387">
        <v>2019</v>
      </c>
      <c r="AN6" s="1387"/>
      <c r="AO6" s="1387"/>
      <c r="AP6" s="1387">
        <v>2020</v>
      </c>
      <c r="AQ6" s="1387"/>
      <c r="AR6" s="1387"/>
      <c r="AS6" s="1387">
        <v>2021</v>
      </c>
      <c r="AT6" s="1387"/>
      <c r="AU6" s="1387"/>
    </row>
    <row r="7" spans="1:47" ht="30.75" customHeight="1">
      <c r="A7" s="1486"/>
      <c r="B7" s="1389"/>
      <c r="C7" s="318" t="s">
        <v>259</v>
      </c>
      <c r="D7" s="319" t="s">
        <v>260</v>
      </c>
      <c r="E7" s="319" t="s">
        <v>261</v>
      </c>
      <c r="F7" s="318" t="s">
        <v>259</v>
      </c>
      <c r="G7" s="319" t="s">
        <v>260</v>
      </c>
      <c r="H7" s="319" t="s">
        <v>261</v>
      </c>
      <c r="I7" s="318" t="s">
        <v>259</v>
      </c>
      <c r="J7" s="319" t="s">
        <v>260</v>
      </c>
      <c r="K7" s="319" t="s">
        <v>261</v>
      </c>
      <c r="L7" s="318" t="s">
        <v>259</v>
      </c>
      <c r="M7" s="319" t="s">
        <v>260</v>
      </c>
      <c r="N7" s="319" t="s">
        <v>261</v>
      </c>
      <c r="O7" s="318" t="s">
        <v>259</v>
      </c>
      <c r="P7" s="319" t="s">
        <v>260</v>
      </c>
      <c r="Q7" s="319" t="s">
        <v>261</v>
      </c>
      <c r="R7" s="318" t="s">
        <v>259</v>
      </c>
      <c r="S7" s="319" t="s">
        <v>260</v>
      </c>
      <c r="T7" s="319" t="s">
        <v>261</v>
      </c>
      <c r="U7" s="318" t="s">
        <v>259</v>
      </c>
      <c r="V7" s="319" t="s">
        <v>260</v>
      </c>
      <c r="W7" s="319" t="s">
        <v>261</v>
      </c>
      <c r="X7" s="318" t="s">
        <v>259</v>
      </c>
      <c r="Y7" s="319" t="s">
        <v>260</v>
      </c>
      <c r="Z7" s="319" t="s">
        <v>261</v>
      </c>
      <c r="AA7" s="318" t="s">
        <v>259</v>
      </c>
      <c r="AB7" s="319" t="s">
        <v>260</v>
      </c>
      <c r="AC7" s="319" t="s">
        <v>261</v>
      </c>
      <c r="AD7" s="318" t="s">
        <v>259</v>
      </c>
      <c r="AE7" s="319" t="s">
        <v>260</v>
      </c>
      <c r="AF7" s="319" t="s">
        <v>261</v>
      </c>
      <c r="AG7" s="318" t="s">
        <v>259</v>
      </c>
      <c r="AH7" s="319" t="s">
        <v>260</v>
      </c>
      <c r="AI7" s="319" t="s">
        <v>261</v>
      </c>
      <c r="AJ7" s="318" t="s">
        <v>259</v>
      </c>
      <c r="AK7" s="319" t="s">
        <v>260</v>
      </c>
      <c r="AL7" s="319" t="s">
        <v>261</v>
      </c>
      <c r="AM7" s="318" t="s">
        <v>259</v>
      </c>
      <c r="AN7" s="319" t="s">
        <v>260</v>
      </c>
      <c r="AO7" s="319" t="s">
        <v>261</v>
      </c>
      <c r="AP7" s="318" t="s">
        <v>259</v>
      </c>
      <c r="AQ7" s="319" t="s">
        <v>260</v>
      </c>
      <c r="AR7" s="319" t="s">
        <v>261</v>
      </c>
      <c r="AS7" s="318" t="s">
        <v>259</v>
      </c>
      <c r="AT7" s="319" t="s">
        <v>260</v>
      </c>
      <c r="AU7" s="319" t="s">
        <v>261</v>
      </c>
    </row>
    <row r="8" spans="1:47" s="34" customFormat="1">
      <c r="A8" s="1471" t="s">
        <v>94</v>
      </c>
      <c r="B8" s="320" t="s">
        <v>262</v>
      </c>
      <c r="C8" s="321">
        <v>588585</v>
      </c>
      <c r="D8" s="321">
        <v>312917</v>
      </c>
      <c r="E8" s="321">
        <v>275668</v>
      </c>
      <c r="F8" s="321">
        <v>588104</v>
      </c>
      <c r="G8" s="321">
        <v>313016</v>
      </c>
      <c r="H8" s="321">
        <v>275088</v>
      </c>
      <c r="I8" s="321">
        <v>573971</v>
      </c>
      <c r="J8" s="321">
        <v>301313</v>
      </c>
      <c r="K8" s="321">
        <v>272658</v>
      </c>
      <c r="L8" s="321">
        <v>580757</v>
      </c>
      <c r="M8" s="321">
        <v>304203</v>
      </c>
      <c r="N8" s="321">
        <v>276554</v>
      </c>
      <c r="O8" s="321">
        <v>573858</v>
      </c>
      <c r="P8" s="321">
        <v>306761</v>
      </c>
      <c r="Q8" s="321">
        <v>267097</v>
      </c>
      <c r="R8" s="321">
        <v>626499</v>
      </c>
      <c r="S8" s="321">
        <v>339232</v>
      </c>
      <c r="T8" s="321">
        <v>287267</v>
      </c>
      <c r="U8" s="321">
        <v>651052</v>
      </c>
      <c r="V8" s="321">
        <v>363752</v>
      </c>
      <c r="W8" s="321">
        <v>287300</v>
      </c>
      <c r="X8" s="321">
        <v>651583</v>
      </c>
      <c r="Y8" s="321">
        <v>354384</v>
      </c>
      <c r="Z8" s="321">
        <v>297199</v>
      </c>
      <c r="AA8" s="321">
        <v>669999</v>
      </c>
      <c r="AB8" s="321">
        <v>373093</v>
      </c>
      <c r="AC8" s="321">
        <v>296906</v>
      </c>
      <c r="AD8" s="321">
        <f>+AE8+AF8</f>
        <v>700469</v>
      </c>
      <c r="AE8" s="321">
        <v>394207</v>
      </c>
      <c r="AF8" s="321">
        <v>306262</v>
      </c>
      <c r="AG8" s="321">
        <v>693950</v>
      </c>
      <c r="AH8" s="321">
        <v>379868</v>
      </c>
      <c r="AI8" s="321">
        <v>314082</v>
      </c>
      <c r="AJ8" s="321">
        <v>715594</v>
      </c>
      <c r="AK8" s="321">
        <v>384807</v>
      </c>
      <c r="AL8" s="321">
        <v>330787</v>
      </c>
      <c r="AM8" s="321">
        <f>+AN8+AO8</f>
        <v>716969</v>
      </c>
      <c r="AN8" s="321">
        <f>+AN9+AN10</f>
        <v>377416</v>
      </c>
      <c r="AO8" s="321">
        <f>+AO9+AO10</f>
        <v>339553</v>
      </c>
      <c r="AP8" s="321">
        <f>+AQ8+AR8</f>
        <v>689069</v>
      </c>
      <c r="AQ8" s="321">
        <f>+AQ9+AQ10</f>
        <v>339811</v>
      </c>
      <c r="AR8" s="321">
        <f>+AR9+AR10</f>
        <v>349258</v>
      </c>
      <c r="AS8" s="321">
        <f>+AT8+AU8</f>
        <v>720564</v>
      </c>
      <c r="AT8" s="321">
        <f>+AT9+AT10</f>
        <v>368495</v>
      </c>
      <c r="AU8" s="321">
        <f>+AU9+AU10</f>
        <v>352069</v>
      </c>
    </row>
    <row r="9" spans="1:47">
      <c r="A9" s="1339"/>
      <c r="B9" s="322" t="s">
        <v>117</v>
      </c>
      <c r="C9" s="126">
        <v>297081</v>
      </c>
      <c r="D9" s="126">
        <v>162962</v>
      </c>
      <c r="E9" s="126">
        <v>134119</v>
      </c>
      <c r="F9" s="126">
        <v>300874</v>
      </c>
      <c r="G9" s="126">
        <v>160557</v>
      </c>
      <c r="H9" s="126">
        <v>140317</v>
      </c>
      <c r="I9" s="126">
        <v>288638</v>
      </c>
      <c r="J9" s="126">
        <v>149985</v>
      </c>
      <c r="K9" s="126">
        <v>138653</v>
      </c>
      <c r="L9" s="126">
        <v>288529</v>
      </c>
      <c r="M9" s="126">
        <v>150225</v>
      </c>
      <c r="N9" s="126">
        <v>138304</v>
      </c>
      <c r="O9" s="126">
        <v>283396</v>
      </c>
      <c r="P9" s="126">
        <v>154811</v>
      </c>
      <c r="Q9" s="126">
        <v>128585</v>
      </c>
      <c r="R9" s="126">
        <v>312382</v>
      </c>
      <c r="S9" s="126">
        <v>166794</v>
      </c>
      <c r="T9" s="126">
        <v>145588</v>
      </c>
      <c r="U9" s="126">
        <v>328994</v>
      </c>
      <c r="V9" s="126">
        <v>185506</v>
      </c>
      <c r="W9" s="126">
        <v>143488</v>
      </c>
      <c r="X9" s="126">
        <v>320187</v>
      </c>
      <c r="Y9" s="126">
        <v>177405</v>
      </c>
      <c r="Z9" s="126">
        <v>142782</v>
      </c>
      <c r="AA9" s="126">
        <v>339181</v>
      </c>
      <c r="AB9" s="126">
        <v>191838</v>
      </c>
      <c r="AC9" s="126">
        <v>147343</v>
      </c>
      <c r="AD9" s="126">
        <f t="shared" ref="AD9:AD25" si="0">+AE9+AF9</f>
        <v>354755</v>
      </c>
      <c r="AE9" s="126">
        <v>200367</v>
      </c>
      <c r="AF9" s="126">
        <v>154388</v>
      </c>
      <c r="AG9" s="126">
        <v>350819</v>
      </c>
      <c r="AH9" s="126">
        <v>201625</v>
      </c>
      <c r="AI9" s="126">
        <v>149194</v>
      </c>
      <c r="AJ9" s="126">
        <v>363912</v>
      </c>
      <c r="AK9" s="126">
        <v>196304</v>
      </c>
      <c r="AL9" s="126">
        <v>167608</v>
      </c>
      <c r="AM9" s="126">
        <f t="shared" ref="AM9:AM25" si="1">+AN9+AO9</f>
        <v>369965</v>
      </c>
      <c r="AN9" s="126">
        <f>+AN12+AN24</f>
        <v>200011</v>
      </c>
      <c r="AO9" s="126">
        <f>+AO12+AO24</f>
        <v>169954</v>
      </c>
      <c r="AP9" s="126">
        <f t="shared" ref="AP9:AP25" si="2">+AQ9+AR9</f>
        <v>338076</v>
      </c>
      <c r="AQ9" s="126">
        <f>+AQ12+AQ24</f>
        <v>169865</v>
      </c>
      <c r="AR9" s="126">
        <f>+AR12+AR24</f>
        <v>168211</v>
      </c>
      <c r="AS9" s="126">
        <f t="shared" ref="AS9:AS25" si="3">+AT9+AU9</f>
        <v>364330</v>
      </c>
      <c r="AT9" s="126">
        <f>+AT12+AT24</f>
        <v>188462</v>
      </c>
      <c r="AU9" s="126">
        <f>+AU12+AU24</f>
        <v>175868</v>
      </c>
    </row>
    <row r="10" spans="1:47">
      <c r="A10" s="1339"/>
      <c r="B10" s="322" t="s">
        <v>118</v>
      </c>
      <c r="C10" s="126">
        <v>291504</v>
      </c>
      <c r="D10" s="126">
        <v>149955</v>
      </c>
      <c r="E10" s="126">
        <v>141549</v>
      </c>
      <c r="F10" s="126">
        <v>287230</v>
      </c>
      <c r="G10" s="126">
        <v>152459</v>
      </c>
      <c r="H10" s="126">
        <v>134771</v>
      </c>
      <c r="I10" s="126">
        <v>285333</v>
      </c>
      <c r="J10" s="126">
        <v>151328</v>
      </c>
      <c r="K10" s="126">
        <v>134005</v>
      </c>
      <c r="L10" s="126">
        <v>292228</v>
      </c>
      <c r="M10" s="126">
        <v>153978</v>
      </c>
      <c r="N10" s="126">
        <v>138250</v>
      </c>
      <c r="O10" s="126">
        <v>290462</v>
      </c>
      <c r="P10" s="126">
        <v>151950</v>
      </c>
      <c r="Q10" s="126">
        <v>138512</v>
      </c>
      <c r="R10" s="126">
        <v>314117</v>
      </c>
      <c r="S10" s="126">
        <v>172438</v>
      </c>
      <c r="T10" s="126">
        <v>141679</v>
      </c>
      <c r="U10" s="126">
        <v>322058</v>
      </c>
      <c r="V10" s="126">
        <v>178246</v>
      </c>
      <c r="W10" s="126">
        <v>143812</v>
      </c>
      <c r="X10" s="126">
        <v>331396</v>
      </c>
      <c r="Y10" s="126">
        <v>176979</v>
      </c>
      <c r="Z10" s="126">
        <v>154417</v>
      </c>
      <c r="AA10" s="126">
        <v>330818</v>
      </c>
      <c r="AB10" s="126">
        <v>181255</v>
      </c>
      <c r="AC10" s="126">
        <v>149563</v>
      </c>
      <c r="AD10" s="126">
        <f t="shared" si="0"/>
        <v>345714</v>
      </c>
      <c r="AE10" s="126">
        <v>193840</v>
      </c>
      <c r="AF10" s="126">
        <v>151874</v>
      </c>
      <c r="AG10" s="126">
        <v>343131</v>
      </c>
      <c r="AH10" s="126">
        <v>178243</v>
      </c>
      <c r="AI10" s="126">
        <v>164888</v>
      </c>
      <c r="AJ10" s="126">
        <v>351682</v>
      </c>
      <c r="AK10" s="126">
        <v>188503</v>
      </c>
      <c r="AL10" s="126">
        <v>163179</v>
      </c>
      <c r="AM10" s="126">
        <f t="shared" si="1"/>
        <v>347004</v>
      </c>
      <c r="AN10" s="126">
        <f>+AN13+AN25</f>
        <v>177405</v>
      </c>
      <c r="AO10" s="126">
        <f>+AO13+AO25</f>
        <v>169599</v>
      </c>
      <c r="AP10" s="126">
        <f t="shared" si="2"/>
        <v>350993</v>
      </c>
      <c r="AQ10" s="126">
        <f>+AQ13+AQ25</f>
        <v>169946</v>
      </c>
      <c r="AR10" s="126">
        <f>+AR13+AR25</f>
        <v>181047</v>
      </c>
      <c r="AS10" s="126">
        <f t="shared" si="3"/>
        <v>356234</v>
      </c>
      <c r="AT10" s="126">
        <f>+AT13+AT25</f>
        <v>180033</v>
      </c>
      <c r="AU10" s="126">
        <f>+AU13+AU25</f>
        <v>176201</v>
      </c>
    </row>
    <row r="11" spans="1:47" s="34" customFormat="1">
      <c r="A11" s="1339"/>
      <c r="B11" s="323" t="s">
        <v>263</v>
      </c>
      <c r="C11" s="324">
        <v>285200</v>
      </c>
      <c r="D11" s="324">
        <v>97974</v>
      </c>
      <c r="E11" s="324">
        <v>187226</v>
      </c>
      <c r="F11" s="324">
        <v>297553</v>
      </c>
      <c r="G11" s="324">
        <v>107121</v>
      </c>
      <c r="H11" s="324">
        <v>190432</v>
      </c>
      <c r="I11" s="324">
        <v>285764</v>
      </c>
      <c r="J11" s="324">
        <v>98176</v>
      </c>
      <c r="K11" s="324">
        <v>187588</v>
      </c>
      <c r="L11" s="324">
        <v>277774</v>
      </c>
      <c r="M11" s="324">
        <v>90469</v>
      </c>
      <c r="N11" s="324">
        <v>187305</v>
      </c>
      <c r="O11" s="324">
        <v>253026</v>
      </c>
      <c r="P11" s="324">
        <v>81892</v>
      </c>
      <c r="Q11" s="324">
        <v>171134</v>
      </c>
      <c r="R11" s="324">
        <v>289925</v>
      </c>
      <c r="S11" s="324">
        <v>93823</v>
      </c>
      <c r="T11" s="324">
        <v>196102</v>
      </c>
      <c r="U11" s="324">
        <v>305300</v>
      </c>
      <c r="V11" s="324">
        <v>106261</v>
      </c>
      <c r="W11" s="324">
        <v>199039</v>
      </c>
      <c r="X11" s="324">
        <v>294512</v>
      </c>
      <c r="Y11" s="324">
        <v>94820</v>
      </c>
      <c r="Z11" s="324">
        <v>199692</v>
      </c>
      <c r="AA11" s="324">
        <v>294069</v>
      </c>
      <c r="AB11" s="324">
        <v>98921</v>
      </c>
      <c r="AC11" s="324">
        <v>195148</v>
      </c>
      <c r="AD11" s="324">
        <f t="shared" si="0"/>
        <v>309854</v>
      </c>
      <c r="AE11" s="324">
        <v>101854</v>
      </c>
      <c r="AF11" s="324">
        <v>208000</v>
      </c>
      <c r="AG11" s="324">
        <v>308837</v>
      </c>
      <c r="AH11" s="324">
        <v>99586</v>
      </c>
      <c r="AI11" s="324">
        <v>209251</v>
      </c>
      <c r="AJ11" s="324">
        <v>332656</v>
      </c>
      <c r="AK11" s="324">
        <v>103112</v>
      </c>
      <c r="AL11" s="324">
        <v>229544</v>
      </c>
      <c r="AM11" s="324">
        <f t="shared" si="1"/>
        <v>337323</v>
      </c>
      <c r="AN11" s="324">
        <f>+AN12+AN13</f>
        <v>105469</v>
      </c>
      <c r="AO11" s="324">
        <f>+AO12+AO13</f>
        <v>231854</v>
      </c>
      <c r="AP11" s="324">
        <f t="shared" si="2"/>
        <v>344492</v>
      </c>
      <c r="AQ11" s="324">
        <f>+AQ12+AQ13</f>
        <v>81441</v>
      </c>
      <c r="AR11" s="324">
        <f>+AR12+AR13</f>
        <v>263051</v>
      </c>
      <c r="AS11" s="324">
        <f t="shared" si="3"/>
        <v>298167</v>
      </c>
      <c r="AT11" s="324">
        <f>+AT12+AT13</f>
        <v>77818</v>
      </c>
      <c r="AU11" s="324">
        <f>+AU12+AU13</f>
        <v>220349</v>
      </c>
    </row>
    <row r="12" spans="1:47">
      <c r="A12" s="1339"/>
      <c r="B12" s="322" t="s">
        <v>117</v>
      </c>
      <c r="C12" s="325">
        <v>185101</v>
      </c>
      <c r="D12" s="325">
        <v>69567</v>
      </c>
      <c r="E12" s="325">
        <v>115534</v>
      </c>
      <c r="F12" s="325">
        <v>200339</v>
      </c>
      <c r="G12" s="325">
        <v>76648</v>
      </c>
      <c r="H12" s="325">
        <v>123691</v>
      </c>
      <c r="I12" s="325">
        <v>187800</v>
      </c>
      <c r="J12" s="325">
        <v>67582</v>
      </c>
      <c r="K12" s="325">
        <v>120218</v>
      </c>
      <c r="L12" s="325">
        <v>182032</v>
      </c>
      <c r="M12" s="325">
        <v>62321</v>
      </c>
      <c r="N12" s="325">
        <v>119711</v>
      </c>
      <c r="O12" s="325">
        <v>167823</v>
      </c>
      <c r="P12" s="325">
        <v>58367</v>
      </c>
      <c r="Q12" s="325">
        <v>109456</v>
      </c>
      <c r="R12" s="325">
        <v>190614</v>
      </c>
      <c r="S12" s="325">
        <v>65028</v>
      </c>
      <c r="T12" s="325">
        <v>125586</v>
      </c>
      <c r="U12" s="325">
        <v>194827</v>
      </c>
      <c r="V12" s="325">
        <v>71670</v>
      </c>
      <c r="W12" s="325">
        <v>123157</v>
      </c>
      <c r="X12" s="325">
        <v>185785</v>
      </c>
      <c r="Y12" s="325">
        <v>66172</v>
      </c>
      <c r="Z12" s="325">
        <v>119613</v>
      </c>
      <c r="AA12" s="325">
        <v>189662</v>
      </c>
      <c r="AB12" s="325">
        <v>67577</v>
      </c>
      <c r="AC12" s="325">
        <v>122085</v>
      </c>
      <c r="AD12" s="325">
        <f t="shared" si="0"/>
        <v>198334</v>
      </c>
      <c r="AE12" s="325">
        <v>69816</v>
      </c>
      <c r="AF12" s="325">
        <v>128518</v>
      </c>
      <c r="AG12" s="325">
        <v>191959</v>
      </c>
      <c r="AH12" s="325">
        <v>68525</v>
      </c>
      <c r="AI12" s="325">
        <v>123434</v>
      </c>
      <c r="AJ12" s="325">
        <v>210783</v>
      </c>
      <c r="AK12" s="325">
        <v>70569</v>
      </c>
      <c r="AL12" s="325">
        <v>140214</v>
      </c>
      <c r="AM12" s="325">
        <f t="shared" si="1"/>
        <v>211689</v>
      </c>
      <c r="AN12" s="325">
        <f>+AN15+AN21</f>
        <v>71370</v>
      </c>
      <c r="AO12" s="325">
        <f>+AO15+AO21</f>
        <v>140319</v>
      </c>
      <c r="AP12" s="325">
        <f t="shared" si="2"/>
        <v>191900</v>
      </c>
      <c r="AQ12" s="325">
        <f>+AQ15+AQ21</f>
        <v>49335</v>
      </c>
      <c r="AR12" s="325">
        <f>+AR15+AR21</f>
        <v>142565</v>
      </c>
      <c r="AS12" s="325">
        <f t="shared" si="3"/>
        <v>193094</v>
      </c>
      <c r="AT12" s="325">
        <f>+AT15+AT21</f>
        <v>55180</v>
      </c>
      <c r="AU12" s="325">
        <f>+AU15+AU21</f>
        <v>137914</v>
      </c>
    </row>
    <row r="13" spans="1:47">
      <c r="A13" s="1339"/>
      <c r="B13" s="322" t="s">
        <v>118</v>
      </c>
      <c r="C13" s="325">
        <v>100099</v>
      </c>
      <c r="D13" s="325">
        <v>28407</v>
      </c>
      <c r="E13" s="325">
        <v>71692</v>
      </c>
      <c r="F13" s="325">
        <v>97214</v>
      </c>
      <c r="G13" s="325">
        <v>30473</v>
      </c>
      <c r="H13" s="325">
        <v>66741</v>
      </c>
      <c r="I13" s="325">
        <v>97964</v>
      </c>
      <c r="J13" s="325">
        <v>30594</v>
      </c>
      <c r="K13" s="325">
        <v>67370</v>
      </c>
      <c r="L13" s="325">
        <v>95742</v>
      </c>
      <c r="M13" s="325">
        <v>28148</v>
      </c>
      <c r="N13" s="325">
        <v>67594</v>
      </c>
      <c r="O13" s="325">
        <v>85203</v>
      </c>
      <c r="P13" s="325">
        <v>23525</v>
      </c>
      <c r="Q13" s="325">
        <v>61678</v>
      </c>
      <c r="R13" s="325">
        <v>99311</v>
      </c>
      <c r="S13" s="325">
        <v>28795</v>
      </c>
      <c r="T13" s="325">
        <v>70516</v>
      </c>
      <c r="U13" s="325">
        <v>110473</v>
      </c>
      <c r="V13" s="325">
        <v>34591</v>
      </c>
      <c r="W13" s="325">
        <v>75882</v>
      </c>
      <c r="X13" s="325">
        <v>108727</v>
      </c>
      <c r="Y13" s="325">
        <v>28648</v>
      </c>
      <c r="Z13" s="325">
        <v>80079</v>
      </c>
      <c r="AA13" s="325">
        <v>104407</v>
      </c>
      <c r="AB13" s="325">
        <v>31344</v>
      </c>
      <c r="AC13" s="325">
        <v>73063</v>
      </c>
      <c r="AD13" s="325">
        <f t="shared" si="0"/>
        <v>111520</v>
      </c>
      <c r="AE13" s="325">
        <v>32038</v>
      </c>
      <c r="AF13" s="325">
        <v>79482</v>
      </c>
      <c r="AG13" s="325">
        <v>116878</v>
      </c>
      <c r="AH13" s="325">
        <v>31061</v>
      </c>
      <c r="AI13" s="325">
        <v>85817</v>
      </c>
      <c r="AJ13" s="325">
        <v>121873</v>
      </c>
      <c r="AK13" s="325">
        <v>32543</v>
      </c>
      <c r="AL13" s="325">
        <v>89330</v>
      </c>
      <c r="AM13" s="325">
        <f t="shared" si="1"/>
        <v>125634</v>
      </c>
      <c r="AN13" s="325">
        <f>+AN16+AN22</f>
        <v>34099</v>
      </c>
      <c r="AO13" s="325">
        <f>+AO16+AO22</f>
        <v>91535</v>
      </c>
      <c r="AP13" s="325">
        <f t="shared" si="2"/>
        <v>152592</v>
      </c>
      <c r="AQ13" s="325">
        <f>+AQ16+AQ22</f>
        <v>32106</v>
      </c>
      <c r="AR13" s="325">
        <f>+AR16+AR22</f>
        <v>120486</v>
      </c>
      <c r="AS13" s="325">
        <f t="shared" si="3"/>
        <v>105073</v>
      </c>
      <c r="AT13" s="325">
        <f>+AT16+AT22</f>
        <v>22638</v>
      </c>
      <c r="AU13" s="325">
        <f>+AU16+AU22</f>
        <v>82435</v>
      </c>
    </row>
    <row r="14" spans="1:47" s="34" customFormat="1">
      <c r="A14" s="1339"/>
      <c r="B14" s="323" t="s">
        <v>264</v>
      </c>
      <c r="C14" s="326">
        <v>242911</v>
      </c>
      <c r="D14" s="326">
        <v>83118</v>
      </c>
      <c r="E14" s="326">
        <v>159793</v>
      </c>
      <c r="F14" s="326">
        <v>256948</v>
      </c>
      <c r="G14" s="326">
        <v>91498</v>
      </c>
      <c r="H14" s="326">
        <v>165450</v>
      </c>
      <c r="I14" s="326">
        <v>242255</v>
      </c>
      <c r="J14" s="326">
        <v>83101</v>
      </c>
      <c r="K14" s="326">
        <v>159154</v>
      </c>
      <c r="L14" s="326">
        <v>236188</v>
      </c>
      <c r="M14" s="326">
        <v>75179</v>
      </c>
      <c r="N14" s="326">
        <v>161009</v>
      </c>
      <c r="O14" s="326">
        <v>221264</v>
      </c>
      <c r="P14" s="326">
        <v>71858</v>
      </c>
      <c r="Q14" s="326">
        <v>149406</v>
      </c>
      <c r="R14" s="326">
        <v>260063</v>
      </c>
      <c r="S14" s="326">
        <v>84568</v>
      </c>
      <c r="T14" s="326">
        <v>175495</v>
      </c>
      <c r="U14" s="326">
        <v>272443</v>
      </c>
      <c r="V14" s="326">
        <v>94808</v>
      </c>
      <c r="W14" s="326">
        <v>177635</v>
      </c>
      <c r="X14" s="326">
        <v>257491</v>
      </c>
      <c r="Y14" s="326">
        <v>81475</v>
      </c>
      <c r="Z14" s="326">
        <v>176016</v>
      </c>
      <c r="AA14" s="326">
        <v>255629</v>
      </c>
      <c r="AB14" s="326">
        <v>85857</v>
      </c>
      <c r="AC14" s="326">
        <v>169772</v>
      </c>
      <c r="AD14" s="326">
        <f t="shared" si="0"/>
        <v>267521</v>
      </c>
      <c r="AE14" s="326">
        <v>89436</v>
      </c>
      <c r="AF14" s="326">
        <v>178085</v>
      </c>
      <c r="AG14" s="326">
        <v>257843</v>
      </c>
      <c r="AH14" s="326">
        <v>81056</v>
      </c>
      <c r="AI14" s="326">
        <v>176787</v>
      </c>
      <c r="AJ14" s="326">
        <v>280510</v>
      </c>
      <c r="AK14" s="326">
        <v>85649</v>
      </c>
      <c r="AL14" s="326">
        <v>194861</v>
      </c>
      <c r="AM14" s="326">
        <f t="shared" si="1"/>
        <v>276104</v>
      </c>
      <c r="AN14" s="326">
        <f>+AN15+AN16</f>
        <v>86685</v>
      </c>
      <c r="AO14" s="326">
        <f>+AO15+AO16</f>
        <v>189419</v>
      </c>
      <c r="AP14" s="326">
        <f t="shared" si="2"/>
        <v>206302</v>
      </c>
      <c r="AQ14" s="326">
        <f>+AQ15+AQ16</f>
        <v>56809</v>
      </c>
      <c r="AR14" s="326">
        <f>+AR15+AR16</f>
        <v>149493</v>
      </c>
      <c r="AS14" s="326">
        <f t="shared" si="3"/>
        <v>226844</v>
      </c>
      <c r="AT14" s="326">
        <f>+AT15+AT16</f>
        <v>61076</v>
      </c>
      <c r="AU14" s="326">
        <f>+AU15+AU16</f>
        <v>165768</v>
      </c>
    </row>
    <row r="15" spans="1:47">
      <c r="A15" s="1339"/>
      <c r="B15" s="322" t="s">
        <v>117</v>
      </c>
      <c r="C15" s="126">
        <v>163634</v>
      </c>
      <c r="D15" s="126">
        <v>60147</v>
      </c>
      <c r="E15" s="126">
        <v>103487</v>
      </c>
      <c r="F15" s="126">
        <v>178527</v>
      </c>
      <c r="G15" s="126">
        <v>67704</v>
      </c>
      <c r="H15" s="126">
        <v>110823</v>
      </c>
      <c r="I15" s="126">
        <v>165460</v>
      </c>
      <c r="J15" s="126">
        <v>59830</v>
      </c>
      <c r="K15" s="126">
        <v>105630</v>
      </c>
      <c r="L15" s="126">
        <v>160316</v>
      </c>
      <c r="M15" s="126">
        <v>53469</v>
      </c>
      <c r="N15" s="126">
        <v>106847</v>
      </c>
      <c r="O15" s="126">
        <v>148591</v>
      </c>
      <c r="P15" s="126">
        <v>51951</v>
      </c>
      <c r="Q15" s="126">
        <v>96640</v>
      </c>
      <c r="R15" s="126">
        <v>173903</v>
      </c>
      <c r="S15" s="126">
        <v>59375</v>
      </c>
      <c r="T15" s="126">
        <v>114528</v>
      </c>
      <c r="U15" s="126">
        <v>177335</v>
      </c>
      <c r="V15" s="126">
        <v>64934</v>
      </c>
      <c r="W15" s="126">
        <v>112401</v>
      </c>
      <c r="X15" s="126">
        <v>164922</v>
      </c>
      <c r="Y15" s="126">
        <v>58037</v>
      </c>
      <c r="Z15" s="126">
        <v>106885</v>
      </c>
      <c r="AA15" s="126">
        <v>169840</v>
      </c>
      <c r="AB15" s="126">
        <v>59814</v>
      </c>
      <c r="AC15" s="126">
        <v>110026</v>
      </c>
      <c r="AD15" s="126">
        <f t="shared" si="0"/>
        <v>175977</v>
      </c>
      <c r="AE15" s="126">
        <v>62397</v>
      </c>
      <c r="AF15" s="126">
        <v>113580</v>
      </c>
      <c r="AG15" s="126">
        <v>166093</v>
      </c>
      <c r="AH15" s="126">
        <v>57316</v>
      </c>
      <c r="AI15" s="126">
        <v>108777</v>
      </c>
      <c r="AJ15" s="126">
        <v>185347</v>
      </c>
      <c r="AK15" s="126">
        <v>60328</v>
      </c>
      <c r="AL15" s="126">
        <v>125019</v>
      </c>
      <c r="AM15" s="126">
        <f t="shared" si="1"/>
        <v>180710</v>
      </c>
      <c r="AN15" s="126">
        <v>59840</v>
      </c>
      <c r="AO15" s="126">
        <v>120870</v>
      </c>
      <c r="AP15" s="126">
        <f t="shared" si="2"/>
        <v>132879</v>
      </c>
      <c r="AQ15" s="126">
        <v>36804</v>
      </c>
      <c r="AR15" s="126">
        <v>96075</v>
      </c>
      <c r="AS15" s="126">
        <f t="shared" si="3"/>
        <v>151811</v>
      </c>
      <c r="AT15" s="126">
        <f>+'C20A2'!AT15+'C20A3'!AT15</f>
        <v>44399</v>
      </c>
      <c r="AU15" s="126">
        <f>+'C20A2'!AU15+'C20A3'!AU15</f>
        <v>107412</v>
      </c>
    </row>
    <row r="16" spans="1:47">
      <c r="A16" s="1339"/>
      <c r="B16" s="322" t="s">
        <v>118</v>
      </c>
      <c r="C16" s="126">
        <v>79277</v>
      </c>
      <c r="D16" s="126">
        <v>22971</v>
      </c>
      <c r="E16" s="126">
        <v>56306</v>
      </c>
      <c r="F16" s="126">
        <v>78421</v>
      </c>
      <c r="G16" s="126">
        <v>23794</v>
      </c>
      <c r="H16" s="126">
        <v>54627</v>
      </c>
      <c r="I16" s="126">
        <v>76795</v>
      </c>
      <c r="J16" s="126">
        <v>23271</v>
      </c>
      <c r="K16" s="126">
        <v>53524</v>
      </c>
      <c r="L16" s="126">
        <v>75872</v>
      </c>
      <c r="M16" s="126">
        <v>21710</v>
      </c>
      <c r="N16" s="126">
        <v>54162</v>
      </c>
      <c r="O16" s="126">
        <v>72673</v>
      </c>
      <c r="P16" s="126">
        <v>19907</v>
      </c>
      <c r="Q16" s="126">
        <v>52766</v>
      </c>
      <c r="R16" s="126">
        <v>86160</v>
      </c>
      <c r="S16" s="126">
        <v>25193</v>
      </c>
      <c r="T16" s="126">
        <v>60967</v>
      </c>
      <c r="U16" s="126">
        <v>95108</v>
      </c>
      <c r="V16" s="126">
        <v>29874</v>
      </c>
      <c r="W16" s="126">
        <v>65234</v>
      </c>
      <c r="X16" s="126">
        <v>92569</v>
      </c>
      <c r="Y16" s="126">
        <v>23438</v>
      </c>
      <c r="Z16" s="126">
        <v>69131</v>
      </c>
      <c r="AA16" s="126">
        <v>85789</v>
      </c>
      <c r="AB16" s="126">
        <v>26043</v>
      </c>
      <c r="AC16" s="126">
        <v>59746</v>
      </c>
      <c r="AD16" s="126">
        <f t="shared" si="0"/>
        <v>91544</v>
      </c>
      <c r="AE16" s="126">
        <v>27039</v>
      </c>
      <c r="AF16" s="126">
        <v>64505</v>
      </c>
      <c r="AG16" s="126">
        <v>91750</v>
      </c>
      <c r="AH16" s="126">
        <v>23740</v>
      </c>
      <c r="AI16" s="126">
        <v>68010</v>
      </c>
      <c r="AJ16" s="126">
        <v>95163</v>
      </c>
      <c r="AK16" s="126">
        <v>25321</v>
      </c>
      <c r="AL16" s="126">
        <v>69842</v>
      </c>
      <c r="AM16" s="126">
        <f t="shared" si="1"/>
        <v>95394</v>
      </c>
      <c r="AN16" s="126">
        <v>26845</v>
      </c>
      <c r="AO16" s="126">
        <v>68549</v>
      </c>
      <c r="AP16" s="126">
        <f t="shared" si="2"/>
        <v>73423</v>
      </c>
      <c r="AQ16" s="126">
        <v>20005</v>
      </c>
      <c r="AR16" s="126">
        <v>53418</v>
      </c>
      <c r="AS16" s="126">
        <f t="shared" si="3"/>
        <v>75033</v>
      </c>
      <c r="AT16" s="126">
        <f>+'C20A2'!AT16+'C20A3'!AT16</f>
        <v>16677</v>
      </c>
      <c r="AU16" s="126">
        <f>+'C20A2'!AU16+'C20A3'!AU16</f>
        <v>58356</v>
      </c>
    </row>
    <row r="17" spans="1:47" s="34" customFormat="1">
      <c r="A17" s="1339"/>
      <c r="B17" s="323" t="s">
        <v>265</v>
      </c>
      <c r="C17" s="326">
        <v>11276</v>
      </c>
      <c r="D17" s="326">
        <v>4412</v>
      </c>
      <c r="E17" s="326">
        <v>6864</v>
      </c>
      <c r="F17" s="326">
        <v>9550</v>
      </c>
      <c r="G17" s="326">
        <v>4648</v>
      </c>
      <c r="H17" s="326">
        <v>4902</v>
      </c>
      <c r="I17" s="326">
        <v>9412</v>
      </c>
      <c r="J17" s="326">
        <v>4351</v>
      </c>
      <c r="K17" s="326">
        <v>5061</v>
      </c>
      <c r="L17" s="326">
        <v>6135</v>
      </c>
      <c r="M17" s="326">
        <v>2861</v>
      </c>
      <c r="N17" s="326">
        <v>3274</v>
      </c>
      <c r="O17" s="326">
        <v>4603</v>
      </c>
      <c r="P17" s="326">
        <v>2180</v>
      </c>
      <c r="Q17" s="326">
        <v>2423</v>
      </c>
      <c r="R17" s="326">
        <v>8764</v>
      </c>
      <c r="S17" s="326">
        <v>3210</v>
      </c>
      <c r="T17" s="326">
        <v>5554</v>
      </c>
      <c r="U17" s="326">
        <v>9451</v>
      </c>
      <c r="V17" s="326">
        <v>3370</v>
      </c>
      <c r="W17" s="326">
        <v>6081</v>
      </c>
      <c r="X17" s="326">
        <v>7982</v>
      </c>
      <c r="Y17" s="326">
        <v>3564</v>
      </c>
      <c r="Z17" s="326">
        <v>4418</v>
      </c>
      <c r="AA17" s="326">
        <v>9125</v>
      </c>
      <c r="AB17" s="326">
        <v>4377</v>
      </c>
      <c r="AC17" s="326">
        <v>4748</v>
      </c>
      <c r="AD17" s="326">
        <f t="shared" si="0"/>
        <v>9617</v>
      </c>
      <c r="AE17" s="326">
        <v>4280</v>
      </c>
      <c r="AF17" s="326">
        <v>5337</v>
      </c>
      <c r="AG17" s="326">
        <v>10283</v>
      </c>
      <c r="AH17" s="326">
        <v>3502</v>
      </c>
      <c r="AI17" s="326">
        <v>6781</v>
      </c>
      <c r="AJ17" s="326">
        <v>16188</v>
      </c>
      <c r="AK17" s="326">
        <v>4732</v>
      </c>
      <c r="AL17" s="326">
        <v>11456</v>
      </c>
      <c r="AM17" s="326">
        <f t="shared" si="1"/>
        <v>19698</v>
      </c>
      <c r="AN17" s="326">
        <f>+AN18+AN19</f>
        <v>6435</v>
      </c>
      <c r="AO17" s="326">
        <f>+AO18+AO19</f>
        <v>13263</v>
      </c>
      <c r="AP17" s="326" t="s">
        <v>319</v>
      </c>
      <c r="AQ17" s="326" t="s">
        <v>319</v>
      </c>
      <c r="AR17" s="326" t="s">
        <v>319</v>
      </c>
      <c r="AS17" s="326">
        <f t="shared" si="3"/>
        <v>18625</v>
      </c>
      <c r="AT17" s="326">
        <f>+AT18+AT19</f>
        <v>4480</v>
      </c>
      <c r="AU17" s="326">
        <f>+AU18+AU19</f>
        <v>14145</v>
      </c>
    </row>
    <row r="18" spans="1:47">
      <c r="A18" s="1339"/>
      <c r="B18" s="322" t="s">
        <v>117</v>
      </c>
      <c r="C18" s="126">
        <v>7754</v>
      </c>
      <c r="D18" s="126">
        <v>3532</v>
      </c>
      <c r="E18" s="126">
        <v>4222</v>
      </c>
      <c r="F18" s="126">
        <v>6725</v>
      </c>
      <c r="G18" s="126">
        <v>3841</v>
      </c>
      <c r="H18" s="126">
        <v>2884</v>
      </c>
      <c r="I18" s="126">
        <v>6457</v>
      </c>
      <c r="J18" s="126">
        <v>3397</v>
      </c>
      <c r="K18" s="126">
        <v>3060</v>
      </c>
      <c r="L18" s="126">
        <v>4438</v>
      </c>
      <c r="M18" s="126">
        <v>2322</v>
      </c>
      <c r="N18" s="126">
        <v>2116</v>
      </c>
      <c r="O18" s="126">
        <v>3304</v>
      </c>
      <c r="P18" s="126">
        <v>1809</v>
      </c>
      <c r="Q18" s="126">
        <v>1495</v>
      </c>
      <c r="R18" s="126">
        <v>6399</v>
      </c>
      <c r="S18" s="126">
        <v>2584</v>
      </c>
      <c r="T18" s="126">
        <v>3815</v>
      </c>
      <c r="U18" s="126">
        <v>7401</v>
      </c>
      <c r="V18" s="126">
        <v>2909</v>
      </c>
      <c r="W18" s="126">
        <v>4492</v>
      </c>
      <c r="X18" s="126">
        <v>6084</v>
      </c>
      <c r="Y18" s="126">
        <v>3187</v>
      </c>
      <c r="Z18" s="126">
        <v>2897</v>
      </c>
      <c r="AA18" s="126">
        <v>6883</v>
      </c>
      <c r="AB18" s="126">
        <v>3326</v>
      </c>
      <c r="AC18" s="126">
        <v>3557</v>
      </c>
      <c r="AD18" s="126">
        <f t="shared" si="0"/>
        <v>6706</v>
      </c>
      <c r="AE18" s="126">
        <v>3272</v>
      </c>
      <c r="AF18" s="126">
        <v>3434</v>
      </c>
      <c r="AG18" s="126">
        <v>7026</v>
      </c>
      <c r="AH18" s="126">
        <v>2756</v>
      </c>
      <c r="AI18" s="126">
        <v>4270</v>
      </c>
      <c r="AJ18" s="126">
        <v>11179</v>
      </c>
      <c r="AK18" s="126">
        <v>3945</v>
      </c>
      <c r="AL18" s="126">
        <v>7234</v>
      </c>
      <c r="AM18" s="126">
        <f t="shared" si="1"/>
        <v>13334</v>
      </c>
      <c r="AN18" s="126">
        <v>4629</v>
      </c>
      <c r="AO18" s="126">
        <v>8705</v>
      </c>
      <c r="AP18" s="326" t="s">
        <v>319</v>
      </c>
      <c r="AQ18" s="326" t="s">
        <v>319</v>
      </c>
      <c r="AR18" s="326" t="s">
        <v>319</v>
      </c>
      <c r="AS18" s="126">
        <f t="shared" si="3"/>
        <v>14785</v>
      </c>
      <c r="AT18" s="126">
        <f>+'C20A2'!AT18+'C20A3'!AT18</f>
        <v>4086</v>
      </c>
      <c r="AU18" s="126">
        <f>+'C20A2'!AU18+'C20A3'!AU18</f>
        <v>10699</v>
      </c>
    </row>
    <row r="19" spans="1:47">
      <c r="A19" s="1339"/>
      <c r="B19" s="322" t="s">
        <v>118</v>
      </c>
      <c r="C19" s="126">
        <v>3522</v>
      </c>
      <c r="D19" s="126">
        <v>880</v>
      </c>
      <c r="E19" s="126">
        <v>2642</v>
      </c>
      <c r="F19" s="126">
        <v>2825</v>
      </c>
      <c r="G19" s="126">
        <v>807</v>
      </c>
      <c r="H19" s="126">
        <v>2018</v>
      </c>
      <c r="I19" s="126">
        <v>2955</v>
      </c>
      <c r="J19" s="126">
        <v>954</v>
      </c>
      <c r="K19" s="126">
        <v>2001</v>
      </c>
      <c r="L19" s="126">
        <v>1697</v>
      </c>
      <c r="M19" s="126">
        <v>539</v>
      </c>
      <c r="N19" s="126">
        <v>1158</v>
      </c>
      <c r="O19" s="126">
        <v>1299</v>
      </c>
      <c r="P19" s="126">
        <v>371</v>
      </c>
      <c r="Q19" s="126">
        <v>928</v>
      </c>
      <c r="R19" s="126">
        <v>2365</v>
      </c>
      <c r="S19" s="126">
        <v>626</v>
      </c>
      <c r="T19" s="126">
        <v>1739</v>
      </c>
      <c r="U19" s="126">
        <v>2050</v>
      </c>
      <c r="V19" s="126">
        <v>461</v>
      </c>
      <c r="W19" s="126">
        <v>1589</v>
      </c>
      <c r="X19" s="126">
        <v>1898</v>
      </c>
      <c r="Y19" s="126">
        <v>377</v>
      </c>
      <c r="Z19" s="126">
        <v>1521</v>
      </c>
      <c r="AA19" s="126">
        <v>2242</v>
      </c>
      <c r="AB19" s="126">
        <v>1051</v>
      </c>
      <c r="AC19" s="126">
        <v>1191</v>
      </c>
      <c r="AD19" s="126">
        <f t="shared" si="0"/>
        <v>2911</v>
      </c>
      <c r="AE19" s="126">
        <v>1008</v>
      </c>
      <c r="AF19" s="126">
        <v>1903</v>
      </c>
      <c r="AG19" s="126">
        <v>3257</v>
      </c>
      <c r="AH19" s="126">
        <v>746</v>
      </c>
      <c r="AI19" s="126">
        <v>2511</v>
      </c>
      <c r="AJ19" s="126">
        <v>5009</v>
      </c>
      <c r="AK19" s="126">
        <v>787</v>
      </c>
      <c r="AL19" s="126">
        <v>4222</v>
      </c>
      <c r="AM19" s="126">
        <f t="shared" si="1"/>
        <v>6364</v>
      </c>
      <c r="AN19" s="126">
        <v>1806</v>
      </c>
      <c r="AO19" s="126">
        <v>4558</v>
      </c>
      <c r="AP19" s="326" t="s">
        <v>319</v>
      </c>
      <c r="AQ19" s="326" t="s">
        <v>319</v>
      </c>
      <c r="AR19" s="326" t="s">
        <v>319</v>
      </c>
      <c r="AS19" s="126">
        <f t="shared" si="3"/>
        <v>3840</v>
      </c>
      <c r="AT19" s="126">
        <f>+'C20A2'!AT19+'C20A3'!AT19</f>
        <v>394</v>
      </c>
      <c r="AU19" s="126">
        <f>+'C20A2'!AU19+'C20A3'!AU19</f>
        <v>3446</v>
      </c>
    </row>
    <row r="20" spans="1:47" s="34" customFormat="1">
      <c r="A20" s="1339"/>
      <c r="B20" s="323" t="s">
        <v>266</v>
      </c>
      <c r="C20" s="326">
        <v>42289</v>
      </c>
      <c r="D20" s="326">
        <v>14856</v>
      </c>
      <c r="E20" s="326">
        <v>27433</v>
      </c>
      <c r="F20" s="326">
        <v>40605</v>
      </c>
      <c r="G20" s="326">
        <v>15623</v>
      </c>
      <c r="H20" s="326">
        <v>24982</v>
      </c>
      <c r="I20" s="326">
        <v>43509</v>
      </c>
      <c r="J20" s="326">
        <v>15075</v>
      </c>
      <c r="K20" s="326">
        <v>28434</v>
      </c>
      <c r="L20" s="326">
        <v>41586</v>
      </c>
      <c r="M20" s="326">
        <v>15290</v>
      </c>
      <c r="N20" s="326">
        <v>26296</v>
      </c>
      <c r="O20" s="326">
        <v>31762</v>
      </c>
      <c r="P20" s="326">
        <v>10034</v>
      </c>
      <c r="Q20" s="326">
        <v>21728</v>
      </c>
      <c r="R20" s="326">
        <v>29862</v>
      </c>
      <c r="S20" s="326">
        <v>9255</v>
      </c>
      <c r="T20" s="326">
        <v>20607</v>
      </c>
      <c r="U20" s="326">
        <v>32857</v>
      </c>
      <c r="V20" s="326">
        <v>11453</v>
      </c>
      <c r="W20" s="326">
        <v>21404</v>
      </c>
      <c r="X20" s="326">
        <v>37021</v>
      </c>
      <c r="Y20" s="326">
        <v>13345</v>
      </c>
      <c r="Z20" s="326">
        <v>23676</v>
      </c>
      <c r="AA20" s="326">
        <v>38440</v>
      </c>
      <c r="AB20" s="326">
        <v>13064</v>
      </c>
      <c r="AC20" s="326">
        <v>25376</v>
      </c>
      <c r="AD20" s="326">
        <f t="shared" si="0"/>
        <v>42333</v>
      </c>
      <c r="AE20" s="326">
        <v>12418</v>
      </c>
      <c r="AF20" s="326">
        <v>29915</v>
      </c>
      <c r="AG20" s="586">
        <v>50994</v>
      </c>
      <c r="AH20" s="586">
        <v>18530</v>
      </c>
      <c r="AI20" s="586">
        <v>32464</v>
      </c>
      <c r="AJ20" s="326">
        <v>52146</v>
      </c>
      <c r="AK20" s="326">
        <v>17463</v>
      </c>
      <c r="AL20" s="326">
        <v>34683</v>
      </c>
      <c r="AM20" s="326">
        <f t="shared" si="1"/>
        <v>61219</v>
      </c>
      <c r="AN20" s="326">
        <f>+AN21+AN22</f>
        <v>18784</v>
      </c>
      <c r="AO20" s="326">
        <f>+AO21+AO22</f>
        <v>42435</v>
      </c>
      <c r="AP20" s="326">
        <f t="shared" si="2"/>
        <v>138190</v>
      </c>
      <c r="AQ20" s="326">
        <f>+AQ21+AQ22</f>
        <v>24632</v>
      </c>
      <c r="AR20" s="326">
        <f>+AR21+AR22</f>
        <v>113558</v>
      </c>
      <c r="AS20" s="326">
        <f t="shared" si="3"/>
        <v>71323</v>
      </c>
      <c r="AT20" s="326">
        <f>+AT21+AT22</f>
        <v>16742</v>
      </c>
      <c r="AU20" s="326">
        <f>+AU21+AU22</f>
        <v>54581</v>
      </c>
    </row>
    <row r="21" spans="1:47">
      <c r="A21" s="1339"/>
      <c r="B21" s="322" t="s">
        <v>117</v>
      </c>
      <c r="C21" s="126">
        <v>21467</v>
      </c>
      <c r="D21" s="126">
        <v>9420</v>
      </c>
      <c r="E21" s="126">
        <v>12047</v>
      </c>
      <c r="F21" s="126">
        <v>21812</v>
      </c>
      <c r="G21" s="126">
        <v>8944</v>
      </c>
      <c r="H21" s="126">
        <v>12868</v>
      </c>
      <c r="I21" s="126">
        <v>22340</v>
      </c>
      <c r="J21" s="126">
        <v>7752</v>
      </c>
      <c r="K21" s="126">
        <v>14588</v>
      </c>
      <c r="L21" s="126">
        <v>21716</v>
      </c>
      <c r="M21" s="126">
        <v>8852</v>
      </c>
      <c r="N21" s="126">
        <v>12864</v>
      </c>
      <c r="O21" s="126">
        <v>19232</v>
      </c>
      <c r="P21" s="126">
        <v>6416</v>
      </c>
      <c r="Q21" s="126">
        <v>12816</v>
      </c>
      <c r="R21" s="126">
        <v>16711</v>
      </c>
      <c r="S21" s="126">
        <v>5653</v>
      </c>
      <c r="T21" s="126">
        <v>11058</v>
      </c>
      <c r="U21" s="126">
        <v>17492</v>
      </c>
      <c r="V21" s="126">
        <v>6736</v>
      </c>
      <c r="W21" s="126">
        <v>10756</v>
      </c>
      <c r="X21" s="126">
        <v>20863</v>
      </c>
      <c r="Y21" s="126">
        <v>8135</v>
      </c>
      <c r="Z21" s="126">
        <v>12728</v>
      </c>
      <c r="AA21" s="126">
        <v>19822</v>
      </c>
      <c r="AB21" s="126">
        <v>7763</v>
      </c>
      <c r="AC21" s="126">
        <v>12059</v>
      </c>
      <c r="AD21" s="126">
        <f t="shared" si="0"/>
        <v>22357</v>
      </c>
      <c r="AE21" s="126">
        <v>7419</v>
      </c>
      <c r="AF21" s="126">
        <v>14938</v>
      </c>
      <c r="AG21" s="587">
        <v>25866</v>
      </c>
      <c r="AH21" s="587">
        <v>11209</v>
      </c>
      <c r="AI21" s="587">
        <v>14657</v>
      </c>
      <c r="AJ21" s="126">
        <v>25436</v>
      </c>
      <c r="AK21" s="126">
        <v>10241</v>
      </c>
      <c r="AL21" s="126">
        <v>15195</v>
      </c>
      <c r="AM21" s="126">
        <f t="shared" si="1"/>
        <v>30979</v>
      </c>
      <c r="AN21" s="126">
        <v>11530</v>
      </c>
      <c r="AO21" s="126">
        <v>19449</v>
      </c>
      <c r="AP21" s="126">
        <f t="shared" si="2"/>
        <v>59021</v>
      </c>
      <c r="AQ21" s="126">
        <v>12531</v>
      </c>
      <c r="AR21" s="126">
        <v>46490</v>
      </c>
      <c r="AS21" s="126">
        <f t="shared" si="3"/>
        <v>41283</v>
      </c>
      <c r="AT21" s="126">
        <f>+'C20A2'!AT21+'C20A3'!AT21</f>
        <v>10781</v>
      </c>
      <c r="AU21" s="126">
        <f>+'C20A2'!AU21+'C20A3'!AU21</f>
        <v>30502</v>
      </c>
    </row>
    <row r="22" spans="1:47">
      <c r="A22" s="1339"/>
      <c r="B22" s="322" t="s">
        <v>118</v>
      </c>
      <c r="C22" s="126">
        <v>20822</v>
      </c>
      <c r="D22" s="126">
        <v>5436</v>
      </c>
      <c r="E22" s="126">
        <v>15386</v>
      </c>
      <c r="F22" s="126">
        <v>18793</v>
      </c>
      <c r="G22" s="126">
        <v>6679</v>
      </c>
      <c r="H22" s="126">
        <v>12114</v>
      </c>
      <c r="I22" s="126">
        <v>21169</v>
      </c>
      <c r="J22" s="126">
        <v>7323</v>
      </c>
      <c r="K22" s="126">
        <v>13846</v>
      </c>
      <c r="L22" s="126">
        <v>19870</v>
      </c>
      <c r="M22" s="126">
        <v>6438</v>
      </c>
      <c r="N22" s="126">
        <v>13432</v>
      </c>
      <c r="O22" s="126">
        <v>12530</v>
      </c>
      <c r="P22" s="126">
        <v>3618</v>
      </c>
      <c r="Q22" s="126">
        <v>8912</v>
      </c>
      <c r="R22" s="126">
        <v>13151</v>
      </c>
      <c r="S22" s="126">
        <v>3602</v>
      </c>
      <c r="T22" s="126">
        <v>9549</v>
      </c>
      <c r="U22" s="126">
        <v>15365</v>
      </c>
      <c r="V22" s="126">
        <v>4717</v>
      </c>
      <c r="W22" s="126">
        <v>10648</v>
      </c>
      <c r="X22" s="126">
        <v>16158</v>
      </c>
      <c r="Y22" s="126">
        <v>5210</v>
      </c>
      <c r="Z22" s="126">
        <v>10948</v>
      </c>
      <c r="AA22" s="126">
        <v>18618</v>
      </c>
      <c r="AB22" s="126">
        <v>5301</v>
      </c>
      <c r="AC22" s="126">
        <v>13317</v>
      </c>
      <c r="AD22" s="126">
        <f t="shared" si="0"/>
        <v>19976</v>
      </c>
      <c r="AE22" s="126">
        <v>4999</v>
      </c>
      <c r="AF22" s="126">
        <v>14977</v>
      </c>
      <c r="AG22" s="587">
        <v>25128</v>
      </c>
      <c r="AH22" s="587">
        <v>7321</v>
      </c>
      <c r="AI22" s="587">
        <v>17807</v>
      </c>
      <c r="AJ22" s="126">
        <v>26710</v>
      </c>
      <c r="AK22" s="126">
        <v>7222</v>
      </c>
      <c r="AL22" s="126">
        <v>19488</v>
      </c>
      <c r="AM22" s="126">
        <f t="shared" si="1"/>
        <v>30240</v>
      </c>
      <c r="AN22" s="126">
        <v>7254</v>
      </c>
      <c r="AO22" s="126">
        <v>22986</v>
      </c>
      <c r="AP22" s="126">
        <f t="shared" si="2"/>
        <v>79169</v>
      </c>
      <c r="AQ22" s="126">
        <v>12101</v>
      </c>
      <c r="AR22" s="126">
        <v>67068</v>
      </c>
      <c r="AS22" s="126">
        <f t="shared" si="3"/>
        <v>30040</v>
      </c>
      <c r="AT22" s="126">
        <f>+'C20A2'!AT22+'C20A3'!AT22</f>
        <v>5961</v>
      </c>
      <c r="AU22" s="126">
        <f>+'C20A2'!AU22+'C20A3'!AU22</f>
        <v>24079</v>
      </c>
    </row>
    <row r="23" spans="1:47" s="34" customFormat="1">
      <c r="A23" s="1339"/>
      <c r="B23" s="323" t="s">
        <v>267</v>
      </c>
      <c r="C23" s="326">
        <v>303385</v>
      </c>
      <c r="D23" s="326">
        <v>214943</v>
      </c>
      <c r="E23" s="326">
        <v>88442</v>
      </c>
      <c r="F23" s="326">
        <v>290551</v>
      </c>
      <c r="G23" s="326">
        <v>205895</v>
      </c>
      <c r="H23" s="326">
        <v>84656</v>
      </c>
      <c r="I23" s="326">
        <v>288207</v>
      </c>
      <c r="J23" s="326">
        <v>203137</v>
      </c>
      <c r="K23" s="326">
        <v>85070</v>
      </c>
      <c r="L23" s="326">
        <v>302983</v>
      </c>
      <c r="M23" s="326">
        <v>213734</v>
      </c>
      <c r="N23" s="326">
        <v>89249</v>
      </c>
      <c r="O23" s="326">
        <v>320832</v>
      </c>
      <c r="P23" s="326">
        <v>224869</v>
      </c>
      <c r="Q23" s="326">
        <v>95963</v>
      </c>
      <c r="R23" s="326">
        <v>336574</v>
      </c>
      <c r="S23" s="326">
        <v>245409</v>
      </c>
      <c r="T23" s="326">
        <v>91165</v>
      </c>
      <c r="U23" s="326">
        <v>345752</v>
      </c>
      <c r="V23" s="326">
        <v>257491</v>
      </c>
      <c r="W23" s="326">
        <v>88261</v>
      </c>
      <c r="X23" s="326">
        <v>357071</v>
      </c>
      <c r="Y23" s="326">
        <v>259564</v>
      </c>
      <c r="Z23" s="326">
        <v>97507</v>
      </c>
      <c r="AA23" s="326">
        <v>375930</v>
      </c>
      <c r="AB23" s="326">
        <v>274172</v>
      </c>
      <c r="AC23" s="326">
        <v>101758</v>
      </c>
      <c r="AD23" s="326">
        <f t="shared" si="0"/>
        <v>390615</v>
      </c>
      <c r="AE23" s="326">
        <v>292353</v>
      </c>
      <c r="AF23" s="326">
        <v>98262</v>
      </c>
      <c r="AG23" s="586">
        <v>385113</v>
      </c>
      <c r="AH23" s="586">
        <v>280282</v>
      </c>
      <c r="AI23" s="586">
        <v>104831</v>
      </c>
      <c r="AJ23" s="326">
        <v>382938</v>
      </c>
      <c r="AK23" s="326">
        <v>281695</v>
      </c>
      <c r="AL23" s="326">
        <v>101243</v>
      </c>
      <c r="AM23" s="326">
        <f t="shared" si="1"/>
        <v>379646</v>
      </c>
      <c r="AN23" s="326">
        <f>+AN24+AN25</f>
        <v>271947</v>
      </c>
      <c r="AO23" s="326">
        <f>+AO24+AO25</f>
        <v>107699</v>
      </c>
      <c r="AP23" s="326">
        <f t="shared" si="2"/>
        <v>344577</v>
      </c>
      <c r="AQ23" s="326">
        <f>+AQ24+AQ25</f>
        <v>258370</v>
      </c>
      <c r="AR23" s="326">
        <f>+AR24+AR25</f>
        <v>86207</v>
      </c>
      <c r="AS23" s="326">
        <f t="shared" si="3"/>
        <v>422397</v>
      </c>
      <c r="AT23" s="326">
        <f>+AT24+AT25</f>
        <v>290677</v>
      </c>
      <c r="AU23" s="326">
        <f>+AU24+AU25</f>
        <v>131720</v>
      </c>
    </row>
    <row r="24" spans="1:47">
      <c r="A24" s="1339"/>
      <c r="B24" s="322" t="s">
        <v>117</v>
      </c>
      <c r="C24" s="126">
        <v>111980</v>
      </c>
      <c r="D24" s="126">
        <v>93395</v>
      </c>
      <c r="E24" s="126">
        <v>18585</v>
      </c>
      <c r="F24" s="126">
        <v>100535</v>
      </c>
      <c r="G24" s="126">
        <v>83909</v>
      </c>
      <c r="H24" s="126">
        <v>16626</v>
      </c>
      <c r="I24" s="126">
        <v>100838</v>
      </c>
      <c r="J24" s="126">
        <v>82403</v>
      </c>
      <c r="K24" s="126">
        <v>18435</v>
      </c>
      <c r="L24" s="126">
        <v>106497</v>
      </c>
      <c r="M24" s="126">
        <v>87904</v>
      </c>
      <c r="N24" s="126">
        <v>18593</v>
      </c>
      <c r="O24" s="126">
        <v>115573</v>
      </c>
      <c r="P24" s="126">
        <v>96444</v>
      </c>
      <c r="Q24" s="126">
        <v>19129</v>
      </c>
      <c r="R24" s="126">
        <v>121768</v>
      </c>
      <c r="S24" s="126">
        <v>101766</v>
      </c>
      <c r="T24" s="126">
        <v>20002</v>
      </c>
      <c r="U24" s="126">
        <v>134167</v>
      </c>
      <c r="V24" s="126">
        <v>113836</v>
      </c>
      <c r="W24" s="126">
        <v>20331</v>
      </c>
      <c r="X24" s="126">
        <v>134402</v>
      </c>
      <c r="Y24" s="126">
        <v>111233</v>
      </c>
      <c r="Z24" s="126">
        <v>23169</v>
      </c>
      <c r="AA24" s="126">
        <v>149519</v>
      </c>
      <c r="AB24" s="126">
        <v>124261</v>
      </c>
      <c r="AC24" s="126">
        <v>25258</v>
      </c>
      <c r="AD24" s="126">
        <f t="shared" si="0"/>
        <v>156421</v>
      </c>
      <c r="AE24" s="126">
        <v>130551</v>
      </c>
      <c r="AF24" s="126">
        <v>25870</v>
      </c>
      <c r="AG24" s="126">
        <v>158860</v>
      </c>
      <c r="AH24" s="126">
        <v>133100</v>
      </c>
      <c r="AI24" s="126">
        <v>25760</v>
      </c>
      <c r="AJ24" s="126">
        <v>153129</v>
      </c>
      <c r="AK24" s="126">
        <v>125735</v>
      </c>
      <c r="AL24" s="126">
        <v>27394</v>
      </c>
      <c r="AM24" s="126">
        <f t="shared" si="1"/>
        <v>158276</v>
      </c>
      <c r="AN24" s="126">
        <v>128641</v>
      </c>
      <c r="AO24" s="126">
        <v>29635</v>
      </c>
      <c r="AP24" s="126">
        <f t="shared" si="2"/>
        <v>146176</v>
      </c>
      <c r="AQ24" s="126">
        <v>120530</v>
      </c>
      <c r="AR24" s="126">
        <v>25646</v>
      </c>
      <c r="AS24" s="126">
        <f t="shared" si="3"/>
        <v>171236</v>
      </c>
      <c r="AT24" s="126">
        <f>+'C20A2'!AT24+'C20A3'!AT24</f>
        <v>133282</v>
      </c>
      <c r="AU24" s="126">
        <f>+'C20A2'!AU24+'C20A3'!AU24</f>
        <v>37954</v>
      </c>
    </row>
    <row r="25" spans="1:47">
      <c r="A25" s="1340"/>
      <c r="B25" s="327" t="s">
        <v>118</v>
      </c>
      <c r="C25" s="328">
        <v>191405</v>
      </c>
      <c r="D25" s="328">
        <v>121548</v>
      </c>
      <c r="E25" s="328">
        <v>69857</v>
      </c>
      <c r="F25" s="328">
        <v>190016</v>
      </c>
      <c r="G25" s="328">
        <v>121986</v>
      </c>
      <c r="H25" s="328">
        <v>68030</v>
      </c>
      <c r="I25" s="328">
        <v>187369</v>
      </c>
      <c r="J25" s="328">
        <v>120734</v>
      </c>
      <c r="K25" s="328">
        <v>66635</v>
      </c>
      <c r="L25" s="328">
        <v>196486</v>
      </c>
      <c r="M25" s="328">
        <v>125830</v>
      </c>
      <c r="N25" s="328">
        <v>70656</v>
      </c>
      <c r="O25" s="328">
        <v>205259</v>
      </c>
      <c r="P25" s="328">
        <v>128425</v>
      </c>
      <c r="Q25" s="328">
        <v>76834</v>
      </c>
      <c r="R25" s="328">
        <v>214806</v>
      </c>
      <c r="S25" s="328">
        <v>143643</v>
      </c>
      <c r="T25" s="328">
        <v>71163</v>
      </c>
      <c r="U25" s="328">
        <v>211585</v>
      </c>
      <c r="V25" s="328">
        <v>143655</v>
      </c>
      <c r="W25" s="328">
        <v>67930</v>
      </c>
      <c r="X25" s="328">
        <v>222669</v>
      </c>
      <c r="Y25" s="328">
        <v>148331</v>
      </c>
      <c r="Z25" s="328">
        <v>74338</v>
      </c>
      <c r="AA25" s="328">
        <v>226411</v>
      </c>
      <c r="AB25" s="328">
        <v>149911</v>
      </c>
      <c r="AC25" s="328">
        <v>76500</v>
      </c>
      <c r="AD25" s="328">
        <f t="shared" si="0"/>
        <v>234194</v>
      </c>
      <c r="AE25" s="328">
        <v>161802</v>
      </c>
      <c r="AF25" s="328">
        <v>72392</v>
      </c>
      <c r="AG25" s="328">
        <v>226253</v>
      </c>
      <c r="AH25" s="328">
        <v>147182</v>
      </c>
      <c r="AI25" s="328">
        <v>79071</v>
      </c>
      <c r="AJ25" s="328">
        <v>229809</v>
      </c>
      <c r="AK25" s="328">
        <v>155960</v>
      </c>
      <c r="AL25" s="328">
        <v>73849</v>
      </c>
      <c r="AM25" s="328">
        <f t="shared" si="1"/>
        <v>221370</v>
      </c>
      <c r="AN25" s="328">
        <v>143306</v>
      </c>
      <c r="AO25" s="328">
        <v>78064</v>
      </c>
      <c r="AP25" s="328">
        <f t="shared" si="2"/>
        <v>198401</v>
      </c>
      <c r="AQ25" s="126">
        <v>137840</v>
      </c>
      <c r="AR25" s="126">
        <v>60561</v>
      </c>
      <c r="AS25" s="328">
        <f t="shared" si="3"/>
        <v>251161</v>
      </c>
      <c r="AT25" s="126">
        <f>+'C20A2'!AT25+'C20A3'!AT25</f>
        <v>157395</v>
      </c>
      <c r="AU25" s="126">
        <f>+'C20A2'!AU25+'C20A3'!AU25</f>
        <v>93766</v>
      </c>
    </row>
  </sheetData>
  <mergeCells count="17">
    <mergeCell ref="L6:N6"/>
    <mergeCell ref="O6:Q6"/>
    <mergeCell ref="R6:T6"/>
    <mergeCell ref="U6:W6"/>
    <mergeCell ref="X6:Z6"/>
    <mergeCell ref="A8:A25"/>
    <mergeCell ref="A6:B7"/>
    <mergeCell ref="C6:E6"/>
    <mergeCell ref="F6:H6"/>
    <mergeCell ref="I6:K6"/>
    <mergeCell ref="AG6:AI6"/>
    <mergeCell ref="AD6:AF6"/>
    <mergeCell ref="AA6:AC6"/>
    <mergeCell ref="AP6:AR6"/>
    <mergeCell ref="AS6:AU6"/>
    <mergeCell ref="AM6:AO6"/>
    <mergeCell ref="AJ6:AL6"/>
  </mergeCells>
  <phoneticPr fontId="3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2:Q21"/>
  <sheetViews>
    <sheetView showGridLines="0" workbookViewId="0">
      <selection activeCell="A2" sqref="A2:Q2"/>
    </sheetView>
  </sheetViews>
  <sheetFormatPr baseColWidth="10" defaultColWidth="11.44140625" defaultRowHeight="13.8"/>
  <cols>
    <col min="1" max="1" width="6.6640625" style="11" customWidth="1"/>
    <col min="2" max="2" width="39.88671875" style="11" customWidth="1"/>
    <col min="3" max="17" width="9.6640625" style="11" customWidth="1"/>
    <col min="18" max="16384" width="11.44140625" style="11"/>
  </cols>
  <sheetData>
    <row r="2" spans="1:17" ht="18.75" customHeight="1">
      <c r="A2" s="1341" t="s">
        <v>321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</row>
    <row r="3" spans="1:17" ht="24" customHeight="1">
      <c r="A3" s="1338" t="s">
        <v>105</v>
      </c>
      <c r="B3" s="1195" t="s">
        <v>107</v>
      </c>
      <c r="C3" s="1195">
        <v>2007</v>
      </c>
      <c r="D3" s="1195">
        <v>2008</v>
      </c>
      <c r="E3" s="1195">
        <v>2009</v>
      </c>
      <c r="F3" s="1195">
        <v>2010</v>
      </c>
      <c r="G3" s="1195">
        <v>2011</v>
      </c>
      <c r="H3" s="1195">
        <v>2012</v>
      </c>
      <c r="I3" s="1195">
        <v>2013</v>
      </c>
      <c r="J3" s="1195">
        <v>2014</v>
      </c>
      <c r="K3" s="1195">
        <v>2015</v>
      </c>
      <c r="L3" s="1195">
        <v>2016</v>
      </c>
      <c r="M3" s="1195">
        <v>2017</v>
      </c>
      <c r="N3" s="1195">
        <v>2018</v>
      </c>
      <c r="O3" s="1195">
        <v>2019</v>
      </c>
      <c r="P3" s="1195">
        <v>2020</v>
      </c>
      <c r="Q3" s="1195">
        <v>2021</v>
      </c>
    </row>
    <row r="4" spans="1:17" ht="22.5" customHeight="1">
      <c r="A4" s="1339"/>
      <c r="B4" s="17" t="s">
        <v>99</v>
      </c>
      <c r="C4" s="25">
        <v>72.889230509685802</v>
      </c>
      <c r="D4" s="25">
        <v>73.04400049606285</v>
      </c>
      <c r="E4" s="25">
        <v>73.215629264062642</v>
      </c>
      <c r="F4" s="25">
        <v>73.385257637317594</v>
      </c>
      <c r="G4" s="25">
        <v>74.520107283060639</v>
      </c>
      <c r="H4" s="25">
        <v>74.250700005140985</v>
      </c>
      <c r="I4" s="25">
        <v>74.527975008445225</v>
      </c>
      <c r="J4" s="25">
        <v>74.80926693701133</v>
      </c>
      <c r="K4" s="25">
        <v>75.094277221715799</v>
      </c>
      <c r="L4" s="25">
        <f>+'C1A2'!L7/'C1A2'!L4*100</f>
        <v>75.390655547085856</v>
      </c>
      <c r="M4" s="25">
        <f>+'C1A2'!M7/'C1A2'!M4*100</f>
        <v>75.612333520153001</v>
      </c>
      <c r="N4" s="25">
        <f>+'C1A2'!N7/'C1A2'!N4*100</f>
        <v>75.836059997154777</v>
      </c>
      <c r="O4" s="25">
        <f>+'C1A2'!O7/'C1A2'!O4*100</f>
        <v>76.064476255994933</v>
      </c>
      <c r="P4" s="829" t="s">
        <v>319</v>
      </c>
      <c r="Q4" s="25">
        <f>+'C1A2'!Q7/'C1A2'!Q4*100</f>
        <v>76.566392694945435</v>
      </c>
    </row>
    <row r="5" spans="1:17">
      <c r="A5" s="1339"/>
      <c r="B5" s="16" t="s">
        <v>97</v>
      </c>
      <c r="C5" s="26">
        <v>71.750832541720229</v>
      </c>
      <c r="D5" s="26">
        <v>71.484098769481591</v>
      </c>
      <c r="E5" s="26">
        <v>71.440375434692285</v>
      </c>
      <c r="F5" s="26">
        <v>71.959376897670211</v>
      </c>
      <c r="G5" s="26">
        <v>72.88201783591272</v>
      </c>
      <c r="H5" s="26">
        <v>72.375035693193595</v>
      </c>
      <c r="I5" s="26">
        <v>72.890876539054844</v>
      </c>
      <c r="J5" s="26">
        <v>72.861534669944177</v>
      </c>
      <c r="K5" s="26">
        <v>73.12176091090933</v>
      </c>
      <c r="L5" s="26">
        <f>+'C1A2'!L8/'C1A2'!L5*100</f>
        <v>74.22483306414675</v>
      </c>
      <c r="M5" s="26">
        <f>+'C1A2'!M8/'C1A2'!M5*100</f>
        <v>74.378238607195982</v>
      </c>
      <c r="N5" s="26">
        <f>+'C1A2'!N8/'C1A2'!N5*100</f>
        <v>74.694111143346646</v>
      </c>
      <c r="O5" s="26">
        <f>+'C1A2'!O8/'C1A2'!O5*100</f>
        <v>75.056481110947288</v>
      </c>
      <c r="P5" s="830" t="s">
        <v>319</v>
      </c>
      <c r="Q5" s="26">
        <f>+'C1A2'!Q8/'C1A2'!Q5*100</f>
        <v>74.745025703859568</v>
      </c>
    </row>
    <row r="6" spans="1:17">
      <c r="A6" s="1339"/>
      <c r="B6" s="16" t="s">
        <v>98</v>
      </c>
      <c r="C6" s="26">
        <v>73.954462437152173</v>
      </c>
      <c r="D6" s="26">
        <v>74.492340545217743</v>
      </c>
      <c r="E6" s="26">
        <v>74.876773461530661</v>
      </c>
      <c r="F6" s="26">
        <v>74.715150447703977</v>
      </c>
      <c r="G6" s="26">
        <v>76.024554474972746</v>
      </c>
      <c r="H6" s="26">
        <v>75.966521514685979</v>
      </c>
      <c r="I6" s="26">
        <v>76.06521977008714</v>
      </c>
      <c r="J6" s="26">
        <v>76.613760536128638</v>
      </c>
      <c r="K6" s="26">
        <v>76.97121639876417</v>
      </c>
      <c r="L6" s="26">
        <f>+'C1A2'!L9/'C1A2'!L6*100</f>
        <v>76.48893121699129</v>
      </c>
      <c r="M6" s="26">
        <f>+'C1A2'!M9/'C1A2'!M6*100</f>
        <v>76.786437338505792</v>
      </c>
      <c r="N6" s="26">
        <f>+'C1A2'!N9/'C1A2'!N6*100</f>
        <v>76.898471768916892</v>
      </c>
      <c r="O6" s="26">
        <f>+'C1A2'!O9/'C1A2'!O6*100</f>
        <v>77.00776372317074</v>
      </c>
      <c r="P6" s="830" t="s">
        <v>319</v>
      </c>
      <c r="Q6" s="26">
        <f>+'C1A2'!Q9/'C1A2'!Q6*100</f>
        <v>78.269214606556204</v>
      </c>
    </row>
    <row r="7" spans="1:17" ht="22.5" customHeight="1">
      <c r="A7" s="1339"/>
      <c r="B7" s="17" t="s">
        <v>100</v>
      </c>
      <c r="C7" s="27">
        <v>62.564185916481918</v>
      </c>
      <c r="D7" s="27">
        <v>64.370728022266263</v>
      </c>
      <c r="E7" s="27">
        <v>64.359365455362038</v>
      </c>
      <c r="F7" s="27">
        <v>63.977683626136816</v>
      </c>
      <c r="G7" s="27">
        <v>63.203026607982835</v>
      </c>
      <c r="H7" s="27">
        <v>63.607568022574966</v>
      </c>
      <c r="I7" s="27">
        <v>64.089517670176818</v>
      </c>
      <c r="J7" s="27">
        <v>64.344608667427622</v>
      </c>
      <c r="K7" s="27">
        <v>64.46366992798599</v>
      </c>
      <c r="L7" s="27">
        <f>+'C1A2'!L10/'C1A2'!L7*100</f>
        <v>64.596923279753923</v>
      </c>
      <c r="M7" s="27">
        <f>+'C1A2'!M10/'C1A2'!M7*100</f>
        <v>64.23980860125009</v>
      </c>
      <c r="N7" s="27">
        <f>+'C1A2'!N10/'C1A2'!N7*100</f>
        <v>65.149344880426412</v>
      </c>
      <c r="O7" s="27">
        <f>+'C1A2'!O10/'C1A2'!O7*100</f>
        <v>65.940805844723428</v>
      </c>
      <c r="P7" s="831" t="s">
        <v>319</v>
      </c>
      <c r="Q7" s="27">
        <f>+'C1A2'!Q10/'C1A2'!Q7*100</f>
        <v>59.840095609815137</v>
      </c>
    </row>
    <row r="8" spans="1:17">
      <c r="A8" s="1339"/>
      <c r="B8" s="16" t="s">
        <v>97</v>
      </c>
      <c r="C8" s="26">
        <v>75.962552670554217</v>
      </c>
      <c r="D8" s="26">
        <v>78.932942135465311</v>
      </c>
      <c r="E8" s="26">
        <v>78.553285433943159</v>
      </c>
      <c r="F8" s="26">
        <v>78.32128610149519</v>
      </c>
      <c r="G8" s="26">
        <v>77.840667422292881</v>
      </c>
      <c r="H8" s="26">
        <v>77.913712524936557</v>
      </c>
      <c r="I8" s="26">
        <v>77.581087305526864</v>
      </c>
      <c r="J8" s="26">
        <v>77.654131308816119</v>
      </c>
      <c r="K8" s="26">
        <v>76.583419399214563</v>
      </c>
      <c r="L8" s="26">
        <f>+'C1A2'!L11/'C1A2'!L8*100</f>
        <v>76.74327262098322</v>
      </c>
      <c r="M8" s="26">
        <f>+'C1A2'!M11/'C1A2'!M8*100</f>
        <v>76.019455084592451</v>
      </c>
      <c r="N8" s="26">
        <f>+'C1A2'!N11/'C1A2'!N8*100</f>
        <v>77.163191421728001</v>
      </c>
      <c r="O8" s="26">
        <f>+'C1A2'!O11/'C1A2'!O8*100</f>
        <v>76.604039727541945</v>
      </c>
      <c r="P8" s="830" t="s">
        <v>319</v>
      </c>
      <c r="Q8" s="26">
        <f>+'C1A2'!Q11/'C1A2'!Q8*100</f>
        <v>72.21605026811622</v>
      </c>
    </row>
    <row r="9" spans="1:17">
      <c r="A9" s="1339"/>
      <c r="B9" s="16" t="s">
        <v>98</v>
      </c>
      <c r="C9" s="26">
        <v>50.400519968940785</v>
      </c>
      <c r="D9" s="26">
        <v>51.395991731909938</v>
      </c>
      <c r="E9" s="26">
        <v>51.687345906499537</v>
      </c>
      <c r="F9" s="26">
        <v>51.093099818230769</v>
      </c>
      <c r="G9" s="26">
        <v>50.315281860309426</v>
      </c>
      <c r="H9" s="26">
        <v>51.139299401270918</v>
      </c>
      <c r="I9" s="26">
        <v>51.949543937798083</v>
      </c>
      <c r="J9" s="26">
        <v>52.617792941422358</v>
      </c>
      <c r="K9" s="26">
        <v>53.507934636695175</v>
      </c>
      <c r="L9" s="26">
        <f>+'C1A2'!L12/'C1A2'!L9*100</f>
        <v>53.493028417040577</v>
      </c>
      <c r="M9" s="26">
        <f>+'C1A2'!M12/'C1A2'!M9*100</f>
        <v>53.38426523245532</v>
      </c>
      <c r="N9" s="26">
        <f>+'C1A2'!N12/'C1A2'!N9*100</f>
        <v>54.292666912307844</v>
      </c>
      <c r="O9" s="26">
        <f>+'C1A2'!O12/'C1A2'!O9*100</f>
        <v>56.214940633160971</v>
      </c>
      <c r="P9" s="830" t="s">
        <v>319</v>
      </c>
      <c r="Q9" s="26">
        <f>+'C1A2'!Q12/'C1A2'!Q9*100</f>
        <v>48.79061669043621</v>
      </c>
    </row>
    <row r="10" spans="1:17" ht="22.5" customHeight="1">
      <c r="A10" s="1339"/>
      <c r="B10" s="17" t="s">
        <v>101</v>
      </c>
      <c r="C10" s="27">
        <v>57.69392306141954</v>
      </c>
      <c r="D10" s="27">
        <v>60.199618085429066</v>
      </c>
      <c r="E10" s="27">
        <v>59.298584578788713</v>
      </c>
      <c r="F10" s="27">
        <v>59.051645421673548</v>
      </c>
      <c r="G10" s="27">
        <v>59.808717574441381</v>
      </c>
      <c r="H10" s="27">
        <v>60.567896092341044</v>
      </c>
      <c r="I10" s="27">
        <v>61.080072712985455</v>
      </c>
      <c r="J10" s="27">
        <v>60.853317092215839</v>
      </c>
      <c r="K10" s="27">
        <v>60.725103437118321</v>
      </c>
      <c r="L10" s="27">
        <f>+'C1A2'!L13/'C1A2'!L7*100</f>
        <v>60.436981909800082</v>
      </c>
      <c r="M10" s="27">
        <f>+'C1A2'!M13/'C1A2'!M7*100</f>
        <v>59.794427406912845</v>
      </c>
      <c r="N10" s="27">
        <f>+'C1A2'!N13/'C1A2'!N7*100</f>
        <v>60.55449529855904</v>
      </c>
      <c r="O10" s="27">
        <f>+'C1A2'!O13/'C1A2'!O7*100</f>
        <v>60.470033700681014</v>
      </c>
      <c r="P10" s="831" t="s">
        <v>319</v>
      </c>
      <c r="Q10" s="27">
        <f>+'C1A2'!Q13/'C1A2'!Q7*100</f>
        <v>51.807812169072044</v>
      </c>
    </row>
    <row r="11" spans="1:17">
      <c r="A11" s="1339"/>
      <c r="B11" s="16" t="s">
        <v>97</v>
      </c>
      <c r="C11" s="26">
        <v>71.032561469474302</v>
      </c>
      <c r="D11" s="26">
        <v>74.664899618339149</v>
      </c>
      <c r="E11" s="26">
        <v>73.575942689540213</v>
      </c>
      <c r="F11" s="26">
        <v>73.219125832789828</v>
      </c>
      <c r="G11" s="26">
        <v>73.701000135442428</v>
      </c>
      <c r="H11" s="26">
        <v>74.629112774067863</v>
      </c>
      <c r="I11" s="26">
        <v>74.52843477910892</v>
      </c>
      <c r="J11" s="26">
        <v>74.015205843366417</v>
      </c>
      <c r="K11" s="26">
        <v>72.689420312108894</v>
      </c>
      <c r="L11" s="26">
        <f>+'C1A2'!L14/'C1A2'!L8*100</f>
        <v>72.398107382305128</v>
      </c>
      <c r="M11" s="26">
        <f>+'C1A2'!M14/'C1A2'!M8*100</f>
        <v>71.624953790732988</v>
      </c>
      <c r="N11" s="26">
        <f>+'C1A2'!N14/'C1A2'!N8*100</f>
        <v>72.549027185848715</v>
      </c>
      <c r="O11" s="26">
        <f>+'C1A2'!O14/'C1A2'!O8*100</f>
        <v>71.190797338277136</v>
      </c>
      <c r="P11" s="830" t="s">
        <v>319</v>
      </c>
      <c r="Q11" s="26">
        <f>+'C1A2'!Q14/'C1A2'!Q8*100</f>
        <v>62.338023325532021</v>
      </c>
    </row>
    <row r="12" spans="1:17">
      <c r="A12" s="1339"/>
      <c r="B12" s="16" t="s">
        <v>98</v>
      </c>
      <c r="C12" s="26">
        <v>45.584481308654659</v>
      </c>
      <c r="D12" s="26">
        <v>47.31124741622186</v>
      </c>
      <c r="E12" s="26">
        <v>46.552073300821121</v>
      </c>
      <c r="F12" s="26">
        <v>46.325268696057122</v>
      </c>
      <c r="G12" s="26">
        <v>47.577225226733056</v>
      </c>
      <c r="H12" s="26">
        <v>48.313090005264897</v>
      </c>
      <c r="I12" s="26">
        <v>48.978977982059305</v>
      </c>
      <c r="J12" s="26">
        <v>49.256579316590965</v>
      </c>
      <c r="K12" s="26">
        <v>49.909872566654371</v>
      </c>
      <c r="L12" s="26">
        <f>+'C1A2'!L15/'C1A2'!L9*100</f>
        <v>49.502414168067666</v>
      </c>
      <c r="M12" s="26">
        <f>+'C1A2'!M15/'C1A2'!M9*100</f>
        <v>48.891995621982865</v>
      </c>
      <c r="N12" s="26">
        <f>+'C1A2'!N15/'C1A2'!N9*100</f>
        <v>49.715271605218533</v>
      </c>
      <c r="O12" s="26">
        <f>+'C1A2'!O15/'C1A2'!O9*100</f>
        <v>50.691695979674421</v>
      </c>
      <c r="P12" s="830" t="s">
        <v>319</v>
      </c>
      <c r="Q12" s="26">
        <f>+'C1A2'!Q15/'C1A2'!Q9*100</f>
        <v>42.406246843210887</v>
      </c>
    </row>
    <row r="13" spans="1:17" ht="22.5" customHeight="1">
      <c r="A13" s="1339"/>
      <c r="B13" s="17" t="s">
        <v>102</v>
      </c>
      <c r="C13" s="27">
        <v>2.7567174068848632</v>
      </c>
      <c r="D13" s="27">
        <v>2.0914734430406221</v>
      </c>
      <c r="E13" s="27">
        <v>2.0755902571252034</v>
      </c>
      <c r="F13" s="27">
        <v>1.8224551963012785</v>
      </c>
      <c r="G13" s="27">
        <v>1.3004636540777841</v>
      </c>
      <c r="H13" s="27">
        <v>1.9494798656660932</v>
      </c>
      <c r="I13" s="27">
        <v>2.045149153453373</v>
      </c>
      <c r="J13" s="27">
        <v>1.8105495215175516</v>
      </c>
      <c r="K13" s="27">
        <v>2.3345538807404855</v>
      </c>
      <c r="L13" s="27">
        <f>+'C1A2'!L16/'C1A2'!L13*100</f>
        <v>2.2163337420872438</v>
      </c>
      <c r="M13" s="27">
        <f>+'C1A2'!M16/'C1A2'!M13*100</f>
        <v>2.5011729916214884</v>
      </c>
      <c r="N13" s="27">
        <f>+'C1A2'!N16/'C1A2'!N13*100</f>
        <v>3.4288622797124511</v>
      </c>
      <c r="O13" s="27">
        <f>+'C1A2'!O16/'C1A2'!O13*100</f>
        <v>4.3629427672283079</v>
      </c>
      <c r="P13" s="831" t="s">
        <v>319</v>
      </c>
      <c r="Q13" s="27">
        <f>+'C1A2'!Q16/'C1A2'!Q13*100</f>
        <v>6.4658808490204862</v>
      </c>
    </row>
    <row r="14" spans="1:17">
      <c r="A14" s="1339"/>
      <c r="B14" s="16" t="s">
        <v>97</v>
      </c>
      <c r="C14" s="26">
        <v>2.835391128559146</v>
      </c>
      <c r="D14" s="26">
        <v>2.027850178763154</v>
      </c>
      <c r="E14" s="26">
        <v>2.0387385417301491</v>
      </c>
      <c r="F14" s="26">
        <v>1.8105184003485753</v>
      </c>
      <c r="G14" s="26">
        <v>1.2780273757074851</v>
      </c>
      <c r="H14" s="26">
        <v>1.8029423114934631</v>
      </c>
      <c r="I14" s="26">
        <v>2.192960744517598</v>
      </c>
      <c r="J14" s="26">
        <v>2.0775682865922507</v>
      </c>
      <c r="K14" s="26">
        <v>2.486301756355739</v>
      </c>
      <c r="L14" s="26">
        <f>+'C1A2'!L17/'C1A2'!L14*100</f>
        <v>2.1454005102756049</v>
      </c>
      <c r="M14" s="26">
        <f>+'C1A2'!M17/'C1A2'!M14*100</f>
        <v>2.32915034330534</v>
      </c>
      <c r="N14" s="26">
        <f>+'C1A2'!N17/'C1A2'!N14*100</f>
        <v>3.658541457743187</v>
      </c>
      <c r="O14" s="26">
        <f>+'C1A2'!O17/'C1A2'!O14*100</f>
        <v>4.3829360073999322</v>
      </c>
      <c r="P14" s="830" t="s">
        <v>319</v>
      </c>
      <c r="Q14" s="26">
        <f>+'C1A2'!Q17/'C1A2'!Q14*100</f>
        <v>8.0327845423883844</v>
      </c>
    </row>
    <row r="15" spans="1:17">
      <c r="A15" s="1339"/>
      <c r="B15" s="16" t="s">
        <v>98</v>
      </c>
      <c r="C15" s="26">
        <v>2.6454205816006944</v>
      </c>
      <c r="D15" s="26">
        <v>2.1809355580689025</v>
      </c>
      <c r="E15" s="26">
        <v>2.1275896169984598</v>
      </c>
      <c r="F15" s="26">
        <v>1.8394027304179938</v>
      </c>
      <c r="G15" s="26">
        <v>1.3310643237823863</v>
      </c>
      <c r="H15" s="26">
        <v>2.1467566340376552</v>
      </c>
      <c r="I15" s="26">
        <v>1.8427652158553391</v>
      </c>
      <c r="J15" s="26">
        <v>1.4570277968765346</v>
      </c>
      <c r="K15" s="26">
        <v>2.1347723887278227</v>
      </c>
      <c r="L15" s="26">
        <f>+'C1A2'!L18/'C1A2'!L15*100</f>
        <v>2.3111712545849508</v>
      </c>
      <c r="M15" s="26">
        <f>+'C1A2'!M18/'C1A2'!M15*100</f>
        <v>2.7334100541307849</v>
      </c>
      <c r="N15" s="26">
        <f>+'C1A2'!N18/'C1A2'!N15*100</f>
        <v>3.1259769226716312</v>
      </c>
      <c r="O15" s="26">
        <f>+'C1A2'!O18/'C1A2'!O15*100</f>
        <v>4.3373327700797919</v>
      </c>
      <c r="P15" s="830" t="s">
        <v>319</v>
      </c>
      <c r="Q15" s="26">
        <f>+'C1A2'!Q18/'C1A2'!Q15*100</f>
        <v>4.4093814711443233</v>
      </c>
    </row>
    <row r="16" spans="1:17" ht="22.5" customHeight="1">
      <c r="A16" s="1339"/>
      <c r="B16" s="17" t="s">
        <v>103</v>
      </c>
      <c r="C16" s="27">
        <v>7.7844261596623108</v>
      </c>
      <c r="D16" s="27">
        <v>6.479824083074516</v>
      </c>
      <c r="E16" s="27">
        <v>7.8633169248434456</v>
      </c>
      <c r="F16" s="27">
        <v>7.699619500526647</v>
      </c>
      <c r="G16" s="27">
        <v>5.3704849525556408</v>
      </c>
      <c r="H16" s="27">
        <v>4.7787897332517373</v>
      </c>
      <c r="I16" s="27">
        <v>4.6956898204146915</v>
      </c>
      <c r="J16" s="27">
        <v>5.4259271250788448</v>
      </c>
      <c r="K16" s="27">
        <v>5.7994937226566856</v>
      </c>
      <c r="L16" s="27">
        <f>+'C1A2'!L19/'C1A2'!L10*100</f>
        <v>6.439844436457336</v>
      </c>
      <c r="M16" s="27">
        <f>+'C1A2'!M19/'C1A2'!M10*100</f>
        <v>6.9199788902402597</v>
      </c>
      <c r="N16" s="27">
        <f>+'C1A2'!N19/'C1A2'!N10*100</f>
        <v>7.0527947599482985</v>
      </c>
      <c r="O16" s="27">
        <f>+'C1A2'!O19/'C1A2'!O10*100</f>
        <v>8.2964896682107856</v>
      </c>
      <c r="P16" s="831" t="s">
        <v>319</v>
      </c>
      <c r="Q16" s="27">
        <f>+'C1A2'!Q19/'C1A2'!Q10*100</f>
        <v>13.422912110831616</v>
      </c>
    </row>
    <row r="17" spans="1:17">
      <c r="A17" s="1339"/>
      <c r="B17" s="16" t="s">
        <v>97</v>
      </c>
      <c r="C17" s="26">
        <v>6.4900283465473327</v>
      </c>
      <c r="D17" s="26">
        <v>5.407175257449933</v>
      </c>
      <c r="E17" s="26">
        <v>6.3362629798450394</v>
      </c>
      <c r="F17" s="26">
        <v>6.5143979659547071</v>
      </c>
      <c r="G17" s="26">
        <v>5.3181292297923912</v>
      </c>
      <c r="H17" s="26">
        <v>4.2156889261533195</v>
      </c>
      <c r="I17" s="26">
        <v>3.9347895633327474</v>
      </c>
      <c r="J17" s="26">
        <v>4.6860680869358617</v>
      </c>
      <c r="K17" s="26">
        <v>5.0846503298671193</v>
      </c>
      <c r="L17" s="26">
        <f>+'C1A2'!L20/'C1A2'!L11*100</f>
        <v>5.6619493673899335</v>
      </c>
      <c r="M17" s="26">
        <f>+'C1A2'!M20/'C1A2'!M11*100</f>
        <v>5.7807587399428098</v>
      </c>
      <c r="N17" s="26">
        <f>+'C1A2'!N20/'C1A2'!N11*100</f>
        <v>5.9797477927798761</v>
      </c>
      <c r="O17" s="26">
        <f>+'C1A2'!O20/'C1A2'!O11*100</f>
        <v>7.0665233955260334</v>
      </c>
      <c r="P17" s="830" t="s">
        <v>319</v>
      </c>
      <c r="Q17" s="26">
        <f>+'C1A2'!Q20/'C1A2'!Q11*100</f>
        <v>13.678437003837912</v>
      </c>
    </row>
    <row r="18" spans="1:17">
      <c r="A18" s="1339"/>
      <c r="B18" s="16" t="s">
        <v>98</v>
      </c>
      <c r="C18" s="26">
        <v>9.555533679521572</v>
      </c>
      <c r="D18" s="26">
        <v>7.9475931449961985</v>
      </c>
      <c r="E18" s="26">
        <v>9.9352607792397123</v>
      </c>
      <c r="F18" s="26">
        <v>9.3316536658290943</v>
      </c>
      <c r="G18" s="26">
        <v>5.441799255299907</v>
      </c>
      <c r="H18" s="26">
        <v>5.5264922067661075</v>
      </c>
      <c r="I18" s="26">
        <v>5.7181752342149395</v>
      </c>
      <c r="J18" s="26">
        <v>6.3879791168233151</v>
      </c>
      <c r="K18" s="26">
        <v>6.7243523684304041</v>
      </c>
      <c r="L18" s="26">
        <f>+'C1A2'!L21/'C1A2'!L12*100</f>
        <v>7.4600641748330592</v>
      </c>
      <c r="M18" s="26">
        <f>+'C1A2'!M21/'C1A2'!M12*100</f>
        <v>8.4149694501018342</v>
      </c>
      <c r="N18" s="26">
        <f>+'C1A2'!N21/'C1A2'!N12*100</f>
        <v>8.4309641935302295</v>
      </c>
      <c r="O18" s="26">
        <f>+'C1A2'!O21/'C1A2'!O12*100</f>
        <v>9.8252254494571289</v>
      </c>
      <c r="P18" s="830" t="s">
        <v>319</v>
      </c>
      <c r="Q18" s="26">
        <f>+'C1A2'!Q21/'C1A2'!Q12*100</f>
        <v>13.085241139156931</v>
      </c>
    </row>
    <row r="19" spans="1:17" ht="22.5" customHeight="1">
      <c r="A19" s="1339"/>
      <c r="B19" s="17" t="s">
        <v>104</v>
      </c>
      <c r="C19" s="27">
        <v>37.435814083518082</v>
      </c>
      <c r="D19" s="27">
        <v>35.629271977733737</v>
      </c>
      <c r="E19" s="27">
        <v>35.640634544637955</v>
      </c>
      <c r="F19" s="27">
        <v>36.022316373863177</v>
      </c>
      <c r="G19" s="27">
        <v>36.796973392017165</v>
      </c>
      <c r="H19" s="27">
        <v>36.392431977425034</v>
      </c>
      <c r="I19" s="27">
        <v>35.910482329823182</v>
      </c>
      <c r="J19" s="27">
        <v>35.655391332572371</v>
      </c>
      <c r="K19" s="27">
        <v>35.536330072014003</v>
      </c>
      <c r="L19" s="27">
        <f>+'C1A2'!L22/'C1A2'!L7*100</f>
        <v>35.403076720246077</v>
      </c>
      <c r="M19" s="27">
        <f>+'C1A2'!M22/'C1A2'!M7*100</f>
        <v>35.76019139874991</v>
      </c>
      <c r="N19" s="27">
        <f>+'C1A2'!N22/'C1A2'!N7*100</f>
        <v>34.850655119573595</v>
      </c>
      <c r="O19" s="27">
        <f>+'C1A2'!O22/'C1A2'!O7*100</f>
        <v>34.059194155276565</v>
      </c>
      <c r="P19" s="831" t="s">
        <v>319</v>
      </c>
      <c r="Q19" s="27">
        <f>+'C1A2'!Q22/'C1A2'!Q7*100</f>
        <v>40.159904390184863</v>
      </c>
    </row>
    <row r="20" spans="1:17">
      <c r="A20" s="1339"/>
      <c r="B20" s="16" t="s">
        <v>97</v>
      </c>
      <c r="C20" s="26">
        <v>24.037447329445776</v>
      </c>
      <c r="D20" s="26">
        <v>21.067057864534693</v>
      </c>
      <c r="E20" s="26">
        <v>21.446714566056848</v>
      </c>
      <c r="F20" s="26">
        <v>21.678713898504807</v>
      </c>
      <c r="G20" s="26">
        <v>22.159332577707126</v>
      </c>
      <c r="H20" s="26">
        <v>22.086287475063454</v>
      </c>
      <c r="I20" s="26">
        <v>22.418912694473139</v>
      </c>
      <c r="J20" s="26">
        <v>22.345868691183885</v>
      </c>
      <c r="K20" s="26">
        <v>23.416580600785426</v>
      </c>
      <c r="L20" s="26">
        <f>+'C1A2'!L23/'C1A2'!L8*100</f>
        <v>23.256727379016791</v>
      </c>
      <c r="M20" s="26">
        <f>+'C1A2'!M23/'C1A2'!M8*100</f>
        <v>23.980544915407545</v>
      </c>
      <c r="N20" s="26">
        <f>+'C1A2'!N23/'C1A2'!N8*100</f>
        <v>22.836808578271999</v>
      </c>
      <c r="O20" s="26">
        <f>+'C1A2'!O23/'C1A2'!O8*100</f>
        <v>23.395960272458051</v>
      </c>
      <c r="P20" s="830" t="s">
        <v>319</v>
      </c>
      <c r="Q20" s="26">
        <f>+'C1A2'!Q23/'C1A2'!Q8*100</f>
        <v>27.783949731883776</v>
      </c>
    </row>
    <row r="21" spans="1:17">
      <c r="A21" s="1340"/>
      <c r="B21" s="23" t="s">
        <v>98</v>
      </c>
      <c r="C21" s="28">
        <v>49.599480031059215</v>
      </c>
      <c r="D21" s="28">
        <v>48.604008268090055</v>
      </c>
      <c r="E21" s="28">
        <v>48.312654093500463</v>
      </c>
      <c r="F21" s="28">
        <v>48.906900181769231</v>
      </c>
      <c r="G21" s="28">
        <v>49.684718139690574</v>
      </c>
      <c r="H21" s="28">
        <v>48.860700598729082</v>
      </c>
      <c r="I21" s="28">
        <v>48.05045606220191</v>
      </c>
      <c r="J21" s="28">
        <v>47.382207058577642</v>
      </c>
      <c r="K21" s="28">
        <v>46.492065363304825</v>
      </c>
      <c r="L21" s="28">
        <f>+'C1A2'!L24/'C1A2'!L9*100</f>
        <v>46.506971582959423</v>
      </c>
      <c r="M21" s="28">
        <f>+'C1A2'!M24/'C1A2'!M9*100</f>
        <v>46.615734767544687</v>
      </c>
      <c r="N21" s="28">
        <f>+'C1A2'!N24/'C1A2'!N9*100</f>
        <v>45.707333087692156</v>
      </c>
      <c r="O21" s="28">
        <f>+'C1A2'!O24/'C1A2'!O9*100</f>
        <v>43.785059366839036</v>
      </c>
      <c r="P21" s="832" t="s">
        <v>319</v>
      </c>
      <c r="Q21" s="28">
        <f>+'C1A2'!Q24/'C1A2'!Q9*100</f>
        <v>51.209383309563783</v>
      </c>
    </row>
  </sheetData>
  <mergeCells count="2">
    <mergeCell ref="A3:A21"/>
    <mergeCell ref="A2:Q2"/>
  </mergeCells>
  <pageMargins left="0.7" right="0.7" top="0.75" bottom="0.75" header="0.3" footer="0.3"/>
  <pageSetup paperSize="9" orientation="portrait" horizontalDpi="4294967293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</sheetPr>
  <dimension ref="A5:AU25"/>
  <sheetViews>
    <sheetView showGridLines="0" workbookViewId="0">
      <pane xSplit="2" ySplit="7" topLeftCell="C8" activePane="bottomRight" state="frozen"/>
      <selection activeCell="AV21" sqref="AV21"/>
      <selection pane="topRight" activeCell="AV21" sqref="AV21"/>
      <selection pane="bottomLeft" activeCell="AV21" sqref="AV21"/>
      <selection pane="bottomRight" activeCell="C5" sqref="C5"/>
    </sheetView>
  </sheetViews>
  <sheetFormatPr baseColWidth="10" defaultColWidth="11.44140625" defaultRowHeight="13.8"/>
  <cols>
    <col min="1" max="1" width="5.109375" style="11" customWidth="1"/>
    <col min="2" max="2" width="29.6640625" style="11" customWidth="1"/>
    <col min="3" max="10" width="7.44140625" style="11" bestFit="1" customWidth="1"/>
    <col min="11" max="11" width="7.44140625" style="11" customWidth="1"/>
    <col min="12" max="28" width="7.44140625" style="11" bestFit="1" customWidth="1"/>
    <col min="29" max="31" width="7.5546875" style="11" customWidth="1"/>
    <col min="32" max="35" width="7.6640625" style="11" customWidth="1"/>
    <col min="36" max="37" width="8.88671875" style="11" customWidth="1"/>
    <col min="38" max="47" width="8.33203125" style="11" customWidth="1"/>
    <col min="48" max="16384" width="11.44140625" style="11"/>
  </cols>
  <sheetData>
    <row r="5" spans="1:47">
      <c r="A5" s="1171" t="s">
        <v>335</v>
      </c>
      <c r="B5" s="1171"/>
      <c r="C5" s="1171"/>
      <c r="D5" s="1171"/>
      <c r="E5" s="1171"/>
      <c r="F5" s="1171"/>
      <c r="G5" s="1171"/>
      <c r="H5" s="1171"/>
      <c r="I5" s="1171"/>
      <c r="J5" s="1171"/>
      <c r="K5" s="1171"/>
      <c r="L5" s="1171"/>
      <c r="M5" s="1171"/>
      <c r="N5" s="1171"/>
      <c r="O5" s="1171"/>
      <c r="P5" s="1171"/>
      <c r="Q5" s="1171"/>
      <c r="R5" s="1171"/>
      <c r="S5" s="1171"/>
      <c r="T5" s="1171"/>
      <c r="U5" s="1171"/>
      <c r="V5" s="1171"/>
      <c r="W5" s="1171"/>
      <c r="X5" s="1171"/>
      <c r="Y5" s="1171"/>
      <c r="Z5" s="1171"/>
      <c r="AA5" s="1171"/>
      <c r="AB5" s="1171"/>
      <c r="AC5" s="1171"/>
      <c r="AD5" s="1171"/>
      <c r="AE5" s="1171"/>
      <c r="AF5" s="1171"/>
      <c r="AG5" s="1171"/>
      <c r="AH5" s="1171"/>
      <c r="AI5" s="1171"/>
      <c r="AJ5" s="1171"/>
      <c r="AK5" s="1171"/>
      <c r="AL5" s="1171"/>
    </row>
    <row r="6" spans="1:47" ht="18.75" customHeight="1">
      <c r="A6" s="1484" t="s">
        <v>95</v>
      </c>
      <c r="B6" s="1485"/>
      <c r="C6" s="1387">
        <v>2007</v>
      </c>
      <c r="D6" s="1387"/>
      <c r="E6" s="1387"/>
      <c r="F6" s="1387">
        <v>2008</v>
      </c>
      <c r="G6" s="1387"/>
      <c r="H6" s="1387"/>
      <c r="I6" s="1387">
        <v>2009</v>
      </c>
      <c r="J6" s="1387"/>
      <c r="K6" s="1387"/>
      <c r="L6" s="1387">
        <v>2010</v>
      </c>
      <c r="M6" s="1387"/>
      <c r="N6" s="1387"/>
      <c r="O6" s="1387">
        <v>2011</v>
      </c>
      <c r="P6" s="1387"/>
      <c r="Q6" s="1387"/>
      <c r="R6" s="1387">
        <v>2012</v>
      </c>
      <c r="S6" s="1387"/>
      <c r="T6" s="1387"/>
      <c r="U6" s="1387">
        <v>2013</v>
      </c>
      <c r="V6" s="1387"/>
      <c r="W6" s="1387"/>
      <c r="X6" s="1387">
        <v>2014</v>
      </c>
      <c r="Y6" s="1387"/>
      <c r="Z6" s="1387"/>
      <c r="AA6" s="1387">
        <v>2015</v>
      </c>
      <c r="AB6" s="1387"/>
      <c r="AC6" s="1387"/>
      <c r="AD6" s="1387">
        <v>2016</v>
      </c>
      <c r="AE6" s="1387"/>
      <c r="AF6" s="1387"/>
      <c r="AG6" s="1387">
        <v>2017</v>
      </c>
      <c r="AH6" s="1387"/>
      <c r="AI6" s="1387"/>
      <c r="AJ6" s="1487">
        <v>2018</v>
      </c>
      <c r="AK6" s="1487"/>
      <c r="AL6" s="1487"/>
      <c r="AM6" s="1387">
        <v>2019</v>
      </c>
      <c r="AN6" s="1387"/>
      <c r="AO6" s="1387"/>
      <c r="AP6" s="1487">
        <v>2020</v>
      </c>
      <c r="AQ6" s="1487"/>
      <c r="AR6" s="1487"/>
      <c r="AS6" s="1387">
        <v>2021</v>
      </c>
      <c r="AT6" s="1387"/>
      <c r="AU6" s="1387"/>
    </row>
    <row r="7" spans="1:47" ht="30.75" customHeight="1">
      <c r="A7" s="1486"/>
      <c r="B7" s="1389"/>
      <c r="C7" s="318" t="s">
        <v>259</v>
      </c>
      <c r="D7" s="319" t="s">
        <v>260</v>
      </c>
      <c r="E7" s="319" t="s">
        <v>261</v>
      </c>
      <c r="F7" s="318" t="s">
        <v>259</v>
      </c>
      <c r="G7" s="319" t="s">
        <v>260</v>
      </c>
      <c r="H7" s="319" t="s">
        <v>261</v>
      </c>
      <c r="I7" s="318" t="s">
        <v>259</v>
      </c>
      <c r="J7" s="319" t="s">
        <v>260</v>
      </c>
      <c r="K7" s="319" t="s">
        <v>261</v>
      </c>
      <c r="L7" s="318" t="s">
        <v>259</v>
      </c>
      <c r="M7" s="319" t="s">
        <v>260</v>
      </c>
      <c r="N7" s="319" t="s">
        <v>261</v>
      </c>
      <c r="O7" s="318" t="s">
        <v>259</v>
      </c>
      <c r="P7" s="319" t="s">
        <v>260</v>
      </c>
      <c r="Q7" s="319" t="s">
        <v>261</v>
      </c>
      <c r="R7" s="318" t="s">
        <v>259</v>
      </c>
      <c r="S7" s="319" t="s">
        <v>260</v>
      </c>
      <c r="T7" s="319" t="s">
        <v>261</v>
      </c>
      <c r="U7" s="318" t="s">
        <v>259</v>
      </c>
      <c r="V7" s="319" t="s">
        <v>260</v>
      </c>
      <c r="W7" s="319" t="s">
        <v>261</v>
      </c>
      <c r="X7" s="318" t="s">
        <v>259</v>
      </c>
      <c r="Y7" s="319" t="s">
        <v>260</v>
      </c>
      <c r="Z7" s="319" t="s">
        <v>261</v>
      </c>
      <c r="AA7" s="318" t="s">
        <v>259</v>
      </c>
      <c r="AB7" s="319" t="s">
        <v>260</v>
      </c>
      <c r="AC7" s="319" t="s">
        <v>261</v>
      </c>
      <c r="AD7" s="318" t="s">
        <v>259</v>
      </c>
      <c r="AE7" s="319" t="s">
        <v>260</v>
      </c>
      <c r="AF7" s="319" t="s">
        <v>261</v>
      </c>
      <c r="AG7" s="318" t="s">
        <v>259</v>
      </c>
      <c r="AH7" s="319" t="s">
        <v>260</v>
      </c>
      <c r="AI7" s="319" t="s">
        <v>261</v>
      </c>
      <c r="AJ7" s="318" t="s">
        <v>259</v>
      </c>
      <c r="AK7" s="319" t="s">
        <v>260</v>
      </c>
      <c r="AL7" s="319" t="s">
        <v>261</v>
      </c>
      <c r="AM7" s="318" t="s">
        <v>259</v>
      </c>
      <c r="AN7" s="319" t="s">
        <v>260</v>
      </c>
      <c r="AO7" s="319" t="s">
        <v>261</v>
      </c>
      <c r="AP7" s="318" t="s">
        <v>336</v>
      </c>
      <c r="AQ7" s="319" t="s">
        <v>337</v>
      </c>
      <c r="AR7" s="319" t="s">
        <v>338</v>
      </c>
      <c r="AS7" s="318" t="s">
        <v>336</v>
      </c>
      <c r="AT7" s="319" t="s">
        <v>337</v>
      </c>
      <c r="AU7" s="319" t="s">
        <v>338</v>
      </c>
    </row>
    <row r="8" spans="1:47" s="34" customFormat="1">
      <c r="A8" s="1471" t="s">
        <v>105</v>
      </c>
      <c r="B8" s="320" t="s">
        <v>262</v>
      </c>
      <c r="C8" s="321">
        <v>385641</v>
      </c>
      <c r="D8" s="321">
        <v>198457</v>
      </c>
      <c r="E8" s="321">
        <v>187184</v>
      </c>
      <c r="F8" s="321">
        <v>385608</v>
      </c>
      <c r="G8" s="321">
        <v>198491</v>
      </c>
      <c r="H8" s="321">
        <v>187117</v>
      </c>
      <c r="I8" s="321">
        <v>372185</v>
      </c>
      <c r="J8" s="321">
        <v>188075</v>
      </c>
      <c r="K8" s="321">
        <v>184110</v>
      </c>
      <c r="L8" s="321">
        <v>377250</v>
      </c>
      <c r="M8" s="321">
        <v>189830</v>
      </c>
      <c r="N8" s="321">
        <v>187420</v>
      </c>
      <c r="O8" s="321">
        <v>388582</v>
      </c>
      <c r="P8" s="321">
        <v>198587</v>
      </c>
      <c r="Q8" s="321">
        <v>189995</v>
      </c>
      <c r="R8" s="321">
        <v>414149</v>
      </c>
      <c r="S8" s="321">
        <v>216966</v>
      </c>
      <c r="T8" s="321">
        <v>197183</v>
      </c>
      <c r="U8" s="321">
        <v>441768</v>
      </c>
      <c r="V8" s="321">
        <v>237009</v>
      </c>
      <c r="W8" s="321">
        <v>204759</v>
      </c>
      <c r="X8" s="321">
        <v>439380</v>
      </c>
      <c r="Y8" s="321">
        <v>230618</v>
      </c>
      <c r="Z8" s="321">
        <v>208762</v>
      </c>
      <c r="AA8" s="321">
        <v>456667</v>
      </c>
      <c r="AB8" s="321">
        <v>244806</v>
      </c>
      <c r="AC8" s="321">
        <v>211861</v>
      </c>
      <c r="AD8" s="321">
        <f>+AE8+AF8</f>
        <v>473726</v>
      </c>
      <c r="AE8" s="321">
        <v>260425</v>
      </c>
      <c r="AF8" s="321">
        <v>213301</v>
      </c>
      <c r="AG8" s="321">
        <v>474780</v>
      </c>
      <c r="AH8" s="321">
        <v>251632</v>
      </c>
      <c r="AI8" s="321">
        <v>223148</v>
      </c>
      <c r="AJ8" s="321">
        <v>499770</v>
      </c>
      <c r="AK8" s="321">
        <v>262664</v>
      </c>
      <c r="AL8" s="321">
        <v>237106</v>
      </c>
      <c r="AM8" s="321">
        <f>+AN8+AO8</f>
        <v>499311</v>
      </c>
      <c r="AN8" s="321">
        <f>+AN9+AN10</f>
        <v>252897</v>
      </c>
      <c r="AO8" s="321">
        <f>+AO9+AO10</f>
        <v>246414</v>
      </c>
      <c r="AP8" s="326" t="s">
        <v>319</v>
      </c>
      <c r="AQ8" s="326" t="s">
        <v>319</v>
      </c>
      <c r="AR8" s="326" t="s">
        <v>319</v>
      </c>
      <c r="AS8" s="321">
        <f>+AT8+AU8</f>
        <v>502485</v>
      </c>
      <c r="AT8" s="321">
        <f>+AT9+AT10</f>
        <v>250712</v>
      </c>
      <c r="AU8" s="321">
        <f>+AU9+AU10</f>
        <v>251773</v>
      </c>
    </row>
    <row r="9" spans="1:47">
      <c r="A9" s="1339"/>
      <c r="B9" s="322" t="s">
        <v>117</v>
      </c>
      <c r="C9" s="126">
        <v>191944</v>
      </c>
      <c r="D9" s="126">
        <v>103389</v>
      </c>
      <c r="E9" s="126">
        <v>88555</v>
      </c>
      <c r="F9" s="126">
        <v>195628</v>
      </c>
      <c r="G9" s="126">
        <v>100761</v>
      </c>
      <c r="H9" s="126">
        <v>94867</v>
      </c>
      <c r="I9" s="126">
        <v>183233</v>
      </c>
      <c r="J9" s="126">
        <v>91820</v>
      </c>
      <c r="K9" s="126">
        <v>91413</v>
      </c>
      <c r="L9" s="126">
        <v>184620</v>
      </c>
      <c r="M9" s="126">
        <v>91322</v>
      </c>
      <c r="N9" s="126">
        <v>93298</v>
      </c>
      <c r="O9" s="126">
        <v>188077</v>
      </c>
      <c r="P9" s="126">
        <v>97818</v>
      </c>
      <c r="Q9" s="126">
        <v>90259</v>
      </c>
      <c r="R9" s="126">
        <v>203691</v>
      </c>
      <c r="S9" s="126">
        <v>104576</v>
      </c>
      <c r="T9" s="126">
        <v>99115</v>
      </c>
      <c r="U9" s="126">
        <v>222373</v>
      </c>
      <c r="V9" s="126">
        <v>120821</v>
      </c>
      <c r="W9" s="126">
        <v>101552</v>
      </c>
      <c r="X9" s="126">
        <v>211609</v>
      </c>
      <c r="Y9" s="126">
        <v>113508</v>
      </c>
      <c r="Z9" s="126">
        <v>98101</v>
      </c>
      <c r="AA9" s="126">
        <v>231168</v>
      </c>
      <c r="AB9" s="126">
        <v>125897</v>
      </c>
      <c r="AC9" s="126">
        <v>105271</v>
      </c>
      <c r="AD9" s="126">
        <f t="shared" ref="AD9:AD25" si="0">+AE9+AF9</f>
        <v>241760</v>
      </c>
      <c r="AE9" s="126">
        <v>133282</v>
      </c>
      <c r="AF9" s="126">
        <v>108478</v>
      </c>
      <c r="AG9" s="126">
        <v>239292</v>
      </c>
      <c r="AH9" s="126">
        <v>135295</v>
      </c>
      <c r="AI9" s="126">
        <v>103997</v>
      </c>
      <c r="AJ9" s="126">
        <v>251629</v>
      </c>
      <c r="AK9" s="126">
        <v>131881</v>
      </c>
      <c r="AL9" s="126">
        <v>119748</v>
      </c>
      <c r="AM9" s="126">
        <f t="shared" ref="AM9:AM25" si="1">+AN9+AO9</f>
        <v>256111</v>
      </c>
      <c r="AN9" s="126">
        <f>+AN12+AN24</f>
        <v>134106</v>
      </c>
      <c r="AO9" s="126">
        <f>+AO12+AO24</f>
        <v>122005</v>
      </c>
      <c r="AP9" s="326" t="s">
        <v>319</v>
      </c>
      <c r="AQ9" s="326" t="s">
        <v>319</v>
      </c>
      <c r="AR9" s="326" t="s">
        <v>319</v>
      </c>
      <c r="AS9" s="126">
        <f t="shared" ref="AS9:AS25" si="2">+AT9+AU9</f>
        <v>251135</v>
      </c>
      <c r="AT9" s="126">
        <f>+AT12+AT24</f>
        <v>128208</v>
      </c>
      <c r="AU9" s="126">
        <f>+AU12+AU24</f>
        <v>122927</v>
      </c>
    </row>
    <row r="10" spans="1:47">
      <c r="A10" s="1339"/>
      <c r="B10" s="322" t="s">
        <v>118</v>
      </c>
      <c r="C10" s="126">
        <v>193697</v>
      </c>
      <c r="D10" s="126">
        <v>95068</v>
      </c>
      <c r="E10" s="126">
        <v>98629</v>
      </c>
      <c r="F10" s="126">
        <v>189980</v>
      </c>
      <c r="G10" s="126">
        <v>97730</v>
      </c>
      <c r="H10" s="126">
        <v>92250</v>
      </c>
      <c r="I10" s="126">
        <v>188952</v>
      </c>
      <c r="J10" s="126">
        <v>96255</v>
      </c>
      <c r="K10" s="126">
        <v>92697</v>
      </c>
      <c r="L10" s="126">
        <v>192630</v>
      </c>
      <c r="M10" s="126">
        <v>98508</v>
      </c>
      <c r="N10" s="126">
        <v>94122</v>
      </c>
      <c r="O10" s="126">
        <v>200505</v>
      </c>
      <c r="P10" s="126">
        <v>100769</v>
      </c>
      <c r="Q10" s="126">
        <v>99736</v>
      </c>
      <c r="R10" s="126">
        <v>210458</v>
      </c>
      <c r="S10" s="126">
        <v>112390</v>
      </c>
      <c r="T10" s="126">
        <v>98068</v>
      </c>
      <c r="U10" s="126">
        <v>219395</v>
      </c>
      <c r="V10" s="126">
        <v>116188</v>
      </c>
      <c r="W10" s="126">
        <v>103207</v>
      </c>
      <c r="X10" s="126">
        <v>227771</v>
      </c>
      <c r="Y10" s="126">
        <v>117110</v>
      </c>
      <c r="Z10" s="126">
        <v>110661</v>
      </c>
      <c r="AA10" s="126">
        <v>225499</v>
      </c>
      <c r="AB10" s="126">
        <v>118909</v>
      </c>
      <c r="AC10" s="126">
        <v>106590</v>
      </c>
      <c r="AD10" s="126">
        <f t="shared" si="0"/>
        <v>231966</v>
      </c>
      <c r="AE10" s="126">
        <v>127143</v>
      </c>
      <c r="AF10" s="126">
        <v>104823</v>
      </c>
      <c r="AG10" s="126">
        <v>235488</v>
      </c>
      <c r="AH10" s="126">
        <v>116337</v>
      </c>
      <c r="AI10" s="126">
        <v>119151</v>
      </c>
      <c r="AJ10" s="126">
        <v>248141</v>
      </c>
      <c r="AK10" s="126">
        <v>130783</v>
      </c>
      <c r="AL10" s="126">
        <v>117358</v>
      </c>
      <c r="AM10" s="126">
        <f t="shared" si="1"/>
        <v>243200</v>
      </c>
      <c r="AN10" s="126">
        <f>+AN13+AN25</f>
        <v>118791</v>
      </c>
      <c r="AO10" s="126">
        <f>+AO13+AO25</f>
        <v>124409</v>
      </c>
      <c r="AP10" s="326" t="s">
        <v>319</v>
      </c>
      <c r="AQ10" s="326" t="s">
        <v>319</v>
      </c>
      <c r="AR10" s="326" t="s">
        <v>319</v>
      </c>
      <c r="AS10" s="126">
        <f t="shared" si="2"/>
        <v>251350</v>
      </c>
      <c r="AT10" s="126">
        <f>+AT13+AT25</f>
        <v>122504</v>
      </c>
      <c r="AU10" s="126">
        <f>+AU13+AU25</f>
        <v>128846</v>
      </c>
    </row>
    <row r="11" spans="1:47" s="34" customFormat="1">
      <c r="A11" s="1339"/>
      <c r="B11" s="323" t="s">
        <v>263</v>
      </c>
      <c r="C11" s="324">
        <v>178962</v>
      </c>
      <c r="D11" s="324">
        <v>50942</v>
      </c>
      <c r="E11" s="324">
        <v>128020</v>
      </c>
      <c r="F11" s="324">
        <v>189907</v>
      </c>
      <c r="G11" s="324">
        <v>58353</v>
      </c>
      <c r="H11" s="324">
        <v>131554</v>
      </c>
      <c r="I11" s="324">
        <v>178234</v>
      </c>
      <c r="J11" s="324">
        <v>51292</v>
      </c>
      <c r="K11" s="324">
        <v>126942</v>
      </c>
      <c r="L11" s="324">
        <v>175827</v>
      </c>
      <c r="M11" s="324">
        <v>46937</v>
      </c>
      <c r="N11" s="324">
        <v>128890</v>
      </c>
      <c r="O11" s="324">
        <v>169177</v>
      </c>
      <c r="P11" s="324">
        <v>44450</v>
      </c>
      <c r="Q11" s="324">
        <v>124727</v>
      </c>
      <c r="R11" s="324">
        <v>182824</v>
      </c>
      <c r="S11" s="324">
        <v>45916</v>
      </c>
      <c r="T11" s="324">
        <v>136908</v>
      </c>
      <c r="U11" s="324">
        <v>198042</v>
      </c>
      <c r="V11" s="324">
        <v>54541</v>
      </c>
      <c r="W11" s="324">
        <v>143501</v>
      </c>
      <c r="X11" s="324">
        <v>190145</v>
      </c>
      <c r="Y11" s="324">
        <v>49785</v>
      </c>
      <c r="Z11" s="324">
        <v>140360</v>
      </c>
      <c r="AA11" s="324">
        <v>192521</v>
      </c>
      <c r="AB11" s="324">
        <v>52758</v>
      </c>
      <c r="AC11" s="324">
        <v>139763</v>
      </c>
      <c r="AD11" s="324">
        <f t="shared" si="0"/>
        <v>196642</v>
      </c>
      <c r="AE11" s="324">
        <v>53040</v>
      </c>
      <c r="AF11" s="324">
        <v>143602</v>
      </c>
      <c r="AG11" s="324">
        <v>200532</v>
      </c>
      <c r="AH11" s="324">
        <v>52816</v>
      </c>
      <c r="AI11" s="324">
        <v>147716</v>
      </c>
      <c r="AJ11" s="324">
        <v>217962</v>
      </c>
      <c r="AK11" s="324">
        <v>54367</v>
      </c>
      <c r="AL11" s="324">
        <v>163595</v>
      </c>
      <c r="AM11" s="324">
        <f t="shared" si="1"/>
        <v>216312</v>
      </c>
      <c r="AN11" s="324">
        <f>+AN12+AN13</f>
        <v>50179</v>
      </c>
      <c r="AO11" s="324">
        <f>+AO12+AO13</f>
        <v>166133</v>
      </c>
      <c r="AP11" s="326" t="s">
        <v>319</v>
      </c>
      <c r="AQ11" s="326" t="s">
        <v>319</v>
      </c>
      <c r="AR11" s="326" t="s">
        <v>319</v>
      </c>
      <c r="AS11" s="324">
        <f t="shared" si="2"/>
        <v>191721</v>
      </c>
      <c r="AT11" s="324">
        <f>+AT12+AT13</f>
        <v>34921</v>
      </c>
      <c r="AU11" s="324">
        <f>+AU12+AU13</f>
        <v>156800</v>
      </c>
    </row>
    <row r="12" spans="1:47">
      <c r="A12" s="1339"/>
      <c r="B12" s="322" t="s">
        <v>117</v>
      </c>
      <c r="C12" s="325">
        <v>109270</v>
      </c>
      <c r="D12" s="325">
        <v>35524</v>
      </c>
      <c r="E12" s="325">
        <v>73746</v>
      </c>
      <c r="F12" s="325">
        <v>119926</v>
      </c>
      <c r="G12" s="325">
        <v>38367</v>
      </c>
      <c r="H12" s="325">
        <v>81559</v>
      </c>
      <c r="I12" s="325">
        <v>108927</v>
      </c>
      <c r="J12" s="325">
        <v>32647</v>
      </c>
      <c r="K12" s="325">
        <v>76280</v>
      </c>
      <c r="L12" s="325">
        <v>107001</v>
      </c>
      <c r="M12" s="325">
        <v>29041</v>
      </c>
      <c r="N12" s="325">
        <v>77960</v>
      </c>
      <c r="O12" s="325">
        <v>106065</v>
      </c>
      <c r="P12" s="325">
        <v>29793</v>
      </c>
      <c r="Q12" s="325">
        <v>76272</v>
      </c>
      <c r="R12" s="325">
        <v>113571</v>
      </c>
      <c r="S12" s="325">
        <v>30434</v>
      </c>
      <c r="T12" s="325">
        <v>83137</v>
      </c>
      <c r="U12" s="325">
        <v>120541</v>
      </c>
      <c r="V12" s="325">
        <v>35972</v>
      </c>
      <c r="W12" s="325">
        <v>84569</v>
      </c>
      <c r="X12" s="325">
        <v>112897</v>
      </c>
      <c r="Y12" s="325">
        <v>32965</v>
      </c>
      <c r="Z12" s="325">
        <v>79932</v>
      </c>
      <c r="AA12" s="325">
        <v>119109</v>
      </c>
      <c r="AB12" s="325">
        <v>34550</v>
      </c>
      <c r="AC12" s="325">
        <v>84559</v>
      </c>
      <c r="AD12" s="325">
        <f t="shared" si="0"/>
        <v>122213</v>
      </c>
      <c r="AE12" s="325">
        <v>35340</v>
      </c>
      <c r="AF12" s="325">
        <v>86873</v>
      </c>
      <c r="AG12" s="325">
        <v>118871</v>
      </c>
      <c r="AH12" s="325">
        <v>35346</v>
      </c>
      <c r="AI12" s="325">
        <v>83525</v>
      </c>
      <c r="AJ12" s="325">
        <v>133771</v>
      </c>
      <c r="AK12" s="325">
        <v>36483</v>
      </c>
      <c r="AL12" s="325">
        <v>97288</v>
      </c>
      <c r="AM12" s="325">
        <f t="shared" si="1"/>
        <v>130600</v>
      </c>
      <c r="AN12" s="325">
        <f>+AN15+AN21</f>
        <v>33704</v>
      </c>
      <c r="AO12" s="325">
        <f>+AO15+AO21</f>
        <v>96896</v>
      </c>
      <c r="AP12" s="326" t="s">
        <v>319</v>
      </c>
      <c r="AQ12" s="326" t="s">
        <v>319</v>
      </c>
      <c r="AR12" s="326" t="s">
        <v>319</v>
      </c>
      <c r="AS12" s="325">
        <f t="shared" si="2"/>
        <v>116376</v>
      </c>
      <c r="AT12" s="325">
        <f>+AT15+AT21</f>
        <v>24287</v>
      </c>
      <c r="AU12" s="325">
        <f>+AU15+AU21</f>
        <v>92089</v>
      </c>
    </row>
    <row r="13" spans="1:47">
      <c r="A13" s="1339"/>
      <c r="B13" s="322" t="s">
        <v>118</v>
      </c>
      <c r="C13" s="325">
        <v>69692</v>
      </c>
      <c r="D13" s="325">
        <v>15418</v>
      </c>
      <c r="E13" s="325">
        <v>54274</v>
      </c>
      <c r="F13" s="325">
        <v>69981</v>
      </c>
      <c r="G13" s="325">
        <v>19986</v>
      </c>
      <c r="H13" s="325">
        <v>49995</v>
      </c>
      <c r="I13" s="325">
        <v>69307</v>
      </c>
      <c r="J13" s="325">
        <v>18645</v>
      </c>
      <c r="K13" s="325">
        <v>50662</v>
      </c>
      <c r="L13" s="325">
        <v>68826</v>
      </c>
      <c r="M13" s="325">
        <v>17896</v>
      </c>
      <c r="N13" s="325">
        <v>50930</v>
      </c>
      <c r="O13" s="325">
        <v>63112</v>
      </c>
      <c r="P13" s="325">
        <v>14657</v>
      </c>
      <c r="Q13" s="325">
        <v>48455</v>
      </c>
      <c r="R13" s="325">
        <v>69253</v>
      </c>
      <c r="S13" s="325">
        <v>15482</v>
      </c>
      <c r="T13" s="325">
        <v>53771</v>
      </c>
      <c r="U13" s="325">
        <v>77501</v>
      </c>
      <c r="V13" s="325">
        <v>18569</v>
      </c>
      <c r="W13" s="325">
        <v>58932</v>
      </c>
      <c r="X13" s="325">
        <v>77248</v>
      </c>
      <c r="Y13" s="325">
        <v>16820</v>
      </c>
      <c r="Z13" s="325">
        <v>60428</v>
      </c>
      <c r="AA13" s="325">
        <v>73412</v>
      </c>
      <c r="AB13" s="325">
        <v>18208</v>
      </c>
      <c r="AC13" s="325">
        <v>55204</v>
      </c>
      <c r="AD13" s="325">
        <f t="shared" si="0"/>
        <v>74429</v>
      </c>
      <c r="AE13" s="325">
        <v>17700</v>
      </c>
      <c r="AF13" s="325">
        <v>56729</v>
      </c>
      <c r="AG13" s="325">
        <v>81661</v>
      </c>
      <c r="AH13" s="325">
        <v>17470</v>
      </c>
      <c r="AI13" s="325">
        <v>64191</v>
      </c>
      <c r="AJ13" s="325">
        <v>84191</v>
      </c>
      <c r="AK13" s="325">
        <v>17884</v>
      </c>
      <c r="AL13" s="325">
        <v>66307</v>
      </c>
      <c r="AM13" s="325">
        <f t="shared" si="1"/>
        <v>85712</v>
      </c>
      <c r="AN13" s="325">
        <f>+AN16+AN22</f>
        <v>16475</v>
      </c>
      <c r="AO13" s="325">
        <f>+AO16+AO22</f>
        <v>69237</v>
      </c>
      <c r="AP13" s="326" t="s">
        <v>319</v>
      </c>
      <c r="AQ13" s="326" t="s">
        <v>319</v>
      </c>
      <c r="AR13" s="326" t="s">
        <v>319</v>
      </c>
      <c r="AS13" s="325">
        <f t="shared" si="2"/>
        <v>75345</v>
      </c>
      <c r="AT13" s="325">
        <f>+AT16+AT22</f>
        <v>10634</v>
      </c>
      <c r="AU13" s="325">
        <f>+AU16+AU22</f>
        <v>64711</v>
      </c>
    </row>
    <row r="14" spans="1:47" s="34" customFormat="1">
      <c r="A14" s="1339"/>
      <c r="B14" s="323" t="s">
        <v>264</v>
      </c>
      <c r="C14" s="326">
        <v>145059</v>
      </c>
      <c r="D14" s="326">
        <v>39802</v>
      </c>
      <c r="E14" s="326">
        <v>105257</v>
      </c>
      <c r="F14" s="326">
        <v>158408</v>
      </c>
      <c r="G14" s="326">
        <v>46017</v>
      </c>
      <c r="H14" s="326">
        <v>112391</v>
      </c>
      <c r="I14" s="326">
        <v>144650</v>
      </c>
      <c r="J14" s="326">
        <v>39369</v>
      </c>
      <c r="K14" s="326">
        <v>105281</v>
      </c>
      <c r="L14" s="326">
        <v>144201</v>
      </c>
      <c r="M14" s="326">
        <v>35342</v>
      </c>
      <c r="N14" s="326">
        <v>108859</v>
      </c>
      <c r="O14" s="326">
        <v>142640</v>
      </c>
      <c r="P14" s="326">
        <v>36344</v>
      </c>
      <c r="Q14" s="326">
        <v>106296</v>
      </c>
      <c r="R14" s="326">
        <v>159659</v>
      </c>
      <c r="S14" s="326">
        <v>39250</v>
      </c>
      <c r="T14" s="326">
        <v>120409</v>
      </c>
      <c r="U14" s="326">
        <v>173147</v>
      </c>
      <c r="V14" s="326">
        <v>46479</v>
      </c>
      <c r="W14" s="326">
        <v>126668</v>
      </c>
      <c r="X14" s="326">
        <v>161054</v>
      </c>
      <c r="Y14" s="326">
        <v>39674</v>
      </c>
      <c r="Z14" s="326">
        <v>121380</v>
      </c>
      <c r="AA14" s="326">
        <v>162142</v>
      </c>
      <c r="AB14" s="326">
        <v>43169</v>
      </c>
      <c r="AC14" s="326">
        <v>118973</v>
      </c>
      <c r="AD14" s="326">
        <f t="shared" si="0"/>
        <v>163315</v>
      </c>
      <c r="AE14" s="326">
        <v>42866</v>
      </c>
      <c r="AF14" s="326">
        <v>120449</v>
      </c>
      <c r="AG14" s="326">
        <v>161103</v>
      </c>
      <c r="AH14" s="326">
        <v>38628</v>
      </c>
      <c r="AI14" s="326">
        <v>122475</v>
      </c>
      <c r="AJ14" s="326">
        <v>175290</v>
      </c>
      <c r="AK14" s="326">
        <v>40222</v>
      </c>
      <c r="AL14" s="326">
        <v>135068</v>
      </c>
      <c r="AM14" s="326">
        <f t="shared" si="1"/>
        <v>166913</v>
      </c>
      <c r="AN14" s="326">
        <f>+AN15+AN16</f>
        <v>35557</v>
      </c>
      <c r="AO14" s="326">
        <f>+AO15+AO16</f>
        <v>131356</v>
      </c>
      <c r="AP14" s="326" t="s">
        <v>319</v>
      </c>
      <c r="AQ14" s="326" t="s">
        <v>319</v>
      </c>
      <c r="AR14" s="326" t="s">
        <v>319</v>
      </c>
      <c r="AS14" s="326">
        <f t="shared" si="2"/>
        <v>131233</v>
      </c>
      <c r="AT14" s="326">
        <f>+AT15+AT16</f>
        <v>21174</v>
      </c>
      <c r="AU14" s="326">
        <f>+AU15+AU16</f>
        <v>110059</v>
      </c>
    </row>
    <row r="15" spans="1:47">
      <c r="A15" s="1339"/>
      <c r="B15" s="322" t="s">
        <v>117</v>
      </c>
      <c r="C15" s="126">
        <v>91915</v>
      </c>
      <c r="D15" s="126">
        <v>28229</v>
      </c>
      <c r="E15" s="126">
        <v>63686</v>
      </c>
      <c r="F15" s="126">
        <v>103042</v>
      </c>
      <c r="G15" s="126">
        <v>31321</v>
      </c>
      <c r="H15" s="126">
        <v>71721</v>
      </c>
      <c r="I15" s="126">
        <v>91844</v>
      </c>
      <c r="J15" s="126">
        <v>26380</v>
      </c>
      <c r="K15" s="126">
        <v>65464</v>
      </c>
      <c r="L15" s="126">
        <v>90743</v>
      </c>
      <c r="M15" s="126">
        <v>22260</v>
      </c>
      <c r="N15" s="126">
        <v>68483</v>
      </c>
      <c r="O15" s="126">
        <v>90328</v>
      </c>
      <c r="P15" s="126">
        <v>24751</v>
      </c>
      <c r="Q15" s="126">
        <v>65577</v>
      </c>
      <c r="R15" s="126">
        <v>101083</v>
      </c>
      <c r="S15" s="126">
        <v>26701</v>
      </c>
      <c r="T15" s="126">
        <v>74382</v>
      </c>
      <c r="U15" s="126">
        <v>107621</v>
      </c>
      <c r="V15" s="126">
        <v>31186</v>
      </c>
      <c r="W15" s="126">
        <v>76435</v>
      </c>
      <c r="X15" s="126">
        <v>96663</v>
      </c>
      <c r="Y15" s="126">
        <v>27204</v>
      </c>
      <c r="Z15" s="126">
        <v>69459</v>
      </c>
      <c r="AA15" s="126">
        <v>103395</v>
      </c>
      <c r="AB15" s="126">
        <v>29024</v>
      </c>
      <c r="AC15" s="126">
        <v>74371</v>
      </c>
      <c r="AD15" s="126">
        <f t="shared" si="0"/>
        <v>105162</v>
      </c>
      <c r="AE15" s="126">
        <v>29555</v>
      </c>
      <c r="AF15" s="126">
        <v>75607</v>
      </c>
      <c r="AG15" s="126">
        <v>99666</v>
      </c>
      <c r="AH15" s="126">
        <v>27118</v>
      </c>
      <c r="AI15" s="126">
        <v>72548</v>
      </c>
      <c r="AJ15" s="126">
        <v>112293</v>
      </c>
      <c r="AK15" s="126">
        <v>27914</v>
      </c>
      <c r="AL15" s="126">
        <v>84379</v>
      </c>
      <c r="AM15" s="126">
        <f t="shared" si="1"/>
        <v>106003</v>
      </c>
      <c r="AN15" s="126">
        <v>24728</v>
      </c>
      <c r="AO15" s="126">
        <v>81275</v>
      </c>
      <c r="AP15" s="326" t="s">
        <v>319</v>
      </c>
      <c r="AQ15" s="326" t="s">
        <v>319</v>
      </c>
      <c r="AR15" s="326" t="s">
        <v>319</v>
      </c>
      <c r="AS15" s="126">
        <f t="shared" si="2"/>
        <v>81448</v>
      </c>
      <c r="AT15" s="126">
        <v>15412</v>
      </c>
      <c r="AU15" s="126">
        <v>66036</v>
      </c>
    </row>
    <row r="16" spans="1:47">
      <c r="A16" s="1339"/>
      <c r="B16" s="322" t="s">
        <v>118</v>
      </c>
      <c r="C16" s="126">
        <v>53144</v>
      </c>
      <c r="D16" s="126">
        <v>11573</v>
      </c>
      <c r="E16" s="126">
        <v>41571</v>
      </c>
      <c r="F16" s="126">
        <v>55366</v>
      </c>
      <c r="G16" s="126">
        <v>14696</v>
      </c>
      <c r="H16" s="126">
        <v>40670</v>
      </c>
      <c r="I16" s="126">
        <v>52806</v>
      </c>
      <c r="J16" s="126">
        <v>12989</v>
      </c>
      <c r="K16" s="126">
        <v>39817</v>
      </c>
      <c r="L16" s="126">
        <v>53458</v>
      </c>
      <c r="M16" s="126">
        <v>13082</v>
      </c>
      <c r="N16" s="126">
        <v>40376</v>
      </c>
      <c r="O16" s="126">
        <v>52312</v>
      </c>
      <c r="P16" s="126">
        <v>11593</v>
      </c>
      <c r="Q16" s="126">
        <v>40719</v>
      </c>
      <c r="R16" s="126">
        <v>58576</v>
      </c>
      <c r="S16" s="126">
        <v>12549</v>
      </c>
      <c r="T16" s="126">
        <v>46027</v>
      </c>
      <c r="U16" s="126">
        <v>65526</v>
      </c>
      <c r="V16" s="126">
        <v>15293</v>
      </c>
      <c r="W16" s="126">
        <v>50233</v>
      </c>
      <c r="X16" s="126">
        <v>64391</v>
      </c>
      <c r="Y16" s="126">
        <v>12470</v>
      </c>
      <c r="Z16" s="126">
        <v>51921</v>
      </c>
      <c r="AA16" s="126">
        <v>58747</v>
      </c>
      <c r="AB16" s="126">
        <v>14145</v>
      </c>
      <c r="AC16" s="126">
        <v>44602</v>
      </c>
      <c r="AD16" s="126">
        <f t="shared" si="0"/>
        <v>58153</v>
      </c>
      <c r="AE16" s="126">
        <v>13311</v>
      </c>
      <c r="AF16" s="126">
        <v>44842</v>
      </c>
      <c r="AG16" s="126">
        <v>61437</v>
      </c>
      <c r="AH16" s="126">
        <v>11510</v>
      </c>
      <c r="AI16" s="126">
        <v>49927</v>
      </c>
      <c r="AJ16" s="126">
        <v>62997</v>
      </c>
      <c r="AK16" s="126">
        <v>12308</v>
      </c>
      <c r="AL16" s="126">
        <v>50689</v>
      </c>
      <c r="AM16" s="126">
        <f t="shared" si="1"/>
        <v>60910</v>
      </c>
      <c r="AN16" s="126">
        <v>10829</v>
      </c>
      <c r="AO16" s="126">
        <v>50081</v>
      </c>
      <c r="AP16" s="326" t="s">
        <v>319</v>
      </c>
      <c r="AQ16" s="326" t="s">
        <v>319</v>
      </c>
      <c r="AR16" s="326" t="s">
        <v>319</v>
      </c>
      <c r="AS16" s="126">
        <f t="shared" si="2"/>
        <v>49785</v>
      </c>
      <c r="AT16" s="126">
        <v>5762</v>
      </c>
      <c r="AU16" s="126">
        <v>44023</v>
      </c>
    </row>
    <row r="17" spans="1:47" s="34" customFormat="1">
      <c r="A17" s="1339"/>
      <c r="B17" s="323" t="s">
        <v>265</v>
      </c>
      <c r="C17" s="326">
        <v>6880</v>
      </c>
      <c r="D17" s="326">
        <v>2287</v>
      </c>
      <c r="E17" s="326">
        <v>4593</v>
      </c>
      <c r="F17" s="326">
        <v>5487</v>
      </c>
      <c r="G17" s="326">
        <v>2546</v>
      </c>
      <c r="H17" s="326">
        <v>2941</v>
      </c>
      <c r="I17" s="326">
        <v>4789</v>
      </c>
      <c r="J17" s="326">
        <v>1685</v>
      </c>
      <c r="K17" s="326">
        <v>3104</v>
      </c>
      <c r="L17" s="326">
        <v>2728</v>
      </c>
      <c r="M17" s="326">
        <v>925</v>
      </c>
      <c r="N17" s="326">
        <v>1803</v>
      </c>
      <c r="O17" s="326">
        <v>2944</v>
      </c>
      <c r="P17" s="326">
        <v>1626</v>
      </c>
      <c r="Q17" s="326">
        <v>1318</v>
      </c>
      <c r="R17" s="326">
        <v>4655</v>
      </c>
      <c r="S17" s="326">
        <v>1229</v>
      </c>
      <c r="T17" s="326">
        <v>3426</v>
      </c>
      <c r="U17" s="326">
        <v>4118</v>
      </c>
      <c r="V17" s="326">
        <v>905</v>
      </c>
      <c r="W17" s="326">
        <v>3213</v>
      </c>
      <c r="X17" s="326">
        <v>4643</v>
      </c>
      <c r="Y17" s="326">
        <v>1918</v>
      </c>
      <c r="Z17" s="326">
        <v>2725</v>
      </c>
      <c r="AA17" s="326">
        <v>5555</v>
      </c>
      <c r="AB17" s="326">
        <v>2662</v>
      </c>
      <c r="AC17" s="326">
        <v>2893</v>
      </c>
      <c r="AD17" s="326">
        <f t="shared" si="0"/>
        <v>6257</v>
      </c>
      <c r="AE17" s="326">
        <v>2737</v>
      </c>
      <c r="AF17" s="326">
        <v>3520</v>
      </c>
      <c r="AG17" s="326">
        <v>7331</v>
      </c>
      <c r="AH17" s="326">
        <v>2202</v>
      </c>
      <c r="AI17" s="326">
        <v>5129</v>
      </c>
      <c r="AJ17" s="326">
        <v>10675</v>
      </c>
      <c r="AK17" s="326">
        <v>2596</v>
      </c>
      <c r="AL17" s="326">
        <v>8079</v>
      </c>
      <c r="AM17" s="326">
        <f t="shared" si="1"/>
        <v>12982</v>
      </c>
      <c r="AN17" s="326">
        <f>+AN18+AN19</f>
        <v>3764</v>
      </c>
      <c r="AO17" s="326">
        <f>+AO18+AO19</f>
        <v>9218</v>
      </c>
      <c r="AP17" s="326" t="s">
        <v>319</v>
      </c>
      <c r="AQ17" s="326" t="s">
        <v>319</v>
      </c>
      <c r="AR17" s="326" t="s">
        <v>319</v>
      </c>
      <c r="AS17" s="326">
        <f t="shared" si="2"/>
        <v>12637</v>
      </c>
      <c r="AT17" s="326">
        <f>+AT18+AT19</f>
        <v>2747</v>
      </c>
      <c r="AU17" s="326">
        <f>+AU18+AU19</f>
        <v>9890</v>
      </c>
    </row>
    <row r="18" spans="1:47">
      <c r="A18" s="1339"/>
      <c r="B18" s="322" t="s">
        <v>117</v>
      </c>
      <c r="C18" s="126">
        <v>4325</v>
      </c>
      <c r="D18" s="126">
        <v>1678</v>
      </c>
      <c r="E18" s="126">
        <v>2647</v>
      </c>
      <c r="F18" s="126">
        <v>3225</v>
      </c>
      <c r="G18" s="126">
        <v>1911</v>
      </c>
      <c r="H18" s="126">
        <v>1314</v>
      </c>
      <c r="I18" s="126">
        <v>2708</v>
      </c>
      <c r="J18" s="126">
        <v>1100</v>
      </c>
      <c r="K18" s="126">
        <v>1608</v>
      </c>
      <c r="L18" s="126">
        <v>1405</v>
      </c>
      <c r="M18" s="126">
        <v>592</v>
      </c>
      <c r="N18" s="126">
        <v>813</v>
      </c>
      <c r="O18" s="126">
        <v>1952</v>
      </c>
      <c r="P18" s="126">
        <v>1255</v>
      </c>
      <c r="Q18" s="126">
        <v>697</v>
      </c>
      <c r="R18" s="126">
        <v>3323</v>
      </c>
      <c r="S18" s="126">
        <v>998</v>
      </c>
      <c r="T18" s="126">
        <v>2325</v>
      </c>
      <c r="U18" s="126">
        <v>2554</v>
      </c>
      <c r="V18" s="126">
        <v>794</v>
      </c>
      <c r="W18" s="126">
        <v>1760</v>
      </c>
      <c r="X18" s="126">
        <v>3311</v>
      </c>
      <c r="Y18" s="126">
        <v>1619</v>
      </c>
      <c r="Z18" s="126">
        <v>1692</v>
      </c>
      <c r="AA18" s="126">
        <v>4197</v>
      </c>
      <c r="AB18" s="126">
        <v>2071</v>
      </c>
      <c r="AC18" s="126">
        <v>2126</v>
      </c>
      <c r="AD18" s="126">
        <f t="shared" si="0"/>
        <v>3940</v>
      </c>
      <c r="AE18" s="126">
        <v>1801</v>
      </c>
      <c r="AF18" s="126">
        <v>2139</v>
      </c>
      <c r="AG18" s="126">
        <v>4554</v>
      </c>
      <c r="AH18" s="126">
        <v>1575</v>
      </c>
      <c r="AI18" s="126">
        <v>2979</v>
      </c>
      <c r="AJ18" s="126">
        <v>6592</v>
      </c>
      <c r="AK18" s="126">
        <v>2140</v>
      </c>
      <c r="AL18" s="126">
        <v>4452</v>
      </c>
      <c r="AM18" s="126">
        <f t="shared" si="1"/>
        <v>8528</v>
      </c>
      <c r="AN18" s="126">
        <v>2603</v>
      </c>
      <c r="AO18" s="126">
        <v>5925</v>
      </c>
      <c r="AP18" s="326" t="s">
        <v>319</v>
      </c>
      <c r="AQ18" s="326" t="s">
        <v>319</v>
      </c>
      <c r="AR18" s="326" t="s">
        <v>319</v>
      </c>
      <c r="AS18" s="126">
        <f t="shared" si="2"/>
        <v>9945</v>
      </c>
      <c r="AT18" s="126">
        <v>2517</v>
      </c>
      <c r="AU18" s="126">
        <v>7428</v>
      </c>
    </row>
    <row r="19" spans="1:47">
      <c r="A19" s="1339"/>
      <c r="B19" s="322" t="s">
        <v>118</v>
      </c>
      <c r="C19" s="126">
        <v>2555</v>
      </c>
      <c r="D19" s="126">
        <v>609</v>
      </c>
      <c r="E19" s="126">
        <v>1946</v>
      </c>
      <c r="F19" s="126">
        <v>2262</v>
      </c>
      <c r="G19" s="126">
        <v>635</v>
      </c>
      <c r="H19" s="126">
        <v>1627</v>
      </c>
      <c r="I19" s="126">
        <v>2081</v>
      </c>
      <c r="J19" s="126">
        <v>585</v>
      </c>
      <c r="K19" s="126">
        <v>1496</v>
      </c>
      <c r="L19" s="126">
        <v>1323</v>
      </c>
      <c r="M19" s="126">
        <v>333</v>
      </c>
      <c r="N19" s="126">
        <v>990</v>
      </c>
      <c r="O19" s="126">
        <v>992</v>
      </c>
      <c r="P19" s="126">
        <v>371</v>
      </c>
      <c r="Q19" s="126">
        <v>621</v>
      </c>
      <c r="R19" s="126">
        <v>1332</v>
      </c>
      <c r="S19" s="126">
        <v>231</v>
      </c>
      <c r="T19" s="126">
        <v>1101</v>
      </c>
      <c r="U19" s="126">
        <v>1564</v>
      </c>
      <c r="V19" s="126">
        <v>111</v>
      </c>
      <c r="W19" s="126">
        <v>1453</v>
      </c>
      <c r="X19" s="126">
        <v>1332</v>
      </c>
      <c r="Y19" s="126">
        <v>299</v>
      </c>
      <c r="Z19" s="126">
        <v>1033</v>
      </c>
      <c r="AA19" s="126">
        <v>1358</v>
      </c>
      <c r="AB19" s="126">
        <v>591</v>
      </c>
      <c r="AC19" s="126">
        <v>767</v>
      </c>
      <c r="AD19" s="126">
        <f t="shared" si="0"/>
        <v>2317</v>
      </c>
      <c r="AE19" s="126">
        <v>936</v>
      </c>
      <c r="AF19" s="126">
        <v>1381</v>
      </c>
      <c r="AG19" s="126">
        <v>2777</v>
      </c>
      <c r="AH19" s="126">
        <v>627</v>
      </c>
      <c r="AI19" s="126">
        <v>2150</v>
      </c>
      <c r="AJ19" s="126">
        <v>4083</v>
      </c>
      <c r="AK19" s="126">
        <v>456</v>
      </c>
      <c r="AL19" s="126">
        <v>3627</v>
      </c>
      <c r="AM19" s="126">
        <f t="shared" si="1"/>
        <v>4454</v>
      </c>
      <c r="AN19" s="126">
        <v>1161</v>
      </c>
      <c r="AO19" s="126">
        <v>3293</v>
      </c>
      <c r="AP19" s="326" t="s">
        <v>319</v>
      </c>
      <c r="AQ19" s="326" t="s">
        <v>319</v>
      </c>
      <c r="AR19" s="326" t="s">
        <v>319</v>
      </c>
      <c r="AS19" s="126">
        <f t="shared" si="2"/>
        <v>2692</v>
      </c>
      <c r="AT19" s="126">
        <v>230</v>
      </c>
      <c r="AU19" s="126">
        <v>2462</v>
      </c>
    </row>
    <row r="20" spans="1:47" s="34" customFormat="1">
      <c r="A20" s="1339"/>
      <c r="B20" s="323" t="s">
        <v>266</v>
      </c>
      <c r="C20" s="326">
        <v>33903</v>
      </c>
      <c r="D20" s="326">
        <v>11140</v>
      </c>
      <c r="E20" s="326">
        <v>22763</v>
      </c>
      <c r="F20" s="326">
        <v>31499</v>
      </c>
      <c r="G20" s="326">
        <v>12336</v>
      </c>
      <c r="H20" s="326">
        <v>19163</v>
      </c>
      <c r="I20" s="326">
        <v>33584</v>
      </c>
      <c r="J20" s="326">
        <v>11923</v>
      </c>
      <c r="K20" s="326">
        <v>21661</v>
      </c>
      <c r="L20" s="326">
        <v>31626</v>
      </c>
      <c r="M20" s="326">
        <v>11595</v>
      </c>
      <c r="N20" s="326">
        <v>20031</v>
      </c>
      <c r="O20" s="326">
        <v>26537</v>
      </c>
      <c r="P20" s="326">
        <v>8106</v>
      </c>
      <c r="Q20" s="326">
        <v>18431</v>
      </c>
      <c r="R20" s="326">
        <v>23165</v>
      </c>
      <c r="S20" s="326">
        <v>6666</v>
      </c>
      <c r="T20" s="326">
        <v>16499</v>
      </c>
      <c r="U20" s="326">
        <v>24895</v>
      </c>
      <c r="V20" s="326">
        <v>8062</v>
      </c>
      <c r="W20" s="326">
        <v>16833</v>
      </c>
      <c r="X20" s="326">
        <v>29091</v>
      </c>
      <c r="Y20" s="326">
        <v>10111</v>
      </c>
      <c r="Z20" s="326">
        <v>18980</v>
      </c>
      <c r="AA20" s="326">
        <v>30379</v>
      </c>
      <c r="AB20" s="326">
        <v>9589</v>
      </c>
      <c r="AC20" s="326">
        <v>20790</v>
      </c>
      <c r="AD20" s="326">
        <f t="shared" si="0"/>
        <v>33327</v>
      </c>
      <c r="AE20" s="326">
        <v>10174</v>
      </c>
      <c r="AF20" s="326">
        <v>23153</v>
      </c>
      <c r="AG20" s="326">
        <v>39429</v>
      </c>
      <c r="AH20" s="326">
        <v>14188</v>
      </c>
      <c r="AI20" s="326">
        <v>25241</v>
      </c>
      <c r="AJ20" s="326">
        <v>42672</v>
      </c>
      <c r="AK20" s="326">
        <v>14145</v>
      </c>
      <c r="AL20" s="326">
        <v>28527</v>
      </c>
      <c r="AM20" s="326">
        <f t="shared" si="1"/>
        <v>49399</v>
      </c>
      <c r="AN20" s="326">
        <f>+AN21+AN22</f>
        <v>14622</v>
      </c>
      <c r="AO20" s="326">
        <f>+AO21+AO22</f>
        <v>34777</v>
      </c>
      <c r="AP20" s="326" t="s">
        <v>319</v>
      </c>
      <c r="AQ20" s="326" t="s">
        <v>319</v>
      </c>
      <c r="AR20" s="326" t="s">
        <v>319</v>
      </c>
      <c r="AS20" s="326">
        <f t="shared" si="2"/>
        <v>60488</v>
      </c>
      <c r="AT20" s="326">
        <f>+AT21+AT22</f>
        <v>13747</v>
      </c>
      <c r="AU20" s="326">
        <f>+AU21+AU22</f>
        <v>46741</v>
      </c>
    </row>
    <row r="21" spans="1:47">
      <c r="A21" s="1339"/>
      <c r="B21" s="322" t="s">
        <v>117</v>
      </c>
      <c r="C21" s="126">
        <v>17355</v>
      </c>
      <c r="D21" s="126">
        <v>7295</v>
      </c>
      <c r="E21" s="126">
        <v>10060</v>
      </c>
      <c r="F21" s="126">
        <v>16884</v>
      </c>
      <c r="G21" s="126">
        <v>7046</v>
      </c>
      <c r="H21" s="126">
        <v>9838</v>
      </c>
      <c r="I21" s="126">
        <v>17083</v>
      </c>
      <c r="J21" s="126">
        <v>6267</v>
      </c>
      <c r="K21" s="126">
        <v>10816</v>
      </c>
      <c r="L21" s="126">
        <v>16258</v>
      </c>
      <c r="M21" s="126">
        <v>6781</v>
      </c>
      <c r="N21" s="126">
        <v>9477</v>
      </c>
      <c r="O21" s="126">
        <v>15737</v>
      </c>
      <c r="P21" s="126">
        <v>5042</v>
      </c>
      <c r="Q21" s="126">
        <v>10695</v>
      </c>
      <c r="R21" s="126">
        <v>12488</v>
      </c>
      <c r="S21" s="126">
        <v>3733</v>
      </c>
      <c r="T21" s="126">
        <v>8755</v>
      </c>
      <c r="U21" s="126">
        <v>12920</v>
      </c>
      <c r="V21" s="126">
        <v>4786</v>
      </c>
      <c r="W21" s="126">
        <v>8134</v>
      </c>
      <c r="X21" s="126">
        <v>16234</v>
      </c>
      <c r="Y21" s="126">
        <v>5761</v>
      </c>
      <c r="Z21" s="126">
        <v>10473</v>
      </c>
      <c r="AA21" s="126">
        <v>15714</v>
      </c>
      <c r="AB21" s="126">
        <v>5526</v>
      </c>
      <c r="AC21" s="126">
        <v>10188</v>
      </c>
      <c r="AD21" s="126">
        <f t="shared" si="0"/>
        <v>17051</v>
      </c>
      <c r="AE21" s="126">
        <v>5785</v>
      </c>
      <c r="AF21" s="126">
        <v>11266</v>
      </c>
      <c r="AG21" s="126">
        <v>19205</v>
      </c>
      <c r="AH21" s="126">
        <v>8228</v>
      </c>
      <c r="AI21" s="126">
        <v>10977</v>
      </c>
      <c r="AJ21" s="126">
        <v>21478</v>
      </c>
      <c r="AK21" s="126">
        <v>8569</v>
      </c>
      <c r="AL21" s="126">
        <v>12909</v>
      </c>
      <c r="AM21" s="126">
        <f t="shared" si="1"/>
        <v>24597</v>
      </c>
      <c r="AN21" s="126">
        <v>8976</v>
      </c>
      <c r="AO21" s="126">
        <v>15621</v>
      </c>
      <c r="AP21" s="326" t="s">
        <v>319</v>
      </c>
      <c r="AQ21" s="326" t="s">
        <v>319</v>
      </c>
      <c r="AR21" s="326" t="s">
        <v>319</v>
      </c>
      <c r="AS21" s="126">
        <f t="shared" si="2"/>
        <v>34928</v>
      </c>
      <c r="AT21" s="126">
        <v>8875</v>
      </c>
      <c r="AU21" s="126">
        <v>26053</v>
      </c>
    </row>
    <row r="22" spans="1:47">
      <c r="A22" s="1339"/>
      <c r="B22" s="322" t="s">
        <v>118</v>
      </c>
      <c r="C22" s="126">
        <v>16548</v>
      </c>
      <c r="D22" s="126">
        <v>3845</v>
      </c>
      <c r="E22" s="126">
        <v>12703</v>
      </c>
      <c r="F22" s="126">
        <v>14615</v>
      </c>
      <c r="G22" s="126">
        <v>5290</v>
      </c>
      <c r="H22" s="126">
        <v>9325</v>
      </c>
      <c r="I22" s="126">
        <v>16501</v>
      </c>
      <c r="J22" s="126">
        <v>5656</v>
      </c>
      <c r="K22" s="126">
        <v>10845</v>
      </c>
      <c r="L22" s="126">
        <v>15368</v>
      </c>
      <c r="M22" s="126">
        <v>4814</v>
      </c>
      <c r="N22" s="126">
        <v>10554</v>
      </c>
      <c r="O22" s="126">
        <v>10800</v>
      </c>
      <c r="P22" s="126">
        <v>3064</v>
      </c>
      <c r="Q22" s="126">
        <v>7736</v>
      </c>
      <c r="R22" s="126">
        <v>10677</v>
      </c>
      <c r="S22" s="126">
        <v>2933</v>
      </c>
      <c r="T22" s="126">
        <v>7744</v>
      </c>
      <c r="U22" s="126">
        <v>11975</v>
      </c>
      <c r="V22" s="126">
        <v>3276</v>
      </c>
      <c r="W22" s="126">
        <v>8699</v>
      </c>
      <c r="X22" s="126">
        <v>12857</v>
      </c>
      <c r="Y22" s="126">
        <v>4350</v>
      </c>
      <c r="Z22" s="126">
        <v>8507</v>
      </c>
      <c r="AA22" s="126">
        <v>14665</v>
      </c>
      <c r="AB22" s="126">
        <v>4063</v>
      </c>
      <c r="AC22" s="126">
        <v>10602</v>
      </c>
      <c r="AD22" s="126">
        <f t="shared" si="0"/>
        <v>16276</v>
      </c>
      <c r="AE22" s="126">
        <v>4389</v>
      </c>
      <c r="AF22" s="126">
        <v>11887</v>
      </c>
      <c r="AG22" s="126">
        <v>20224</v>
      </c>
      <c r="AH22" s="126">
        <v>5960</v>
      </c>
      <c r="AI22" s="126">
        <v>14264</v>
      </c>
      <c r="AJ22" s="126">
        <v>21194</v>
      </c>
      <c r="AK22" s="126">
        <v>5576</v>
      </c>
      <c r="AL22" s="126">
        <v>15618</v>
      </c>
      <c r="AM22" s="126">
        <f t="shared" si="1"/>
        <v>24802</v>
      </c>
      <c r="AN22" s="126">
        <v>5646</v>
      </c>
      <c r="AO22" s="126">
        <v>19156</v>
      </c>
      <c r="AP22" s="326" t="s">
        <v>319</v>
      </c>
      <c r="AQ22" s="326" t="s">
        <v>319</v>
      </c>
      <c r="AR22" s="326" t="s">
        <v>319</v>
      </c>
      <c r="AS22" s="126">
        <f t="shared" si="2"/>
        <v>25560</v>
      </c>
      <c r="AT22" s="126">
        <v>4872</v>
      </c>
      <c r="AU22" s="126">
        <v>20688</v>
      </c>
    </row>
    <row r="23" spans="1:47" s="34" customFormat="1">
      <c r="A23" s="1339"/>
      <c r="B23" s="323" t="s">
        <v>267</v>
      </c>
      <c r="C23" s="326">
        <v>206679</v>
      </c>
      <c r="D23" s="326">
        <v>147515</v>
      </c>
      <c r="E23" s="326">
        <v>59164</v>
      </c>
      <c r="F23" s="326">
        <v>195701</v>
      </c>
      <c r="G23" s="326">
        <v>140138</v>
      </c>
      <c r="H23" s="326">
        <v>55563</v>
      </c>
      <c r="I23" s="326">
        <v>193951</v>
      </c>
      <c r="J23" s="326">
        <v>136783</v>
      </c>
      <c r="K23" s="326">
        <v>57168</v>
      </c>
      <c r="L23" s="326">
        <v>201423</v>
      </c>
      <c r="M23" s="326">
        <v>142893</v>
      </c>
      <c r="N23" s="326">
        <v>58530</v>
      </c>
      <c r="O23" s="326">
        <v>219405</v>
      </c>
      <c r="P23" s="326">
        <v>154137</v>
      </c>
      <c r="Q23" s="326">
        <v>65268</v>
      </c>
      <c r="R23" s="326">
        <v>231325</v>
      </c>
      <c r="S23" s="326">
        <v>171050</v>
      </c>
      <c r="T23" s="326">
        <v>60275</v>
      </c>
      <c r="U23" s="326">
        <v>243726</v>
      </c>
      <c r="V23" s="326">
        <v>182468</v>
      </c>
      <c r="W23" s="326">
        <v>61258</v>
      </c>
      <c r="X23" s="326">
        <v>249235</v>
      </c>
      <c r="Y23" s="326">
        <v>180833</v>
      </c>
      <c r="Z23" s="326">
        <v>68402</v>
      </c>
      <c r="AA23" s="326">
        <v>264146</v>
      </c>
      <c r="AB23" s="326">
        <v>192048</v>
      </c>
      <c r="AC23" s="326">
        <v>72098</v>
      </c>
      <c r="AD23" s="326">
        <f t="shared" si="0"/>
        <v>277084</v>
      </c>
      <c r="AE23" s="326">
        <v>207385</v>
      </c>
      <c r="AF23" s="326">
        <v>69699</v>
      </c>
      <c r="AG23" s="326">
        <v>274248</v>
      </c>
      <c r="AH23" s="326">
        <v>198816</v>
      </c>
      <c r="AI23" s="326">
        <v>75432</v>
      </c>
      <c r="AJ23" s="326">
        <v>281808</v>
      </c>
      <c r="AK23" s="326">
        <v>208297</v>
      </c>
      <c r="AL23" s="326">
        <v>73511</v>
      </c>
      <c r="AM23" s="326">
        <f t="shared" si="1"/>
        <v>282999</v>
      </c>
      <c r="AN23" s="326">
        <f>+AN24+AN25</f>
        <v>202718</v>
      </c>
      <c r="AO23" s="326">
        <f>+AO24+AO25</f>
        <v>80281</v>
      </c>
      <c r="AP23" s="326" t="s">
        <v>319</v>
      </c>
      <c r="AQ23" s="326" t="s">
        <v>319</v>
      </c>
      <c r="AR23" s="326" t="s">
        <v>319</v>
      </c>
      <c r="AS23" s="326">
        <f t="shared" si="2"/>
        <v>310764</v>
      </c>
      <c r="AT23" s="326">
        <f>+AT24+AT25</f>
        <v>215791</v>
      </c>
      <c r="AU23" s="326">
        <f>+AU24+AU25</f>
        <v>94973</v>
      </c>
    </row>
    <row r="24" spans="1:47">
      <c r="A24" s="1339"/>
      <c r="B24" s="322" t="s">
        <v>117</v>
      </c>
      <c r="C24" s="126">
        <v>82674</v>
      </c>
      <c r="D24" s="126">
        <v>67865</v>
      </c>
      <c r="E24" s="126">
        <v>14809</v>
      </c>
      <c r="F24" s="126">
        <v>75702</v>
      </c>
      <c r="G24" s="126">
        <v>62394</v>
      </c>
      <c r="H24" s="126">
        <v>13308</v>
      </c>
      <c r="I24" s="126">
        <v>74306</v>
      </c>
      <c r="J24" s="126">
        <v>59173</v>
      </c>
      <c r="K24" s="126">
        <v>15133</v>
      </c>
      <c r="L24" s="126">
        <v>77619</v>
      </c>
      <c r="M24" s="126">
        <v>62281</v>
      </c>
      <c r="N24" s="126">
        <v>15338</v>
      </c>
      <c r="O24" s="126">
        <v>82012</v>
      </c>
      <c r="P24" s="126">
        <v>68025</v>
      </c>
      <c r="Q24" s="126">
        <v>13987</v>
      </c>
      <c r="R24" s="126">
        <v>90120</v>
      </c>
      <c r="S24" s="126">
        <v>74142</v>
      </c>
      <c r="T24" s="126">
        <v>15978</v>
      </c>
      <c r="U24" s="126">
        <v>101832</v>
      </c>
      <c r="V24" s="126">
        <v>84849</v>
      </c>
      <c r="W24" s="126">
        <v>16983</v>
      </c>
      <c r="X24" s="126">
        <v>98712</v>
      </c>
      <c r="Y24" s="126">
        <v>80543</v>
      </c>
      <c r="Z24" s="126">
        <v>18169</v>
      </c>
      <c r="AA24" s="126">
        <v>112059</v>
      </c>
      <c r="AB24" s="126">
        <v>91347</v>
      </c>
      <c r="AC24" s="126">
        <v>20712</v>
      </c>
      <c r="AD24" s="126">
        <f t="shared" si="0"/>
        <v>119547</v>
      </c>
      <c r="AE24" s="126">
        <v>97942</v>
      </c>
      <c r="AF24" s="126">
        <v>21605</v>
      </c>
      <c r="AG24" s="126">
        <v>120421</v>
      </c>
      <c r="AH24" s="126">
        <v>99949</v>
      </c>
      <c r="AI24" s="126">
        <v>20472</v>
      </c>
      <c r="AJ24" s="126">
        <v>117858</v>
      </c>
      <c r="AK24" s="126">
        <v>95398</v>
      </c>
      <c r="AL24" s="126">
        <v>22460</v>
      </c>
      <c r="AM24" s="126">
        <f t="shared" si="1"/>
        <v>125511</v>
      </c>
      <c r="AN24" s="126">
        <v>100402</v>
      </c>
      <c r="AO24" s="126">
        <v>25109</v>
      </c>
      <c r="AP24" s="326" t="s">
        <v>319</v>
      </c>
      <c r="AQ24" s="326" t="s">
        <v>319</v>
      </c>
      <c r="AR24" s="326" t="s">
        <v>319</v>
      </c>
      <c r="AS24" s="126">
        <f t="shared" si="2"/>
        <v>134759</v>
      </c>
      <c r="AT24" s="126">
        <v>103921</v>
      </c>
      <c r="AU24" s="126">
        <v>30838</v>
      </c>
    </row>
    <row r="25" spans="1:47">
      <c r="A25" s="1340"/>
      <c r="B25" s="327" t="s">
        <v>118</v>
      </c>
      <c r="C25" s="328">
        <v>124005</v>
      </c>
      <c r="D25" s="328">
        <v>79650</v>
      </c>
      <c r="E25" s="328">
        <v>44355</v>
      </c>
      <c r="F25" s="328">
        <v>119999</v>
      </c>
      <c r="G25" s="328">
        <v>77744</v>
      </c>
      <c r="H25" s="328">
        <v>42255</v>
      </c>
      <c r="I25" s="328">
        <v>119645</v>
      </c>
      <c r="J25" s="328">
        <v>77610</v>
      </c>
      <c r="K25" s="328">
        <v>42035</v>
      </c>
      <c r="L25" s="328">
        <v>123804</v>
      </c>
      <c r="M25" s="328">
        <v>80612</v>
      </c>
      <c r="N25" s="328">
        <v>43192</v>
      </c>
      <c r="O25" s="328">
        <v>137393</v>
      </c>
      <c r="P25" s="328">
        <v>86112</v>
      </c>
      <c r="Q25" s="328">
        <v>51281</v>
      </c>
      <c r="R25" s="328">
        <v>141205</v>
      </c>
      <c r="S25" s="328">
        <v>96908</v>
      </c>
      <c r="T25" s="328">
        <v>44297</v>
      </c>
      <c r="U25" s="328">
        <v>141894</v>
      </c>
      <c r="V25" s="328">
        <v>97619</v>
      </c>
      <c r="W25" s="328">
        <v>44275</v>
      </c>
      <c r="X25" s="328">
        <v>150523</v>
      </c>
      <c r="Y25" s="328">
        <v>100290</v>
      </c>
      <c r="Z25" s="328">
        <v>50233</v>
      </c>
      <c r="AA25" s="328">
        <v>152087</v>
      </c>
      <c r="AB25" s="328">
        <v>100701</v>
      </c>
      <c r="AC25" s="328">
        <v>51386</v>
      </c>
      <c r="AD25" s="328">
        <f t="shared" si="0"/>
        <v>157537</v>
      </c>
      <c r="AE25" s="328">
        <v>109443</v>
      </c>
      <c r="AF25" s="328">
        <v>48094</v>
      </c>
      <c r="AG25" s="328">
        <v>153827</v>
      </c>
      <c r="AH25" s="328">
        <v>98867</v>
      </c>
      <c r="AI25" s="328">
        <v>54960</v>
      </c>
      <c r="AJ25" s="328">
        <v>163950</v>
      </c>
      <c r="AK25" s="328">
        <v>112899</v>
      </c>
      <c r="AL25" s="328">
        <v>51051</v>
      </c>
      <c r="AM25" s="328">
        <f t="shared" si="1"/>
        <v>157488</v>
      </c>
      <c r="AN25" s="328">
        <v>102316</v>
      </c>
      <c r="AO25" s="328">
        <v>55172</v>
      </c>
      <c r="AP25" s="326" t="s">
        <v>319</v>
      </c>
      <c r="AQ25" s="326" t="s">
        <v>319</v>
      </c>
      <c r="AR25" s="326" t="s">
        <v>319</v>
      </c>
      <c r="AS25" s="328">
        <f t="shared" si="2"/>
        <v>176005</v>
      </c>
      <c r="AT25" s="328">
        <v>111870</v>
      </c>
      <c r="AU25" s="328">
        <v>64135</v>
      </c>
    </row>
  </sheetData>
  <mergeCells count="17">
    <mergeCell ref="AP6:AR6"/>
    <mergeCell ref="AS6:AU6"/>
    <mergeCell ref="AM6:AO6"/>
    <mergeCell ref="AJ6:AL6"/>
    <mergeCell ref="AG6:AI6"/>
    <mergeCell ref="AD6:AF6"/>
    <mergeCell ref="AA6:AC6"/>
    <mergeCell ref="L6:N6"/>
    <mergeCell ref="O6:Q6"/>
    <mergeCell ref="R6:T6"/>
    <mergeCell ref="U6:W6"/>
    <mergeCell ref="X6:Z6"/>
    <mergeCell ref="A8:A25"/>
    <mergeCell ref="A6:B7"/>
    <mergeCell ref="C6:E6"/>
    <mergeCell ref="F6:H6"/>
    <mergeCell ref="I6:K6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</sheetPr>
  <dimension ref="A5:AU25"/>
  <sheetViews>
    <sheetView showGridLines="0" workbookViewId="0">
      <pane xSplit="2" ySplit="7" topLeftCell="C8" activePane="bottomRight" state="frozen"/>
      <selection activeCell="AV21" sqref="AV21"/>
      <selection pane="topRight" activeCell="AV21" sqref="AV21"/>
      <selection pane="bottomLeft" activeCell="AV21" sqref="AV21"/>
      <selection pane="bottomRight" activeCell="E1" sqref="E1"/>
    </sheetView>
  </sheetViews>
  <sheetFormatPr baseColWidth="10" defaultColWidth="11.44140625" defaultRowHeight="13.8"/>
  <cols>
    <col min="1" max="1" width="5.5546875" style="11" customWidth="1"/>
    <col min="2" max="2" width="30.109375" style="11" customWidth="1"/>
    <col min="3" max="4" width="7.44140625" style="11" bestFit="1" customWidth="1"/>
    <col min="5" max="5" width="6.44140625" style="11" bestFit="1" customWidth="1"/>
    <col min="6" max="7" width="7.44140625" style="11" bestFit="1" customWidth="1"/>
    <col min="8" max="8" width="6.44140625" style="11" bestFit="1" customWidth="1"/>
    <col min="9" max="10" width="7.44140625" style="11" bestFit="1" customWidth="1"/>
    <col min="11" max="11" width="6.44140625" style="11" bestFit="1" customWidth="1"/>
    <col min="12" max="13" width="7.44140625" style="11" bestFit="1" customWidth="1"/>
    <col min="14" max="14" width="6.44140625" style="11" bestFit="1" customWidth="1"/>
    <col min="15" max="16" width="7.44140625" style="11" bestFit="1" customWidth="1"/>
    <col min="17" max="17" width="6.44140625" style="11" bestFit="1" customWidth="1"/>
    <col min="18" max="19" width="7.44140625" style="11" bestFit="1" customWidth="1"/>
    <col min="20" max="20" width="6.44140625" style="11" bestFit="1" customWidth="1"/>
    <col min="21" max="22" width="7.44140625" style="11" bestFit="1" customWidth="1"/>
    <col min="23" max="23" width="6.44140625" style="11" bestFit="1" customWidth="1"/>
    <col min="24" max="25" width="7.44140625" style="11" bestFit="1" customWidth="1"/>
    <col min="26" max="26" width="6.44140625" style="11" bestFit="1" customWidth="1"/>
    <col min="27" max="28" width="7.44140625" style="11" bestFit="1" customWidth="1"/>
    <col min="29" max="29" width="6.44140625" style="11" bestFit="1" customWidth="1"/>
    <col min="30" max="31" width="7.5546875" style="11" customWidth="1"/>
    <col min="32" max="35" width="7.6640625" style="11" customWidth="1"/>
    <col min="36" max="38" width="8.33203125" style="11" customWidth="1"/>
    <col min="39" max="41" width="8.6640625" style="11" customWidth="1"/>
    <col min="42" max="47" width="8.33203125" style="11" customWidth="1"/>
    <col min="48" max="16384" width="11.44140625" style="11"/>
  </cols>
  <sheetData>
    <row r="5" spans="1:47">
      <c r="A5" s="750" t="s">
        <v>335</v>
      </c>
      <c r="B5" s="750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750"/>
      <c r="N5" s="750"/>
      <c r="O5" s="750"/>
      <c r="P5" s="750"/>
      <c r="Q5" s="750"/>
      <c r="R5" s="750"/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50"/>
      <c r="AH5" s="750"/>
      <c r="AI5" s="750"/>
    </row>
    <row r="6" spans="1:47" ht="18.75" customHeight="1">
      <c r="A6" s="1484" t="s">
        <v>95</v>
      </c>
      <c r="B6" s="1485"/>
      <c r="C6" s="1387">
        <v>2007</v>
      </c>
      <c r="D6" s="1387"/>
      <c r="E6" s="1387"/>
      <c r="F6" s="1387">
        <v>2008</v>
      </c>
      <c r="G6" s="1387"/>
      <c r="H6" s="1387"/>
      <c r="I6" s="1387">
        <v>2009</v>
      </c>
      <c r="J6" s="1387"/>
      <c r="K6" s="1387"/>
      <c r="L6" s="1387">
        <v>2010</v>
      </c>
      <c r="M6" s="1387"/>
      <c r="N6" s="1387"/>
      <c r="O6" s="1387">
        <v>2011</v>
      </c>
      <c r="P6" s="1387"/>
      <c r="Q6" s="1387"/>
      <c r="R6" s="1387">
        <v>2012</v>
      </c>
      <c r="S6" s="1387"/>
      <c r="T6" s="1387"/>
      <c r="U6" s="1387">
        <v>2013</v>
      </c>
      <c r="V6" s="1387"/>
      <c r="W6" s="1387"/>
      <c r="X6" s="1387">
        <v>2014</v>
      </c>
      <c r="Y6" s="1387"/>
      <c r="Z6" s="1387"/>
      <c r="AA6" s="1387">
        <v>2015</v>
      </c>
      <c r="AB6" s="1387"/>
      <c r="AC6" s="1387"/>
      <c r="AD6" s="1387">
        <v>2016</v>
      </c>
      <c r="AE6" s="1387"/>
      <c r="AF6" s="1387"/>
      <c r="AG6" s="1387">
        <v>2017</v>
      </c>
      <c r="AH6" s="1387"/>
      <c r="AI6" s="1387"/>
      <c r="AJ6" s="1487">
        <v>2018</v>
      </c>
      <c r="AK6" s="1487"/>
      <c r="AL6" s="1487"/>
      <c r="AM6" s="1387">
        <v>2019</v>
      </c>
      <c r="AN6" s="1387"/>
      <c r="AO6" s="1387"/>
      <c r="AP6" s="1487">
        <v>2020</v>
      </c>
      <c r="AQ6" s="1487"/>
      <c r="AR6" s="1487"/>
      <c r="AS6" s="1387">
        <v>2021</v>
      </c>
      <c r="AT6" s="1387"/>
      <c r="AU6" s="1387"/>
    </row>
    <row r="7" spans="1:47" ht="30.75" customHeight="1">
      <c r="A7" s="1486"/>
      <c r="B7" s="1389"/>
      <c r="C7" s="318" t="s">
        <v>259</v>
      </c>
      <c r="D7" s="319" t="s">
        <v>260</v>
      </c>
      <c r="E7" s="319" t="s">
        <v>261</v>
      </c>
      <c r="F7" s="318" t="s">
        <v>259</v>
      </c>
      <c r="G7" s="319" t="s">
        <v>260</v>
      </c>
      <c r="H7" s="319" t="s">
        <v>261</v>
      </c>
      <c r="I7" s="318" t="s">
        <v>259</v>
      </c>
      <c r="J7" s="319" t="s">
        <v>260</v>
      </c>
      <c r="K7" s="319" t="s">
        <v>261</v>
      </c>
      <c r="L7" s="318" t="s">
        <v>259</v>
      </c>
      <c r="M7" s="319" t="s">
        <v>260</v>
      </c>
      <c r="N7" s="319" t="s">
        <v>261</v>
      </c>
      <c r="O7" s="318" t="s">
        <v>259</v>
      </c>
      <c r="P7" s="319" t="s">
        <v>260</v>
      </c>
      <c r="Q7" s="319" t="s">
        <v>261</v>
      </c>
      <c r="R7" s="318" t="s">
        <v>259</v>
      </c>
      <c r="S7" s="319" t="s">
        <v>260</v>
      </c>
      <c r="T7" s="319" t="s">
        <v>261</v>
      </c>
      <c r="U7" s="318" t="s">
        <v>259</v>
      </c>
      <c r="V7" s="319" t="s">
        <v>260</v>
      </c>
      <c r="W7" s="319" t="s">
        <v>261</v>
      </c>
      <c r="X7" s="318" t="s">
        <v>259</v>
      </c>
      <c r="Y7" s="319" t="s">
        <v>260</v>
      </c>
      <c r="Z7" s="319" t="s">
        <v>261</v>
      </c>
      <c r="AA7" s="318" t="s">
        <v>259</v>
      </c>
      <c r="AB7" s="319" t="s">
        <v>260</v>
      </c>
      <c r="AC7" s="319" t="s">
        <v>261</v>
      </c>
      <c r="AD7" s="318" t="s">
        <v>259</v>
      </c>
      <c r="AE7" s="319" t="s">
        <v>260</v>
      </c>
      <c r="AF7" s="319" t="s">
        <v>261</v>
      </c>
      <c r="AG7" s="318" t="s">
        <v>259</v>
      </c>
      <c r="AH7" s="319" t="s">
        <v>260</v>
      </c>
      <c r="AI7" s="319" t="s">
        <v>261</v>
      </c>
      <c r="AJ7" s="318" t="s">
        <v>259</v>
      </c>
      <c r="AK7" s="319" t="s">
        <v>260</v>
      </c>
      <c r="AL7" s="319" t="s">
        <v>261</v>
      </c>
      <c r="AM7" s="318" t="s">
        <v>259</v>
      </c>
      <c r="AN7" s="319" t="s">
        <v>260</v>
      </c>
      <c r="AO7" s="319" t="s">
        <v>261</v>
      </c>
      <c r="AP7" s="318" t="s">
        <v>336</v>
      </c>
      <c r="AQ7" s="319" t="s">
        <v>337</v>
      </c>
      <c r="AR7" s="319" t="s">
        <v>338</v>
      </c>
      <c r="AS7" s="318" t="s">
        <v>336</v>
      </c>
      <c r="AT7" s="319" t="s">
        <v>337</v>
      </c>
      <c r="AU7" s="319" t="s">
        <v>338</v>
      </c>
    </row>
    <row r="8" spans="1:47" s="34" customFormat="1">
      <c r="A8" s="1471" t="s">
        <v>106</v>
      </c>
      <c r="B8" s="320" t="s">
        <v>262</v>
      </c>
      <c r="C8" s="321">
        <v>202944</v>
      </c>
      <c r="D8" s="321">
        <v>114460</v>
      </c>
      <c r="E8" s="321">
        <v>88484</v>
      </c>
      <c r="F8" s="321">
        <v>202496</v>
      </c>
      <c r="G8" s="321">
        <v>114525</v>
      </c>
      <c r="H8" s="321">
        <v>87971</v>
      </c>
      <c r="I8" s="321">
        <v>201786</v>
      </c>
      <c r="J8" s="321">
        <v>113238</v>
      </c>
      <c r="K8" s="321">
        <v>88548</v>
      </c>
      <c r="L8" s="321">
        <v>203507</v>
      </c>
      <c r="M8" s="321">
        <v>114373</v>
      </c>
      <c r="N8" s="321">
        <v>89134</v>
      </c>
      <c r="O8" s="321">
        <v>185276</v>
      </c>
      <c r="P8" s="321">
        <v>108174</v>
      </c>
      <c r="Q8" s="321">
        <v>77102</v>
      </c>
      <c r="R8" s="321">
        <v>212350</v>
      </c>
      <c r="S8" s="321">
        <v>122266</v>
      </c>
      <c r="T8" s="321">
        <v>90084</v>
      </c>
      <c r="U8" s="321">
        <v>209284</v>
      </c>
      <c r="V8" s="321">
        <v>126743</v>
      </c>
      <c r="W8" s="321">
        <v>82541</v>
      </c>
      <c r="X8" s="321">
        <v>212203</v>
      </c>
      <c r="Y8" s="321">
        <v>123766</v>
      </c>
      <c r="Z8" s="321">
        <v>88437</v>
      </c>
      <c r="AA8" s="321">
        <v>213332</v>
      </c>
      <c r="AB8" s="321">
        <v>128287</v>
      </c>
      <c r="AC8" s="321">
        <v>85045</v>
      </c>
      <c r="AD8" s="321">
        <f>+AE8+AF8</f>
        <v>226743</v>
      </c>
      <c r="AE8" s="321">
        <v>133782</v>
      </c>
      <c r="AF8" s="321">
        <v>92961</v>
      </c>
      <c r="AG8" s="321">
        <v>219170</v>
      </c>
      <c r="AH8" s="321">
        <v>128236</v>
      </c>
      <c r="AI8" s="321">
        <v>90934</v>
      </c>
      <c r="AJ8" s="321">
        <v>215824</v>
      </c>
      <c r="AK8" s="321">
        <v>122143</v>
      </c>
      <c r="AL8" s="321">
        <v>93681</v>
      </c>
      <c r="AM8" s="321">
        <v>217658</v>
      </c>
      <c r="AN8" s="321">
        <v>124519</v>
      </c>
      <c r="AO8" s="321">
        <v>93139</v>
      </c>
      <c r="AP8" s="326" t="s">
        <v>319</v>
      </c>
      <c r="AQ8" s="326" t="s">
        <v>319</v>
      </c>
      <c r="AR8" s="326" t="s">
        <v>319</v>
      </c>
      <c r="AS8" s="321">
        <f>+AT8+AU8</f>
        <v>218079</v>
      </c>
      <c r="AT8" s="321">
        <f>+AT9+AT10</f>
        <v>117783</v>
      </c>
      <c r="AU8" s="321">
        <f>+AU9+AU10</f>
        <v>100296</v>
      </c>
    </row>
    <row r="9" spans="1:47">
      <c r="A9" s="1339"/>
      <c r="B9" s="322" t="s">
        <v>117</v>
      </c>
      <c r="C9" s="126">
        <v>105137</v>
      </c>
      <c r="D9" s="126">
        <v>59573</v>
      </c>
      <c r="E9" s="126">
        <v>45564</v>
      </c>
      <c r="F9" s="126">
        <v>105246</v>
      </c>
      <c r="G9" s="126">
        <v>59796</v>
      </c>
      <c r="H9" s="126">
        <v>45450</v>
      </c>
      <c r="I9" s="126">
        <v>105405</v>
      </c>
      <c r="J9" s="126">
        <v>58165</v>
      </c>
      <c r="K9" s="126">
        <v>47240</v>
      </c>
      <c r="L9" s="126">
        <v>103909</v>
      </c>
      <c r="M9" s="126">
        <v>58903</v>
      </c>
      <c r="N9" s="126">
        <v>45006</v>
      </c>
      <c r="O9" s="126">
        <v>95319</v>
      </c>
      <c r="P9" s="126">
        <v>56993</v>
      </c>
      <c r="Q9" s="126">
        <v>38326</v>
      </c>
      <c r="R9" s="126">
        <v>108691</v>
      </c>
      <c r="S9" s="126">
        <v>62218</v>
      </c>
      <c r="T9" s="126">
        <v>46473</v>
      </c>
      <c r="U9" s="126">
        <v>106621</v>
      </c>
      <c r="V9" s="126">
        <v>64685</v>
      </c>
      <c r="W9" s="126">
        <v>41936</v>
      </c>
      <c r="X9" s="126">
        <v>108578</v>
      </c>
      <c r="Y9" s="126">
        <v>63897</v>
      </c>
      <c r="Z9" s="126">
        <v>44681</v>
      </c>
      <c r="AA9" s="126">
        <v>108013</v>
      </c>
      <c r="AB9" s="126">
        <v>65941</v>
      </c>
      <c r="AC9" s="126">
        <v>42072</v>
      </c>
      <c r="AD9" s="126">
        <f t="shared" ref="AD9:AD25" si="0">+AE9+AF9</f>
        <v>112995</v>
      </c>
      <c r="AE9" s="126">
        <v>67085</v>
      </c>
      <c r="AF9" s="126">
        <v>45910</v>
      </c>
      <c r="AG9" s="126">
        <v>111527</v>
      </c>
      <c r="AH9" s="126">
        <v>66330</v>
      </c>
      <c r="AI9" s="126">
        <v>45197</v>
      </c>
      <c r="AJ9" s="126">
        <v>112283</v>
      </c>
      <c r="AK9" s="126">
        <v>64423</v>
      </c>
      <c r="AL9" s="126">
        <v>47860</v>
      </c>
      <c r="AM9" s="126">
        <v>113854</v>
      </c>
      <c r="AN9" s="126">
        <v>65905</v>
      </c>
      <c r="AO9" s="126">
        <v>47949</v>
      </c>
      <c r="AP9" s="326" t="s">
        <v>319</v>
      </c>
      <c r="AQ9" s="326" t="s">
        <v>319</v>
      </c>
      <c r="AR9" s="326" t="s">
        <v>319</v>
      </c>
      <c r="AS9" s="126">
        <f t="shared" ref="AS9:AS25" si="1">+AT9+AU9</f>
        <v>113195</v>
      </c>
      <c r="AT9" s="126">
        <f>+AT12+AT24</f>
        <v>60254</v>
      </c>
      <c r="AU9" s="126">
        <f>+AU12+AU24</f>
        <v>52941</v>
      </c>
    </row>
    <row r="10" spans="1:47">
      <c r="A10" s="1339"/>
      <c r="B10" s="322" t="s">
        <v>118</v>
      </c>
      <c r="C10" s="126">
        <v>97807</v>
      </c>
      <c r="D10" s="126">
        <v>54887</v>
      </c>
      <c r="E10" s="126">
        <v>42920</v>
      </c>
      <c r="F10" s="126">
        <v>97250</v>
      </c>
      <c r="G10" s="126">
        <v>54729</v>
      </c>
      <c r="H10" s="126">
        <v>42521</v>
      </c>
      <c r="I10" s="126">
        <v>96381</v>
      </c>
      <c r="J10" s="126">
        <v>55073</v>
      </c>
      <c r="K10" s="126">
        <v>41308</v>
      </c>
      <c r="L10" s="126">
        <v>99598</v>
      </c>
      <c r="M10" s="126">
        <v>55470</v>
      </c>
      <c r="N10" s="126">
        <v>44128</v>
      </c>
      <c r="O10" s="126">
        <v>89957</v>
      </c>
      <c r="P10" s="126">
        <v>51181</v>
      </c>
      <c r="Q10" s="126">
        <v>38776</v>
      </c>
      <c r="R10" s="126">
        <v>103659</v>
      </c>
      <c r="S10" s="126">
        <v>60048</v>
      </c>
      <c r="T10" s="126">
        <v>43611</v>
      </c>
      <c r="U10" s="126">
        <v>102663</v>
      </c>
      <c r="V10" s="126">
        <v>62058</v>
      </c>
      <c r="W10" s="126">
        <v>40605</v>
      </c>
      <c r="X10" s="126">
        <v>103625</v>
      </c>
      <c r="Y10" s="126">
        <v>59869</v>
      </c>
      <c r="Z10" s="126">
        <v>43756</v>
      </c>
      <c r="AA10" s="126">
        <v>105319</v>
      </c>
      <c r="AB10" s="126">
        <v>62346</v>
      </c>
      <c r="AC10" s="126">
        <v>42973</v>
      </c>
      <c r="AD10" s="126">
        <f t="shared" si="0"/>
        <v>113748</v>
      </c>
      <c r="AE10" s="126">
        <v>66697</v>
      </c>
      <c r="AF10" s="126">
        <v>47051</v>
      </c>
      <c r="AG10" s="126">
        <v>107643</v>
      </c>
      <c r="AH10" s="126">
        <v>61906</v>
      </c>
      <c r="AI10" s="126">
        <v>45737</v>
      </c>
      <c r="AJ10" s="126">
        <v>103541</v>
      </c>
      <c r="AK10" s="126">
        <v>57720</v>
      </c>
      <c r="AL10" s="126">
        <v>45821</v>
      </c>
      <c r="AM10" s="126">
        <v>103804</v>
      </c>
      <c r="AN10" s="126">
        <v>58614</v>
      </c>
      <c r="AO10" s="126">
        <v>45190</v>
      </c>
      <c r="AP10" s="326" t="s">
        <v>319</v>
      </c>
      <c r="AQ10" s="326" t="s">
        <v>319</v>
      </c>
      <c r="AR10" s="326" t="s">
        <v>319</v>
      </c>
      <c r="AS10" s="126">
        <f t="shared" si="1"/>
        <v>104884</v>
      </c>
      <c r="AT10" s="126">
        <f>+AT13+AT25</f>
        <v>57529</v>
      </c>
      <c r="AU10" s="126">
        <f>+AU13+AU25</f>
        <v>47355</v>
      </c>
    </row>
    <row r="11" spans="1:47" s="34" customFormat="1">
      <c r="A11" s="1339"/>
      <c r="B11" s="323" t="s">
        <v>263</v>
      </c>
      <c r="C11" s="324">
        <v>106238</v>
      </c>
      <c r="D11" s="324">
        <v>47032</v>
      </c>
      <c r="E11" s="324">
        <v>59206</v>
      </c>
      <c r="F11" s="324">
        <v>107646</v>
      </c>
      <c r="G11" s="324">
        <v>48768</v>
      </c>
      <c r="H11" s="324">
        <v>58878</v>
      </c>
      <c r="I11" s="324">
        <v>107530</v>
      </c>
      <c r="J11" s="324">
        <v>46884</v>
      </c>
      <c r="K11" s="324">
        <v>60646</v>
      </c>
      <c r="L11" s="324">
        <v>101947</v>
      </c>
      <c r="M11" s="324">
        <v>43532</v>
      </c>
      <c r="N11" s="324">
        <v>58415</v>
      </c>
      <c r="O11" s="324">
        <v>83849</v>
      </c>
      <c r="P11" s="324">
        <v>37442</v>
      </c>
      <c r="Q11" s="324">
        <v>46407</v>
      </c>
      <c r="R11" s="324">
        <v>107101</v>
      </c>
      <c r="S11" s="324">
        <v>47907</v>
      </c>
      <c r="T11" s="324">
        <v>59194</v>
      </c>
      <c r="U11" s="324">
        <v>107258</v>
      </c>
      <c r="V11" s="324">
        <v>51720</v>
      </c>
      <c r="W11" s="324">
        <v>55538</v>
      </c>
      <c r="X11" s="324">
        <v>104367</v>
      </c>
      <c r="Y11" s="324">
        <v>45035</v>
      </c>
      <c r="Z11" s="324">
        <v>59332</v>
      </c>
      <c r="AA11" s="324">
        <v>101548</v>
      </c>
      <c r="AB11" s="324">
        <v>46163</v>
      </c>
      <c r="AC11" s="324">
        <v>55385</v>
      </c>
      <c r="AD11" s="324">
        <f t="shared" si="0"/>
        <v>113212</v>
      </c>
      <c r="AE11" s="324">
        <v>48814</v>
      </c>
      <c r="AF11" s="324">
        <v>64398</v>
      </c>
      <c r="AG11" s="324">
        <v>108305</v>
      </c>
      <c r="AH11" s="324">
        <v>46770</v>
      </c>
      <c r="AI11" s="324">
        <v>61535</v>
      </c>
      <c r="AJ11" s="324">
        <v>114694</v>
      </c>
      <c r="AK11" s="324">
        <v>48745</v>
      </c>
      <c r="AL11" s="324">
        <v>65949</v>
      </c>
      <c r="AM11" s="324">
        <v>121011</v>
      </c>
      <c r="AN11" s="324">
        <v>55290</v>
      </c>
      <c r="AO11" s="324">
        <v>65721</v>
      </c>
      <c r="AP11" s="326" t="s">
        <v>319</v>
      </c>
      <c r="AQ11" s="326" t="s">
        <v>319</v>
      </c>
      <c r="AR11" s="326" t="s">
        <v>319</v>
      </c>
      <c r="AS11" s="324">
        <f t="shared" si="1"/>
        <v>106446</v>
      </c>
      <c r="AT11" s="324">
        <f>+AT12+AT13</f>
        <v>42897</v>
      </c>
      <c r="AU11" s="324">
        <f>+AU12+AU13</f>
        <v>63549</v>
      </c>
    </row>
    <row r="12" spans="1:47">
      <c r="A12" s="1339"/>
      <c r="B12" s="322" t="s">
        <v>117</v>
      </c>
      <c r="C12" s="325">
        <v>75831</v>
      </c>
      <c r="D12" s="325">
        <v>34043</v>
      </c>
      <c r="E12" s="325">
        <v>41788</v>
      </c>
      <c r="F12" s="325">
        <v>80413</v>
      </c>
      <c r="G12" s="325">
        <v>38281</v>
      </c>
      <c r="H12" s="325">
        <v>42132</v>
      </c>
      <c r="I12" s="325">
        <v>78873</v>
      </c>
      <c r="J12" s="325">
        <v>34935</v>
      </c>
      <c r="K12" s="325">
        <v>43938</v>
      </c>
      <c r="L12" s="325">
        <v>75031</v>
      </c>
      <c r="M12" s="325">
        <v>33280</v>
      </c>
      <c r="N12" s="325">
        <v>41751</v>
      </c>
      <c r="O12" s="325">
        <v>61758</v>
      </c>
      <c r="P12" s="325">
        <v>28574</v>
      </c>
      <c r="Q12" s="325">
        <v>33184</v>
      </c>
      <c r="R12" s="325">
        <v>77043</v>
      </c>
      <c r="S12" s="325">
        <v>34594</v>
      </c>
      <c r="T12" s="325">
        <v>42449</v>
      </c>
      <c r="U12" s="325">
        <v>74286</v>
      </c>
      <c r="V12" s="325">
        <v>35698</v>
      </c>
      <c r="W12" s="325">
        <v>38588</v>
      </c>
      <c r="X12" s="325">
        <v>72888</v>
      </c>
      <c r="Y12" s="325">
        <v>33207</v>
      </c>
      <c r="Z12" s="325">
        <v>39681</v>
      </c>
      <c r="AA12" s="325">
        <v>70553</v>
      </c>
      <c r="AB12" s="325">
        <v>33027</v>
      </c>
      <c r="AC12" s="325">
        <v>37526</v>
      </c>
      <c r="AD12" s="325">
        <f t="shared" si="0"/>
        <v>76121</v>
      </c>
      <c r="AE12" s="325">
        <v>34476</v>
      </c>
      <c r="AF12" s="325">
        <v>41645</v>
      </c>
      <c r="AG12" s="325">
        <v>73088</v>
      </c>
      <c r="AH12" s="325">
        <v>33179</v>
      </c>
      <c r="AI12" s="325">
        <v>39909</v>
      </c>
      <c r="AJ12" s="325">
        <v>77012</v>
      </c>
      <c r="AK12" s="325">
        <v>34086</v>
      </c>
      <c r="AL12" s="325">
        <v>42926</v>
      </c>
      <c r="AM12" s="325">
        <v>81089</v>
      </c>
      <c r="AN12" s="325">
        <v>37666</v>
      </c>
      <c r="AO12" s="325">
        <v>43423</v>
      </c>
      <c r="AP12" s="326" t="s">
        <v>319</v>
      </c>
      <c r="AQ12" s="326" t="s">
        <v>319</v>
      </c>
      <c r="AR12" s="326" t="s">
        <v>319</v>
      </c>
      <c r="AS12" s="325">
        <f t="shared" si="1"/>
        <v>76718</v>
      </c>
      <c r="AT12" s="325">
        <f>+AT15+AT21</f>
        <v>30893</v>
      </c>
      <c r="AU12" s="325">
        <f>+AU15+AU21</f>
        <v>45825</v>
      </c>
    </row>
    <row r="13" spans="1:47">
      <c r="A13" s="1339"/>
      <c r="B13" s="322" t="s">
        <v>118</v>
      </c>
      <c r="C13" s="325">
        <v>30407</v>
      </c>
      <c r="D13" s="325">
        <v>12989</v>
      </c>
      <c r="E13" s="325">
        <v>17418</v>
      </c>
      <c r="F13" s="325">
        <v>27233</v>
      </c>
      <c r="G13" s="325">
        <v>10487</v>
      </c>
      <c r="H13" s="325">
        <v>16746</v>
      </c>
      <c r="I13" s="325">
        <v>28657</v>
      </c>
      <c r="J13" s="325">
        <v>11949</v>
      </c>
      <c r="K13" s="325">
        <v>16708</v>
      </c>
      <c r="L13" s="325">
        <v>26916</v>
      </c>
      <c r="M13" s="325">
        <v>10252</v>
      </c>
      <c r="N13" s="325">
        <v>16664</v>
      </c>
      <c r="O13" s="325">
        <v>22091</v>
      </c>
      <c r="P13" s="325">
        <v>8868</v>
      </c>
      <c r="Q13" s="325">
        <v>13223</v>
      </c>
      <c r="R13" s="325">
        <v>30058</v>
      </c>
      <c r="S13" s="325">
        <v>13313</v>
      </c>
      <c r="T13" s="325">
        <v>16745</v>
      </c>
      <c r="U13" s="325">
        <v>32972</v>
      </c>
      <c r="V13" s="325">
        <v>16022</v>
      </c>
      <c r="W13" s="325">
        <v>16950</v>
      </c>
      <c r="X13" s="325">
        <v>31479</v>
      </c>
      <c r="Y13" s="325">
        <v>11828</v>
      </c>
      <c r="Z13" s="325">
        <v>19651</v>
      </c>
      <c r="AA13" s="325">
        <v>30995</v>
      </c>
      <c r="AB13" s="325">
        <v>13136</v>
      </c>
      <c r="AC13" s="325">
        <v>17859</v>
      </c>
      <c r="AD13" s="325">
        <f t="shared" si="0"/>
        <v>37091</v>
      </c>
      <c r="AE13" s="325">
        <v>14338</v>
      </c>
      <c r="AF13" s="325">
        <v>22753</v>
      </c>
      <c r="AG13" s="325">
        <v>35217</v>
      </c>
      <c r="AH13" s="325">
        <v>13591</v>
      </c>
      <c r="AI13" s="325">
        <v>21626</v>
      </c>
      <c r="AJ13" s="325">
        <v>37682</v>
      </c>
      <c r="AK13" s="325">
        <v>14659</v>
      </c>
      <c r="AL13" s="325">
        <v>23023</v>
      </c>
      <c r="AM13" s="325">
        <v>39922</v>
      </c>
      <c r="AN13" s="325">
        <v>17624</v>
      </c>
      <c r="AO13" s="325">
        <v>22298</v>
      </c>
      <c r="AP13" s="326" t="s">
        <v>319</v>
      </c>
      <c r="AQ13" s="326" t="s">
        <v>319</v>
      </c>
      <c r="AR13" s="326" t="s">
        <v>319</v>
      </c>
      <c r="AS13" s="325">
        <f t="shared" si="1"/>
        <v>29728</v>
      </c>
      <c r="AT13" s="325">
        <f>+AT16+AT22</f>
        <v>12004</v>
      </c>
      <c r="AU13" s="325">
        <f>+AU16+AU22</f>
        <v>17724</v>
      </c>
    </row>
    <row r="14" spans="1:47" s="34" customFormat="1">
      <c r="A14" s="1339"/>
      <c r="B14" s="323" t="s">
        <v>264</v>
      </c>
      <c r="C14" s="326">
        <v>97852</v>
      </c>
      <c r="D14" s="326">
        <v>43316</v>
      </c>
      <c r="E14" s="326">
        <v>54536</v>
      </c>
      <c r="F14" s="326">
        <v>98540</v>
      </c>
      <c r="G14" s="326">
        <v>45481</v>
      </c>
      <c r="H14" s="326">
        <v>53059</v>
      </c>
      <c r="I14" s="326">
        <v>97605</v>
      </c>
      <c r="J14" s="326">
        <v>43732</v>
      </c>
      <c r="K14" s="326">
        <v>53873</v>
      </c>
      <c r="L14" s="326">
        <v>91987</v>
      </c>
      <c r="M14" s="326">
        <v>39837</v>
      </c>
      <c r="N14" s="326">
        <v>52150</v>
      </c>
      <c r="O14" s="326">
        <v>78624</v>
      </c>
      <c r="P14" s="326">
        <v>35514</v>
      </c>
      <c r="Q14" s="326">
        <v>43110</v>
      </c>
      <c r="R14" s="326">
        <v>100404</v>
      </c>
      <c r="S14" s="326">
        <v>45318</v>
      </c>
      <c r="T14" s="326">
        <v>55086</v>
      </c>
      <c r="U14" s="326">
        <v>99296</v>
      </c>
      <c r="V14" s="326">
        <v>48329</v>
      </c>
      <c r="W14" s="326">
        <v>50967</v>
      </c>
      <c r="X14" s="326">
        <v>96437</v>
      </c>
      <c r="Y14" s="326">
        <v>41801</v>
      </c>
      <c r="Z14" s="326">
        <v>54636</v>
      </c>
      <c r="AA14" s="326">
        <v>93487</v>
      </c>
      <c r="AB14" s="326">
        <v>42688</v>
      </c>
      <c r="AC14" s="326">
        <v>50799</v>
      </c>
      <c r="AD14" s="326">
        <f t="shared" si="0"/>
        <v>104206</v>
      </c>
      <c r="AE14" s="326">
        <v>46570</v>
      </c>
      <c r="AF14" s="326">
        <v>57636</v>
      </c>
      <c r="AG14" s="326">
        <v>96740</v>
      </c>
      <c r="AH14" s="326">
        <v>42428</v>
      </c>
      <c r="AI14" s="326">
        <v>54312</v>
      </c>
      <c r="AJ14" s="326">
        <v>105220</v>
      </c>
      <c r="AK14" s="326">
        <v>45427</v>
      </c>
      <c r="AL14" s="326">
        <v>59793</v>
      </c>
      <c r="AM14" s="326">
        <v>109191</v>
      </c>
      <c r="AN14" s="326">
        <v>51128</v>
      </c>
      <c r="AO14" s="326">
        <v>58063</v>
      </c>
      <c r="AP14" s="326" t="s">
        <v>319</v>
      </c>
      <c r="AQ14" s="326" t="s">
        <v>319</v>
      </c>
      <c r="AR14" s="326" t="s">
        <v>319</v>
      </c>
      <c r="AS14" s="326">
        <f t="shared" si="1"/>
        <v>95611</v>
      </c>
      <c r="AT14" s="326">
        <f>+AT15+AT16</f>
        <v>39902</v>
      </c>
      <c r="AU14" s="326">
        <f>+AU15+AU16</f>
        <v>55709</v>
      </c>
    </row>
    <row r="15" spans="1:47">
      <c r="A15" s="1339"/>
      <c r="B15" s="322" t="s">
        <v>117</v>
      </c>
      <c r="C15" s="126">
        <v>71719</v>
      </c>
      <c r="D15" s="126">
        <v>31918</v>
      </c>
      <c r="E15" s="126">
        <v>39801</v>
      </c>
      <c r="F15" s="126">
        <v>75485</v>
      </c>
      <c r="G15" s="126">
        <v>36383</v>
      </c>
      <c r="H15" s="126">
        <v>39102</v>
      </c>
      <c r="I15" s="126">
        <v>73616</v>
      </c>
      <c r="J15" s="126">
        <v>33450</v>
      </c>
      <c r="K15" s="126">
        <v>40166</v>
      </c>
      <c r="L15" s="126">
        <v>69573</v>
      </c>
      <c r="M15" s="126">
        <v>31209</v>
      </c>
      <c r="N15" s="126">
        <v>38364</v>
      </c>
      <c r="O15" s="126">
        <v>58263</v>
      </c>
      <c r="P15" s="126">
        <v>27200</v>
      </c>
      <c r="Q15" s="126">
        <v>31063</v>
      </c>
      <c r="R15" s="126">
        <v>72820</v>
      </c>
      <c r="S15" s="126">
        <v>32674</v>
      </c>
      <c r="T15" s="126">
        <v>40146</v>
      </c>
      <c r="U15" s="126">
        <v>69714</v>
      </c>
      <c r="V15" s="126">
        <v>33748</v>
      </c>
      <c r="W15" s="126">
        <v>35966</v>
      </c>
      <c r="X15" s="126">
        <v>68259</v>
      </c>
      <c r="Y15" s="126">
        <v>30833</v>
      </c>
      <c r="Z15" s="126">
        <v>37426</v>
      </c>
      <c r="AA15" s="126">
        <v>66445</v>
      </c>
      <c r="AB15" s="126">
        <v>30790</v>
      </c>
      <c r="AC15" s="126">
        <v>35655</v>
      </c>
      <c r="AD15" s="126">
        <f t="shared" si="0"/>
        <v>70815</v>
      </c>
      <c r="AE15" s="126">
        <v>32842</v>
      </c>
      <c r="AF15" s="126">
        <v>37973</v>
      </c>
      <c r="AG15" s="126">
        <v>66427</v>
      </c>
      <c r="AH15" s="126">
        <v>30198</v>
      </c>
      <c r="AI15" s="126">
        <v>36229</v>
      </c>
      <c r="AJ15" s="126">
        <v>73054</v>
      </c>
      <c r="AK15" s="126">
        <v>32414</v>
      </c>
      <c r="AL15" s="126">
        <v>40640</v>
      </c>
      <c r="AM15" s="126">
        <v>74707</v>
      </c>
      <c r="AN15" s="126">
        <v>35112</v>
      </c>
      <c r="AO15" s="126">
        <v>39595</v>
      </c>
      <c r="AP15" s="326" t="s">
        <v>319</v>
      </c>
      <c r="AQ15" s="326" t="s">
        <v>319</v>
      </c>
      <c r="AR15" s="326" t="s">
        <v>319</v>
      </c>
      <c r="AS15" s="126">
        <f t="shared" si="1"/>
        <v>70363</v>
      </c>
      <c r="AT15" s="126">
        <v>28987</v>
      </c>
      <c r="AU15" s="126">
        <v>41376</v>
      </c>
    </row>
    <row r="16" spans="1:47">
      <c r="A16" s="1339"/>
      <c r="B16" s="322" t="s">
        <v>118</v>
      </c>
      <c r="C16" s="126">
        <v>26133</v>
      </c>
      <c r="D16" s="126">
        <v>11398</v>
      </c>
      <c r="E16" s="126">
        <v>14735</v>
      </c>
      <c r="F16" s="126">
        <v>23055</v>
      </c>
      <c r="G16" s="126">
        <v>9098</v>
      </c>
      <c r="H16" s="126">
        <v>13957</v>
      </c>
      <c r="I16" s="126">
        <v>23989</v>
      </c>
      <c r="J16" s="126">
        <v>10282</v>
      </c>
      <c r="K16" s="126">
        <v>13707</v>
      </c>
      <c r="L16" s="126">
        <v>22414</v>
      </c>
      <c r="M16" s="126">
        <v>8628</v>
      </c>
      <c r="N16" s="126">
        <v>13786</v>
      </c>
      <c r="O16" s="126">
        <v>20361</v>
      </c>
      <c r="P16" s="126">
        <v>8314</v>
      </c>
      <c r="Q16" s="126">
        <v>12047</v>
      </c>
      <c r="R16" s="126">
        <v>27584</v>
      </c>
      <c r="S16" s="126">
        <v>12644</v>
      </c>
      <c r="T16" s="126">
        <v>14940</v>
      </c>
      <c r="U16" s="126">
        <v>29582</v>
      </c>
      <c r="V16" s="126">
        <v>14581</v>
      </c>
      <c r="W16" s="126">
        <v>15001</v>
      </c>
      <c r="X16" s="126">
        <v>28178</v>
      </c>
      <c r="Y16" s="126">
        <v>10968</v>
      </c>
      <c r="Z16" s="126">
        <v>17210</v>
      </c>
      <c r="AA16" s="126">
        <v>27042</v>
      </c>
      <c r="AB16" s="126">
        <v>11898</v>
      </c>
      <c r="AC16" s="126">
        <v>15144</v>
      </c>
      <c r="AD16" s="126">
        <f t="shared" si="0"/>
        <v>33391</v>
      </c>
      <c r="AE16" s="126">
        <v>13728</v>
      </c>
      <c r="AF16" s="126">
        <v>19663</v>
      </c>
      <c r="AG16" s="126">
        <v>30313</v>
      </c>
      <c r="AH16" s="126">
        <v>12230</v>
      </c>
      <c r="AI16" s="126">
        <v>18083</v>
      </c>
      <c r="AJ16" s="126">
        <v>32166</v>
      </c>
      <c r="AK16" s="126">
        <v>13013</v>
      </c>
      <c r="AL16" s="126">
        <v>19153</v>
      </c>
      <c r="AM16" s="126">
        <v>34484</v>
      </c>
      <c r="AN16" s="126">
        <v>16016</v>
      </c>
      <c r="AO16" s="126">
        <v>18468</v>
      </c>
      <c r="AP16" s="326" t="s">
        <v>319</v>
      </c>
      <c r="AQ16" s="326" t="s">
        <v>319</v>
      </c>
      <c r="AR16" s="326" t="s">
        <v>319</v>
      </c>
      <c r="AS16" s="126">
        <f t="shared" si="1"/>
        <v>25248</v>
      </c>
      <c r="AT16" s="126">
        <v>10915</v>
      </c>
      <c r="AU16" s="126">
        <v>14333</v>
      </c>
    </row>
    <row r="17" spans="1:47" s="34" customFormat="1">
      <c r="A17" s="1339"/>
      <c r="B17" s="323" t="s">
        <v>265</v>
      </c>
      <c r="C17" s="326">
        <v>4396</v>
      </c>
      <c r="D17" s="326">
        <v>2125</v>
      </c>
      <c r="E17" s="326">
        <v>2271</v>
      </c>
      <c r="F17" s="326">
        <v>4063</v>
      </c>
      <c r="G17" s="326">
        <v>2102</v>
      </c>
      <c r="H17" s="326">
        <v>1961</v>
      </c>
      <c r="I17" s="326">
        <v>4623</v>
      </c>
      <c r="J17" s="326">
        <v>2666</v>
      </c>
      <c r="K17" s="326">
        <v>1957</v>
      </c>
      <c r="L17" s="326">
        <v>3407</v>
      </c>
      <c r="M17" s="326">
        <v>1936</v>
      </c>
      <c r="N17" s="326">
        <v>1471</v>
      </c>
      <c r="O17" s="326">
        <v>1659</v>
      </c>
      <c r="P17" s="326">
        <v>554</v>
      </c>
      <c r="Q17" s="326">
        <v>1105</v>
      </c>
      <c r="R17" s="326">
        <v>4109</v>
      </c>
      <c r="S17" s="326">
        <v>1981</v>
      </c>
      <c r="T17" s="326">
        <v>2128</v>
      </c>
      <c r="U17" s="326">
        <v>5333</v>
      </c>
      <c r="V17" s="326">
        <v>2465</v>
      </c>
      <c r="W17" s="326">
        <v>2868</v>
      </c>
      <c r="X17" s="326">
        <v>3339</v>
      </c>
      <c r="Y17" s="326">
        <v>1646</v>
      </c>
      <c r="Z17" s="326">
        <v>1693</v>
      </c>
      <c r="AA17" s="326">
        <v>3570</v>
      </c>
      <c r="AB17" s="326">
        <v>1715</v>
      </c>
      <c r="AC17" s="326">
        <v>1855</v>
      </c>
      <c r="AD17" s="326">
        <f t="shared" si="0"/>
        <v>3360</v>
      </c>
      <c r="AE17" s="326">
        <v>1543</v>
      </c>
      <c r="AF17" s="326">
        <v>1817</v>
      </c>
      <c r="AG17" s="326">
        <v>2952</v>
      </c>
      <c r="AH17" s="326">
        <v>1300</v>
      </c>
      <c r="AI17" s="326">
        <v>1652</v>
      </c>
      <c r="AJ17" s="326">
        <v>5513</v>
      </c>
      <c r="AK17" s="326">
        <v>2136</v>
      </c>
      <c r="AL17" s="326">
        <v>3377</v>
      </c>
      <c r="AM17" s="326">
        <v>6716</v>
      </c>
      <c r="AN17" s="326">
        <v>2671</v>
      </c>
      <c r="AO17" s="326">
        <v>4045</v>
      </c>
      <c r="AP17" s="326" t="s">
        <v>319</v>
      </c>
      <c r="AQ17" s="326" t="s">
        <v>319</v>
      </c>
      <c r="AR17" s="326" t="s">
        <v>319</v>
      </c>
      <c r="AS17" s="326">
        <f t="shared" si="1"/>
        <v>5988</v>
      </c>
      <c r="AT17" s="326">
        <f>+AT18+AT19</f>
        <v>1733</v>
      </c>
      <c r="AU17" s="326">
        <f>+AU18+AU19</f>
        <v>4255</v>
      </c>
    </row>
    <row r="18" spans="1:47">
      <c r="A18" s="1339"/>
      <c r="B18" s="322" t="s">
        <v>117</v>
      </c>
      <c r="C18" s="126">
        <v>3429</v>
      </c>
      <c r="D18" s="126">
        <v>1854</v>
      </c>
      <c r="E18" s="126">
        <v>1575</v>
      </c>
      <c r="F18" s="126">
        <v>3500</v>
      </c>
      <c r="G18" s="126">
        <v>1930</v>
      </c>
      <c r="H18" s="126">
        <v>1570</v>
      </c>
      <c r="I18" s="126">
        <v>3749</v>
      </c>
      <c r="J18" s="126">
        <v>2297</v>
      </c>
      <c r="K18" s="126">
        <v>1452</v>
      </c>
      <c r="L18" s="126">
        <v>3033</v>
      </c>
      <c r="M18" s="126">
        <v>1730</v>
      </c>
      <c r="N18" s="126">
        <v>1303</v>
      </c>
      <c r="O18" s="126">
        <v>1352</v>
      </c>
      <c r="P18" s="126">
        <v>554</v>
      </c>
      <c r="Q18" s="126">
        <v>798</v>
      </c>
      <c r="R18" s="126">
        <v>3076</v>
      </c>
      <c r="S18" s="126">
        <v>1586</v>
      </c>
      <c r="T18" s="126">
        <v>1490</v>
      </c>
      <c r="U18" s="126">
        <v>4847</v>
      </c>
      <c r="V18" s="126">
        <v>2115</v>
      </c>
      <c r="W18" s="126">
        <v>2732</v>
      </c>
      <c r="X18" s="126">
        <v>2773</v>
      </c>
      <c r="Y18" s="126">
        <v>1568</v>
      </c>
      <c r="Z18" s="126">
        <v>1205</v>
      </c>
      <c r="AA18" s="126">
        <v>2686</v>
      </c>
      <c r="AB18" s="126">
        <v>1255</v>
      </c>
      <c r="AC18" s="126">
        <v>1431</v>
      </c>
      <c r="AD18" s="126">
        <f t="shared" si="0"/>
        <v>2766</v>
      </c>
      <c r="AE18" s="126">
        <v>1471</v>
      </c>
      <c r="AF18" s="126">
        <v>1295</v>
      </c>
      <c r="AG18" s="126">
        <v>2472</v>
      </c>
      <c r="AH18" s="126">
        <v>1181</v>
      </c>
      <c r="AI18" s="126">
        <v>1291</v>
      </c>
      <c r="AJ18" s="126">
        <v>4587</v>
      </c>
      <c r="AK18" s="126">
        <v>1805</v>
      </c>
      <c r="AL18" s="126">
        <v>2782</v>
      </c>
      <c r="AM18" s="126">
        <v>4806</v>
      </c>
      <c r="AN18" s="126">
        <v>2026</v>
      </c>
      <c r="AO18" s="126">
        <v>2780</v>
      </c>
      <c r="AP18" s="326" t="s">
        <v>319</v>
      </c>
      <c r="AQ18" s="326" t="s">
        <v>319</v>
      </c>
      <c r="AR18" s="326" t="s">
        <v>319</v>
      </c>
      <c r="AS18" s="126">
        <f t="shared" si="1"/>
        <v>4840</v>
      </c>
      <c r="AT18" s="126">
        <v>1569</v>
      </c>
      <c r="AU18" s="126">
        <v>3271</v>
      </c>
    </row>
    <row r="19" spans="1:47">
      <c r="A19" s="1339"/>
      <c r="B19" s="322" t="s">
        <v>118</v>
      </c>
      <c r="C19" s="126">
        <v>967</v>
      </c>
      <c r="D19" s="126">
        <v>271</v>
      </c>
      <c r="E19" s="126">
        <v>696</v>
      </c>
      <c r="F19" s="126">
        <v>563</v>
      </c>
      <c r="G19" s="126">
        <v>172</v>
      </c>
      <c r="H19" s="126">
        <v>391</v>
      </c>
      <c r="I19" s="126">
        <v>874</v>
      </c>
      <c r="J19" s="126">
        <v>369</v>
      </c>
      <c r="K19" s="126">
        <v>505</v>
      </c>
      <c r="L19" s="126">
        <v>374</v>
      </c>
      <c r="M19" s="126">
        <v>206</v>
      </c>
      <c r="N19" s="126">
        <v>168</v>
      </c>
      <c r="O19" s="126">
        <v>307</v>
      </c>
      <c r="P19" s="126">
        <v>0</v>
      </c>
      <c r="Q19" s="126">
        <v>307</v>
      </c>
      <c r="R19" s="126">
        <v>1033</v>
      </c>
      <c r="S19" s="126">
        <v>395</v>
      </c>
      <c r="T19" s="126">
        <v>638</v>
      </c>
      <c r="U19" s="126">
        <v>486</v>
      </c>
      <c r="V19" s="126">
        <v>350</v>
      </c>
      <c r="W19" s="126">
        <v>136</v>
      </c>
      <c r="X19" s="126">
        <v>566</v>
      </c>
      <c r="Y19" s="126">
        <v>78</v>
      </c>
      <c r="Z19" s="126">
        <v>488</v>
      </c>
      <c r="AA19" s="126">
        <v>884</v>
      </c>
      <c r="AB19" s="126">
        <v>460</v>
      </c>
      <c r="AC19" s="126">
        <v>424</v>
      </c>
      <c r="AD19" s="126">
        <f t="shared" si="0"/>
        <v>594</v>
      </c>
      <c r="AE19" s="126">
        <v>72</v>
      </c>
      <c r="AF19" s="126">
        <v>522</v>
      </c>
      <c r="AG19" s="126">
        <v>480</v>
      </c>
      <c r="AH19" s="126">
        <v>119</v>
      </c>
      <c r="AI19" s="126">
        <v>361</v>
      </c>
      <c r="AJ19" s="126">
        <v>926</v>
      </c>
      <c r="AK19" s="126">
        <v>331</v>
      </c>
      <c r="AL19" s="126">
        <v>595</v>
      </c>
      <c r="AM19" s="126">
        <v>1910</v>
      </c>
      <c r="AN19" s="126">
        <v>645</v>
      </c>
      <c r="AO19" s="126">
        <v>1265</v>
      </c>
      <c r="AP19" s="326" t="s">
        <v>319</v>
      </c>
      <c r="AQ19" s="326" t="s">
        <v>319</v>
      </c>
      <c r="AR19" s="326" t="s">
        <v>319</v>
      </c>
      <c r="AS19" s="126">
        <f t="shared" si="1"/>
        <v>1148</v>
      </c>
      <c r="AT19" s="126">
        <v>164</v>
      </c>
      <c r="AU19" s="126">
        <v>984</v>
      </c>
    </row>
    <row r="20" spans="1:47" s="34" customFormat="1">
      <c r="A20" s="1339"/>
      <c r="B20" s="323" t="s">
        <v>266</v>
      </c>
      <c r="C20" s="326">
        <v>8386</v>
      </c>
      <c r="D20" s="326">
        <v>3716</v>
      </c>
      <c r="E20" s="326">
        <v>4670</v>
      </c>
      <c r="F20" s="326">
        <v>9106</v>
      </c>
      <c r="G20" s="326">
        <v>3287</v>
      </c>
      <c r="H20" s="326">
        <v>5819</v>
      </c>
      <c r="I20" s="326">
        <v>9925</v>
      </c>
      <c r="J20" s="326">
        <v>3152</v>
      </c>
      <c r="K20" s="326">
        <v>6773</v>
      </c>
      <c r="L20" s="326">
        <v>9960</v>
      </c>
      <c r="M20" s="326">
        <v>3695</v>
      </c>
      <c r="N20" s="326">
        <v>6265</v>
      </c>
      <c r="O20" s="326">
        <v>5225</v>
      </c>
      <c r="P20" s="326">
        <v>1928</v>
      </c>
      <c r="Q20" s="326">
        <v>3297</v>
      </c>
      <c r="R20" s="326">
        <v>6697</v>
      </c>
      <c r="S20" s="326">
        <v>2589</v>
      </c>
      <c r="T20" s="326">
        <v>4108</v>
      </c>
      <c r="U20" s="326">
        <v>7962</v>
      </c>
      <c r="V20" s="326">
        <v>3391</v>
      </c>
      <c r="W20" s="326">
        <v>4571</v>
      </c>
      <c r="X20" s="326">
        <v>7930</v>
      </c>
      <c r="Y20" s="326">
        <v>3234</v>
      </c>
      <c r="Z20" s="326">
        <v>4696</v>
      </c>
      <c r="AA20" s="326">
        <v>8061</v>
      </c>
      <c r="AB20" s="326">
        <v>3475</v>
      </c>
      <c r="AC20" s="326">
        <v>4586</v>
      </c>
      <c r="AD20" s="326">
        <f t="shared" si="0"/>
        <v>9006</v>
      </c>
      <c r="AE20" s="326">
        <v>2244</v>
      </c>
      <c r="AF20" s="326">
        <v>6762</v>
      </c>
      <c r="AG20" s="326">
        <v>11565</v>
      </c>
      <c r="AH20" s="326">
        <v>4342</v>
      </c>
      <c r="AI20" s="326">
        <v>7223</v>
      </c>
      <c r="AJ20" s="326">
        <v>9474</v>
      </c>
      <c r="AK20" s="326">
        <v>3318</v>
      </c>
      <c r="AL20" s="326">
        <v>6156</v>
      </c>
      <c r="AM20" s="326">
        <v>11820</v>
      </c>
      <c r="AN20" s="326">
        <v>4162</v>
      </c>
      <c r="AO20" s="326">
        <v>7658</v>
      </c>
      <c r="AP20" s="326" t="s">
        <v>319</v>
      </c>
      <c r="AQ20" s="326" t="s">
        <v>319</v>
      </c>
      <c r="AR20" s="326" t="s">
        <v>319</v>
      </c>
      <c r="AS20" s="326">
        <f t="shared" si="1"/>
        <v>10835</v>
      </c>
      <c r="AT20" s="326">
        <f>+AT21+AT22</f>
        <v>2995</v>
      </c>
      <c r="AU20" s="326">
        <f>+AU21+AU22</f>
        <v>7840</v>
      </c>
    </row>
    <row r="21" spans="1:47">
      <c r="A21" s="1339"/>
      <c r="B21" s="322" t="s">
        <v>117</v>
      </c>
      <c r="C21" s="126">
        <v>4112</v>
      </c>
      <c r="D21" s="126">
        <v>2125</v>
      </c>
      <c r="E21" s="126">
        <v>1987</v>
      </c>
      <c r="F21" s="126">
        <v>4928</v>
      </c>
      <c r="G21" s="126">
        <v>1898</v>
      </c>
      <c r="H21" s="126">
        <v>3030</v>
      </c>
      <c r="I21" s="126">
        <v>5257</v>
      </c>
      <c r="J21" s="126">
        <v>1485</v>
      </c>
      <c r="K21" s="126">
        <v>3772</v>
      </c>
      <c r="L21" s="126">
        <v>5458</v>
      </c>
      <c r="M21" s="126">
        <v>2071</v>
      </c>
      <c r="N21" s="126">
        <v>3387</v>
      </c>
      <c r="O21" s="126">
        <v>3495</v>
      </c>
      <c r="P21" s="126">
        <v>1374</v>
      </c>
      <c r="Q21" s="126">
        <v>2121</v>
      </c>
      <c r="R21" s="126">
        <v>4223</v>
      </c>
      <c r="S21" s="126">
        <v>1920</v>
      </c>
      <c r="T21" s="126">
        <v>2303</v>
      </c>
      <c r="U21" s="126">
        <v>4572</v>
      </c>
      <c r="V21" s="126">
        <v>1950</v>
      </c>
      <c r="W21" s="126">
        <v>2622</v>
      </c>
      <c r="X21" s="126">
        <v>4629</v>
      </c>
      <c r="Y21" s="126">
        <v>2374</v>
      </c>
      <c r="Z21" s="126">
        <v>2255</v>
      </c>
      <c r="AA21" s="126">
        <v>4108</v>
      </c>
      <c r="AB21" s="126">
        <v>2237</v>
      </c>
      <c r="AC21" s="126">
        <v>1871</v>
      </c>
      <c r="AD21" s="126">
        <f t="shared" si="0"/>
        <v>5306</v>
      </c>
      <c r="AE21" s="126">
        <v>1634</v>
      </c>
      <c r="AF21" s="126">
        <v>3672</v>
      </c>
      <c r="AG21" s="126">
        <v>6661</v>
      </c>
      <c r="AH21" s="126">
        <v>2981</v>
      </c>
      <c r="AI21" s="126">
        <v>3680</v>
      </c>
      <c r="AJ21" s="126">
        <v>3958</v>
      </c>
      <c r="AK21" s="126">
        <v>1672</v>
      </c>
      <c r="AL21" s="126">
        <v>2286</v>
      </c>
      <c r="AM21" s="126">
        <v>6382</v>
      </c>
      <c r="AN21" s="126">
        <v>2554</v>
      </c>
      <c r="AO21" s="126">
        <v>3828</v>
      </c>
      <c r="AP21" s="326" t="s">
        <v>319</v>
      </c>
      <c r="AQ21" s="326" t="s">
        <v>319</v>
      </c>
      <c r="AR21" s="326" t="s">
        <v>319</v>
      </c>
      <c r="AS21" s="126">
        <f t="shared" si="1"/>
        <v>6355</v>
      </c>
      <c r="AT21" s="126">
        <v>1906</v>
      </c>
      <c r="AU21" s="126">
        <v>4449</v>
      </c>
    </row>
    <row r="22" spans="1:47">
      <c r="A22" s="1339"/>
      <c r="B22" s="322" t="s">
        <v>118</v>
      </c>
      <c r="C22" s="126">
        <v>4274</v>
      </c>
      <c r="D22" s="126">
        <v>1591</v>
      </c>
      <c r="E22" s="126">
        <v>2683</v>
      </c>
      <c r="F22" s="126">
        <v>4178</v>
      </c>
      <c r="G22" s="126">
        <v>1389</v>
      </c>
      <c r="H22" s="126">
        <v>2789</v>
      </c>
      <c r="I22" s="126">
        <v>4668</v>
      </c>
      <c r="J22" s="126">
        <v>1667</v>
      </c>
      <c r="K22" s="126">
        <v>3001</v>
      </c>
      <c r="L22" s="126">
        <v>4502</v>
      </c>
      <c r="M22" s="126">
        <v>1624</v>
      </c>
      <c r="N22" s="126">
        <v>2878</v>
      </c>
      <c r="O22" s="126">
        <v>1730</v>
      </c>
      <c r="P22" s="126">
        <v>554</v>
      </c>
      <c r="Q22" s="126">
        <v>1176</v>
      </c>
      <c r="R22" s="126">
        <v>2474</v>
      </c>
      <c r="S22" s="126">
        <v>669</v>
      </c>
      <c r="T22" s="126">
        <v>1805</v>
      </c>
      <c r="U22" s="126">
        <v>3390</v>
      </c>
      <c r="V22" s="126">
        <v>1441</v>
      </c>
      <c r="W22" s="126">
        <v>1949</v>
      </c>
      <c r="X22" s="126">
        <v>3301</v>
      </c>
      <c r="Y22" s="126">
        <v>860</v>
      </c>
      <c r="Z22" s="126">
        <v>2441</v>
      </c>
      <c r="AA22" s="126">
        <v>3953</v>
      </c>
      <c r="AB22" s="126">
        <v>1238</v>
      </c>
      <c r="AC22" s="126">
        <v>2715</v>
      </c>
      <c r="AD22" s="126">
        <f t="shared" si="0"/>
        <v>3700</v>
      </c>
      <c r="AE22" s="126">
        <v>610</v>
      </c>
      <c r="AF22" s="126">
        <v>3090</v>
      </c>
      <c r="AG22" s="126">
        <v>4904</v>
      </c>
      <c r="AH22" s="126">
        <v>1361</v>
      </c>
      <c r="AI22" s="126">
        <v>3543</v>
      </c>
      <c r="AJ22" s="126">
        <v>5516</v>
      </c>
      <c r="AK22" s="126">
        <v>1646</v>
      </c>
      <c r="AL22" s="126">
        <v>3870</v>
      </c>
      <c r="AM22" s="126">
        <v>5438</v>
      </c>
      <c r="AN22" s="126">
        <v>1608</v>
      </c>
      <c r="AO22" s="126">
        <v>3830</v>
      </c>
      <c r="AP22" s="326" t="s">
        <v>319</v>
      </c>
      <c r="AQ22" s="326" t="s">
        <v>319</v>
      </c>
      <c r="AR22" s="326" t="s">
        <v>319</v>
      </c>
      <c r="AS22" s="126">
        <f t="shared" si="1"/>
        <v>4480</v>
      </c>
      <c r="AT22" s="126">
        <v>1089</v>
      </c>
      <c r="AU22" s="126">
        <v>3391</v>
      </c>
    </row>
    <row r="23" spans="1:47" s="34" customFormat="1">
      <c r="A23" s="1339"/>
      <c r="B23" s="323" t="s">
        <v>267</v>
      </c>
      <c r="C23" s="326">
        <v>96706</v>
      </c>
      <c r="D23" s="326">
        <v>67428</v>
      </c>
      <c r="E23" s="326">
        <v>29278</v>
      </c>
      <c r="F23" s="326">
        <v>94850</v>
      </c>
      <c r="G23" s="326">
        <v>65757</v>
      </c>
      <c r="H23" s="326">
        <v>29093</v>
      </c>
      <c r="I23" s="326">
        <v>94256</v>
      </c>
      <c r="J23" s="326">
        <v>66354</v>
      </c>
      <c r="K23" s="326">
        <v>27902</v>
      </c>
      <c r="L23" s="326">
        <v>101560</v>
      </c>
      <c r="M23" s="326">
        <v>70841</v>
      </c>
      <c r="N23" s="326">
        <v>30719</v>
      </c>
      <c r="O23" s="326">
        <v>101427</v>
      </c>
      <c r="P23" s="326">
        <v>70732</v>
      </c>
      <c r="Q23" s="326">
        <v>30695</v>
      </c>
      <c r="R23" s="326">
        <v>105249</v>
      </c>
      <c r="S23" s="326">
        <v>74359</v>
      </c>
      <c r="T23" s="326">
        <v>30890</v>
      </c>
      <c r="U23" s="326">
        <v>102026</v>
      </c>
      <c r="V23" s="326">
        <v>75023</v>
      </c>
      <c r="W23" s="326">
        <v>27003</v>
      </c>
      <c r="X23" s="326">
        <v>107836</v>
      </c>
      <c r="Y23" s="326">
        <v>78731</v>
      </c>
      <c r="Z23" s="326">
        <v>29105</v>
      </c>
      <c r="AA23" s="326">
        <v>111784</v>
      </c>
      <c r="AB23" s="326">
        <v>82124</v>
      </c>
      <c r="AC23" s="326">
        <v>29660</v>
      </c>
      <c r="AD23" s="326">
        <f t="shared" si="0"/>
        <v>113531</v>
      </c>
      <c r="AE23" s="326">
        <v>84968</v>
      </c>
      <c r="AF23" s="326">
        <v>28563</v>
      </c>
      <c r="AG23" s="326">
        <v>110865</v>
      </c>
      <c r="AH23" s="326">
        <v>81466</v>
      </c>
      <c r="AI23" s="326">
        <v>29399</v>
      </c>
      <c r="AJ23" s="326">
        <v>101130</v>
      </c>
      <c r="AK23" s="326">
        <v>73398</v>
      </c>
      <c r="AL23" s="326">
        <v>27732</v>
      </c>
      <c r="AM23" s="326">
        <v>96647</v>
      </c>
      <c r="AN23" s="326">
        <v>69229</v>
      </c>
      <c r="AO23" s="326">
        <v>27418</v>
      </c>
      <c r="AP23" s="326" t="s">
        <v>319</v>
      </c>
      <c r="AQ23" s="326" t="s">
        <v>319</v>
      </c>
      <c r="AR23" s="326" t="s">
        <v>319</v>
      </c>
      <c r="AS23" s="326">
        <f t="shared" si="1"/>
        <v>111633</v>
      </c>
      <c r="AT23" s="326">
        <f>+AT24+AT25</f>
        <v>74886</v>
      </c>
      <c r="AU23" s="326">
        <f>+AU24+AU25</f>
        <v>36747</v>
      </c>
    </row>
    <row r="24" spans="1:47">
      <c r="A24" s="1339"/>
      <c r="B24" s="322" t="s">
        <v>117</v>
      </c>
      <c r="C24" s="126">
        <v>29306</v>
      </c>
      <c r="D24" s="126">
        <v>25530</v>
      </c>
      <c r="E24" s="126">
        <v>3776</v>
      </c>
      <c r="F24" s="126">
        <v>24833</v>
      </c>
      <c r="G24" s="126">
        <v>21515</v>
      </c>
      <c r="H24" s="126">
        <v>3318</v>
      </c>
      <c r="I24" s="126">
        <v>26532</v>
      </c>
      <c r="J24" s="126">
        <v>23230</v>
      </c>
      <c r="K24" s="126">
        <v>3302</v>
      </c>
      <c r="L24" s="126">
        <v>28878</v>
      </c>
      <c r="M24" s="126">
        <v>25623</v>
      </c>
      <c r="N24" s="126">
        <v>3255</v>
      </c>
      <c r="O24" s="126">
        <v>33561</v>
      </c>
      <c r="P24" s="126">
        <v>28419</v>
      </c>
      <c r="Q24" s="126">
        <v>5142</v>
      </c>
      <c r="R24" s="126">
        <v>31648</v>
      </c>
      <c r="S24" s="126">
        <v>27624</v>
      </c>
      <c r="T24" s="126">
        <v>4024</v>
      </c>
      <c r="U24" s="126">
        <v>32335</v>
      </c>
      <c r="V24" s="126">
        <v>28987</v>
      </c>
      <c r="W24" s="126">
        <v>3348</v>
      </c>
      <c r="X24" s="126">
        <v>35690</v>
      </c>
      <c r="Y24" s="126">
        <v>30690</v>
      </c>
      <c r="Z24" s="126">
        <v>5000</v>
      </c>
      <c r="AA24" s="126">
        <v>37460</v>
      </c>
      <c r="AB24" s="126">
        <v>32914</v>
      </c>
      <c r="AC24" s="126">
        <v>4546</v>
      </c>
      <c r="AD24" s="126">
        <f t="shared" si="0"/>
        <v>36874</v>
      </c>
      <c r="AE24" s="126">
        <v>32609</v>
      </c>
      <c r="AF24" s="126">
        <v>4265</v>
      </c>
      <c r="AG24" s="126">
        <v>38439</v>
      </c>
      <c r="AH24" s="126">
        <v>33151</v>
      </c>
      <c r="AI24" s="126">
        <v>5288</v>
      </c>
      <c r="AJ24" s="126">
        <v>35271</v>
      </c>
      <c r="AK24" s="126">
        <v>30337</v>
      </c>
      <c r="AL24" s="126">
        <v>4934</v>
      </c>
      <c r="AM24" s="126">
        <v>32765</v>
      </c>
      <c r="AN24" s="126">
        <v>28239</v>
      </c>
      <c r="AO24" s="126">
        <v>4526</v>
      </c>
      <c r="AP24" s="326" t="s">
        <v>319</v>
      </c>
      <c r="AQ24" s="326" t="s">
        <v>319</v>
      </c>
      <c r="AR24" s="326" t="s">
        <v>319</v>
      </c>
      <c r="AS24" s="126">
        <f t="shared" si="1"/>
        <v>36477</v>
      </c>
      <c r="AT24" s="126">
        <v>29361</v>
      </c>
      <c r="AU24" s="126">
        <v>7116</v>
      </c>
    </row>
    <row r="25" spans="1:47">
      <c r="A25" s="1340"/>
      <c r="B25" s="327" t="s">
        <v>118</v>
      </c>
      <c r="C25" s="328">
        <v>67400</v>
      </c>
      <c r="D25" s="328">
        <v>41898</v>
      </c>
      <c r="E25" s="328">
        <v>25502</v>
      </c>
      <c r="F25" s="328">
        <v>70017</v>
      </c>
      <c r="G25" s="328">
        <v>44242</v>
      </c>
      <c r="H25" s="328">
        <v>25775</v>
      </c>
      <c r="I25" s="328">
        <v>67724</v>
      </c>
      <c r="J25" s="328">
        <v>43124</v>
      </c>
      <c r="K25" s="328">
        <v>24600</v>
      </c>
      <c r="L25" s="328">
        <v>72682</v>
      </c>
      <c r="M25" s="328">
        <v>45218</v>
      </c>
      <c r="N25" s="328">
        <v>27464</v>
      </c>
      <c r="O25" s="328">
        <v>67866</v>
      </c>
      <c r="P25" s="328">
        <v>42313</v>
      </c>
      <c r="Q25" s="328">
        <v>25553</v>
      </c>
      <c r="R25" s="328">
        <v>73601</v>
      </c>
      <c r="S25" s="328">
        <v>46735</v>
      </c>
      <c r="T25" s="328">
        <v>26866</v>
      </c>
      <c r="U25" s="328">
        <v>69691</v>
      </c>
      <c r="V25" s="328">
        <v>46036</v>
      </c>
      <c r="W25" s="328">
        <v>23655</v>
      </c>
      <c r="X25" s="328">
        <v>72146</v>
      </c>
      <c r="Y25" s="328">
        <v>48041</v>
      </c>
      <c r="Z25" s="328">
        <v>24105</v>
      </c>
      <c r="AA25" s="328">
        <v>74324</v>
      </c>
      <c r="AB25" s="328">
        <v>49210</v>
      </c>
      <c r="AC25" s="328">
        <v>25114</v>
      </c>
      <c r="AD25" s="328">
        <f t="shared" si="0"/>
        <v>76657</v>
      </c>
      <c r="AE25" s="328">
        <v>52359</v>
      </c>
      <c r="AF25" s="328">
        <v>24298</v>
      </c>
      <c r="AG25" s="328">
        <v>72426</v>
      </c>
      <c r="AH25" s="328">
        <v>48315</v>
      </c>
      <c r="AI25" s="328">
        <v>24111</v>
      </c>
      <c r="AJ25" s="328">
        <v>65859</v>
      </c>
      <c r="AK25" s="328">
        <v>43061</v>
      </c>
      <c r="AL25" s="328">
        <v>22798</v>
      </c>
      <c r="AM25" s="328">
        <v>63882</v>
      </c>
      <c r="AN25" s="126">
        <v>40990</v>
      </c>
      <c r="AO25" s="126">
        <v>22892</v>
      </c>
      <c r="AP25" s="326" t="s">
        <v>319</v>
      </c>
      <c r="AQ25" s="326" t="s">
        <v>319</v>
      </c>
      <c r="AR25" s="326" t="s">
        <v>319</v>
      </c>
      <c r="AS25" s="328">
        <f t="shared" si="1"/>
        <v>75156</v>
      </c>
      <c r="AT25" s="328">
        <v>45525</v>
      </c>
      <c r="AU25" s="328">
        <v>29631</v>
      </c>
    </row>
  </sheetData>
  <mergeCells count="17">
    <mergeCell ref="U6:W6"/>
    <mergeCell ref="X6:Z6"/>
    <mergeCell ref="AP6:AR6"/>
    <mergeCell ref="AS6:AU6"/>
    <mergeCell ref="AM6:AO6"/>
    <mergeCell ref="AJ6:AL6"/>
    <mergeCell ref="AG6:AI6"/>
    <mergeCell ref="AD6:AF6"/>
    <mergeCell ref="AA6:AC6"/>
    <mergeCell ref="L6:N6"/>
    <mergeCell ref="O6:Q6"/>
    <mergeCell ref="R6:T6"/>
    <mergeCell ref="A8:A25"/>
    <mergeCell ref="A6:B7"/>
    <mergeCell ref="C6:E6"/>
    <mergeCell ref="F6:H6"/>
    <mergeCell ref="I6:K6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</sheetPr>
  <dimension ref="A5:AU19"/>
  <sheetViews>
    <sheetView showGridLines="0" workbookViewId="0">
      <pane xSplit="2" ySplit="7" topLeftCell="C8" activePane="bottomRight" state="frozen"/>
      <selection activeCell="A2" sqref="A2:O28"/>
      <selection pane="topRight" activeCell="A2" sqref="A2:O28"/>
      <selection pane="bottomLeft" activeCell="A2" sqref="A2:O28"/>
      <selection pane="bottomRight" activeCell="A6" sqref="A6:B7"/>
    </sheetView>
  </sheetViews>
  <sheetFormatPr baseColWidth="10" defaultColWidth="11.44140625" defaultRowHeight="13.8"/>
  <cols>
    <col min="1" max="1" width="4.88671875" style="11" customWidth="1"/>
    <col min="2" max="2" width="16.88671875" style="11" customWidth="1"/>
    <col min="3" max="3" width="6.44140625" style="11" bestFit="1" customWidth="1"/>
    <col min="4" max="4" width="5.5546875" style="11" bestFit="1" customWidth="1"/>
    <col min="5" max="6" width="6.44140625" style="11" bestFit="1" customWidth="1"/>
    <col min="7" max="7" width="5.5546875" style="11" bestFit="1" customWidth="1"/>
    <col min="8" max="9" width="6.44140625" style="11" bestFit="1" customWidth="1"/>
    <col min="10" max="10" width="5.5546875" style="11" bestFit="1" customWidth="1"/>
    <col min="11" max="12" width="6.44140625" style="11" bestFit="1" customWidth="1"/>
    <col min="13" max="13" width="5.5546875" style="11" bestFit="1" customWidth="1"/>
    <col min="14" max="15" width="6.44140625" style="11" bestFit="1" customWidth="1"/>
    <col min="16" max="16" width="5.5546875" style="11" bestFit="1" customWidth="1"/>
    <col min="17" max="18" width="6.44140625" style="11" bestFit="1" customWidth="1"/>
    <col min="19" max="19" width="5.5546875" style="11" bestFit="1" customWidth="1"/>
    <col min="20" max="21" width="6.44140625" style="11" bestFit="1" customWidth="1"/>
    <col min="22" max="22" width="5.5546875" style="11" bestFit="1" customWidth="1"/>
    <col min="23" max="24" width="6.44140625" style="11" bestFit="1" customWidth="1"/>
    <col min="25" max="25" width="5.5546875" style="11" bestFit="1" customWidth="1"/>
    <col min="26" max="27" width="6.44140625" style="11" bestFit="1" customWidth="1"/>
    <col min="28" max="28" width="5.5546875" style="11" bestFit="1" customWidth="1"/>
    <col min="29" max="30" width="6.44140625" style="11" bestFit="1" customWidth="1"/>
    <col min="31" max="31" width="5.5546875" style="11" bestFit="1" customWidth="1"/>
    <col min="32" max="35" width="6.5546875" style="11" customWidth="1"/>
    <col min="36" max="47" width="8.33203125" style="11" customWidth="1"/>
    <col min="48" max="16384" width="11.44140625" style="11"/>
  </cols>
  <sheetData>
    <row r="5" spans="1:47">
      <c r="A5" s="750" t="s">
        <v>335</v>
      </c>
      <c r="B5" s="750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750"/>
      <c r="N5" s="750"/>
      <c r="O5" s="750"/>
      <c r="P5" s="750"/>
      <c r="Q5" s="750"/>
      <c r="R5" s="750"/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50"/>
      <c r="AH5" s="750"/>
      <c r="AI5" s="750"/>
    </row>
    <row r="6" spans="1:47" ht="19.5" customHeight="1">
      <c r="A6" s="1484" t="s">
        <v>107</v>
      </c>
      <c r="B6" s="1485"/>
      <c r="C6" s="1387">
        <v>2007</v>
      </c>
      <c r="D6" s="1387"/>
      <c r="E6" s="1387"/>
      <c r="F6" s="1387">
        <v>2008</v>
      </c>
      <c r="G6" s="1387"/>
      <c r="H6" s="1387"/>
      <c r="I6" s="1387">
        <v>2009</v>
      </c>
      <c r="J6" s="1387"/>
      <c r="K6" s="1387"/>
      <c r="L6" s="1387">
        <v>2010</v>
      </c>
      <c r="M6" s="1387"/>
      <c r="N6" s="1387"/>
      <c r="O6" s="1387">
        <v>2011</v>
      </c>
      <c r="P6" s="1387"/>
      <c r="Q6" s="1387"/>
      <c r="R6" s="1387">
        <v>2012</v>
      </c>
      <c r="S6" s="1387"/>
      <c r="T6" s="1387"/>
      <c r="U6" s="1387">
        <v>2013</v>
      </c>
      <c r="V6" s="1387"/>
      <c r="W6" s="1387"/>
      <c r="X6" s="1387">
        <v>2014</v>
      </c>
      <c r="Y6" s="1387"/>
      <c r="Z6" s="1387"/>
      <c r="AA6" s="1387">
        <v>2015</v>
      </c>
      <c r="AB6" s="1387"/>
      <c r="AC6" s="1387"/>
      <c r="AD6" s="1387">
        <v>2016</v>
      </c>
      <c r="AE6" s="1387"/>
      <c r="AF6" s="1387"/>
      <c r="AG6" s="1387">
        <v>2017</v>
      </c>
      <c r="AH6" s="1387"/>
      <c r="AI6" s="1387"/>
      <c r="AJ6" s="1387">
        <v>2018</v>
      </c>
      <c r="AK6" s="1387"/>
      <c r="AL6" s="1387"/>
      <c r="AM6" s="1387">
        <v>2019</v>
      </c>
      <c r="AN6" s="1387"/>
      <c r="AO6" s="1387"/>
      <c r="AP6" s="1387">
        <v>2020</v>
      </c>
      <c r="AQ6" s="1387"/>
      <c r="AR6" s="1387"/>
      <c r="AS6" s="1387">
        <v>2021</v>
      </c>
      <c r="AT6" s="1387"/>
      <c r="AU6" s="1387"/>
    </row>
    <row r="7" spans="1:47" ht="27.6">
      <c r="A7" s="1486"/>
      <c r="B7" s="1389"/>
      <c r="C7" s="318" t="s">
        <v>259</v>
      </c>
      <c r="D7" s="319" t="s">
        <v>260</v>
      </c>
      <c r="E7" s="319" t="s">
        <v>261</v>
      </c>
      <c r="F7" s="318" t="s">
        <v>259</v>
      </c>
      <c r="G7" s="319" t="s">
        <v>260</v>
      </c>
      <c r="H7" s="319" t="s">
        <v>261</v>
      </c>
      <c r="I7" s="318" t="s">
        <v>259</v>
      </c>
      <c r="J7" s="319" t="s">
        <v>260</v>
      </c>
      <c r="K7" s="319" t="s">
        <v>261</v>
      </c>
      <c r="L7" s="318" t="s">
        <v>259</v>
      </c>
      <c r="M7" s="319" t="s">
        <v>260</v>
      </c>
      <c r="N7" s="319" t="s">
        <v>261</v>
      </c>
      <c r="O7" s="318" t="s">
        <v>259</v>
      </c>
      <c r="P7" s="319" t="s">
        <v>260</v>
      </c>
      <c r="Q7" s="319" t="s">
        <v>261</v>
      </c>
      <c r="R7" s="318" t="s">
        <v>259</v>
      </c>
      <c r="S7" s="319" t="s">
        <v>260</v>
      </c>
      <c r="T7" s="319" t="s">
        <v>261</v>
      </c>
      <c r="U7" s="318" t="s">
        <v>259</v>
      </c>
      <c r="V7" s="319" t="s">
        <v>260</v>
      </c>
      <c r="W7" s="319" t="s">
        <v>261</v>
      </c>
      <c r="X7" s="318" t="s">
        <v>259</v>
      </c>
      <c r="Y7" s="319" t="s">
        <v>260</v>
      </c>
      <c r="Z7" s="319" t="s">
        <v>261</v>
      </c>
      <c r="AA7" s="318" t="s">
        <v>259</v>
      </c>
      <c r="AB7" s="319" t="s">
        <v>260</v>
      </c>
      <c r="AC7" s="319" t="s">
        <v>261</v>
      </c>
      <c r="AD7" s="318" t="s">
        <v>259</v>
      </c>
      <c r="AE7" s="319" t="s">
        <v>260</v>
      </c>
      <c r="AF7" s="319" t="s">
        <v>261</v>
      </c>
      <c r="AG7" s="318" t="s">
        <v>259</v>
      </c>
      <c r="AH7" s="319" t="s">
        <v>260</v>
      </c>
      <c r="AI7" s="319" t="s">
        <v>261</v>
      </c>
      <c r="AJ7" s="318" t="s">
        <v>259</v>
      </c>
      <c r="AK7" s="319" t="s">
        <v>260</v>
      </c>
      <c r="AL7" s="319" t="s">
        <v>261</v>
      </c>
      <c r="AM7" s="318" t="s">
        <v>259</v>
      </c>
      <c r="AN7" s="319" t="s">
        <v>260</v>
      </c>
      <c r="AO7" s="319" t="s">
        <v>261</v>
      </c>
      <c r="AP7" s="318" t="s">
        <v>336</v>
      </c>
      <c r="AQ7" s="319" t="s">
        <v>337</v>
      </c>
      <c r="AR7" s="319" t="s">
        <v>338</v>
      </c>
      <c r="AS7" s="318" t="s">
        <v>336</v>
      </c>
      <c r="AT7" s="319" t="s">
        <v>337</v>
      </c>
      <c r="AU7" s="319" t="s">
        <v>338</v>
      </c>
    </row>
    <row r="8" spans="1:47" s="34" customFormat="1" ht="41.4">
      <c r="A8" s="1384" t="s">
        <v>94</v>
      </c>
      <c r="B8" s="329" t="s">
        <v>263</v>
      </c>
      <c r="C8" s="330">
        <v>48.455193387531118</v>
      </c>
      <c r="D8" s="330">
        <v>31.309900069347464</v>
      </c>
      <c r="E8" s="330">
        <v>67.917204753544112</v>
      </c>
      <c r="F8" s="330">
        <v>50.595302871600943</v>
      </c>
      <c r="G8" s="330">
        <v>34.222212283078179</v>
      </c>
      <c r="H8" s="330">
        <v>69.225847728726805</v>
      </c>
      <c r="I8" s="330">
        <v>49.787184369942032</v>
      </c>
      <c r="J8" s="330">
        <v>32.582729586841594</v>
      </c>
      <c r="K8" s="330">
        <v>68.799741801084153</v>
      </c>
      <c r="L8" s="330">
        <v>47.829643034866564</v>
      </c>
      <c r="M8" s="330">
        <v>29.73968041077833</v>
      </c>
      <c r="N8" s="330">
        <v>67.728183284277208</v>
      </c>
      <c r="O8" s="330">
        <v>44.092092468868607</v>
      </c>
      <c r="P8" s="330">
        <v>26.695701213648409</v>
      </c>
      <c r="Q8" s="330">
        <v>64.07185404553401</v>
      </c>
      <c r="R8" s="330">
        <v>46.277009221084157</v>
      </c>
      <c r="S8" s="330">
        <v>27.657473351570605</v>
      </c>
      <c r="T8" s="330">
        <v>68.264715404136226</v>
      </c>
      <c r="U8" s="330">
        <v>46.893335708975627</v>
      </c>
      <c r="V8" s="330">
        <v>29.212485429633379</v>
      </c>
      <c r="W8" s="330">
        <v>69.279150713539849</v>
      </c>
      <c r="X8" s="330">
        <v>45.199460391078347</v>
      </c>
      <c r="Y8" s="330">
        <v>26.756286965551489</v>
      </c>
      <c r="Z8" s="330">
        <v>67.191343174102201</v>
      </c>
      <c r="AA8" s="330">
        <v>43.890961031285123</v>
      </c>
      <c r="AB8" s="330">
        <v>26.513764664574246</v>
      </c>
      <c r="AC8" s="330">
        <v>65.727199854499403</v>
      </c>
      <c r="AD8" s="330">
        <f>+'C20A1'!AD11/'C20A1'!AD8*100</f>
        <v>44.235219545761481</v>
      </c>
      <c r="AE8" s="330">
        <f>+'C20A1'!AE11/'C20A1'!AE8*100</f>
        <v>25.837694409282431</v>
      </c>
      <c r="AF8" s="330">
        <f>+'C20A1'!AF11/'C20A1'!AF8*100</f>
        <v>67.915706160085151</v>
      </c>
      <c r="AG8" s="330">
        <f>+'C20A1'!AG11/'C20A1'!AG8*100</f>
        <v>44.504215001080773</v>
      </c>
      <c r="AH8" s="330">
        <f>+'C20A1'!AH11/'C20A1'!AH8*100</f>
        <v>26.215948697968766</v>
      </c>
      <c r="AI8" s="330">
        <f>+'C20A1'!AI11/'C20A1'!AI8*100</f>
        <v>66.623047484414897</v>
      </c>
      <c r="AJ8" s="330">
        <f>+'C20A1'!AJ11/'C20A1'!AJ8*100</f>
        <v>46.486694969493875</v>
      </c>
      <c r="AK8" s="330">
        <f>+'C20A1'!AK11/'C20A1'!AK8*100</f>
        <v>26.795770347213015</v>
      </c>
      <c r="AL8" s="330">
        <f>+'C20A1'!AL11/'C20A1'!AL8*100</f>
        <v>69.393295383434051</v>
      </c>
      <c r="AM8" s="330">
        <f>+'C20A1'!AM11/'C20A1'!AM8*100</f>
        <v>47.048477688714577</v>
      </c>
      <c r="AN8" s="330">
        <f>+'C20A1'!AN11/'C20A1'!AN8*100</f>
        <v>27.945026178010473</v>
      </c>
      <c r="AO8" s="330">
        <f>+'C20A1'!AO11/'C20A1'!AO8*100</f>
        <v>68.28212385106302</v>
      </c>
      <c r="AP8" s="330">
        <f>+'C20A1'!AP11/'C20A1'!AP8*100</f>
        <v>49.993832257727455</v>
      </c>
      <c r="AQ8" s="330">
        <f>+'C20A1'!AQ11/'C20A1'!AQ8*100</f>
        <v>23.966557880704272</v>
      </c>
      <c r="AR8" s="330">
        <f>+'C20A1'!AR11/'C20A1'!AR8*100</f>
        <v>75.317100825177945</v>
      </c>
      <c r="AS8" s="330">
        <f>+'C20A1'!AS11/'C20A1'!AS8*100</f>
        <v>41.379669259080387</v>
      </c>
      <c r="AT8" s="330">
        <f>+'C20A1'!AT11/'C20A1'!AT8*100</f>
        <v>21.117789929307047</v>
      </c>
      <c r="AU8" s="330">
        <f>+'C20A1'!AU11/'C20A1'!AU8*100</f>
        <v>62.586879276505456</v>
      </c>
    </row>
    <row r="9" spans="1:47">
      <c r="A9" s="1385"/>
      <c r="B9" s="331" t="s">
        <v>117</v>
      </c>
      <c r="C9" s="332">
        <v>62.306576320936038</v>
      </c>
      <c r="D9" s="332">
        <v>42.689093162823234</v>
      </c>
      <c r="E9" s="332">
        <v>86.14290294440012</v>
      </c>
      <c r="F9" s="332">
        <v>66.585680384479886</v>
      </c>
      <c r="G9" s="332">
        <v>47.738809270228018</v>
      </c>
      <c r="H9" s="332">
        <v>88.151114975377183</v>
      </c>
      <c r="I9" s="332">
        <v>65.064198061239338</v>
      </c>
      <c r="J9" s="332">
        <v>45.059172583925061</v>
      </c>
      <c r="K9" s="332">
        <v>86.704218444606312</v>
      </c>
      <c r="L9" s="332">
        <v>63.089672095352633</v>
      </c>
      <c r="M9" s="332">
        <v>41.485105674821106</v>
      </c>
      <c r="N9" s="332">
        <v>86.556426422952342</v>
      </c>
      <c r="O9" s="332">
        <v>59.218549309093994</v>
      </c>
      <c r="P9" s="332">
        <v>37.702101271873445</v>
      </c>
      <c r="Q9" s="332">
        <v>85.123459190418799</v>
      </c>
      <c r="R9" s="332">
        <v>61.019520971118688</v>
      </c>
      <c r="S9" s="332">
        <v>38.987013921364081</v>
      </c>
      <c r="T9" s="332">
        <v>86.261230321180321</v>
      </c>
      <c r="U9" s="332">
        <v>59.219013112701148</v>
      </c>
      <c r="V9" s="332">
        <v>38.63486895302578</v>
      </c>
      <c r="W9" s="332">
        <v>85.830870874219443</v>
      </c>
      <c r="X9" s="332">
        <v>58.023904780643811</v>
      </c>
      <c r="Y9" s="332">
        <v>37.29996336067191</v>
      </c>
      <c r="Z9" s="332">
        <v>83.773164684624106</v>
      </c>
      <c r="AA9" s="332">
        <v>55.917636895934621</v>
      </c>
      <c r="AB9" s="332">
        <v>35.226076168433785</v>
      </c>
      <c r="AC9" s="332">
        <v>82.857685807944719</v>
      </c>
      <c r="AD9" s="332">
        <f>+'C20A1'!AD12/'C20A1'!AD9*100</f>
        <v>55.907316316894764</v>
      </c>
      <c r="AE9" s="332">
        <f>+'C20A1'!AE12/'C20A1'!AE9*100</f>
        <v>34.844061147793795</v>
      </c>
      <c r="AF9" s="332">
        <f>+'C20A1'!AF12/'C20A1'!AF9*100</f>
        <v>83.243516335466481</v>
      </c>
      <c r="AG9" s="332">
        <f>+'C20A1'!AG12/'C20A1'!AG9*100</f>
        <v>54.717389879111458</v>
      </c>
      <c r="AH9" s="332">
        <f>+'C20A1'!AH12/'C20A1'!AH9*100</f>
        <v>33.986360818350896</v>
      </c>
      <c r="AI9" s="332">
        <f>+'C20A1'!AI12/'C20A1'!AI9*100</f>
        <v>82.733890102819146</v>
      </c>
      <c r="AJ9" s="332">
        <f>+'C20A1'!AJ12/'C20A1'!AJ9*100</f>
        <v>57.92142056321309</v>
      </c>
      <c r="AK9" s="332">
        <f>+'C20A1'!AK12/'C20A1'!AK9*100</f>
        <v>35.948834460836252</v>
      </c>
      <c r="AL9" s="332">
        <f>+'C20A1'!AL12/'C20A1'!AL9*100</f>
        <v>83.655911412343087</v>
      </c>
      <c r="AM9" s="332">
        <f>+'C20A1'!AM12/'C20A1'!AM9*100</f>
        <v>57.218655818793671</v>
      </c>
      <c r="AN9" s="332">
        <f>+'C20A1'!AN12/'C20A1'!AN9*100</f>
        <v>35.683037432941191</v>
      </c>
      <c r="AO9" s="332">
        <f>+'C20A1'!AO12/'C20A1'!AO9*100</f>
        <v>82.562928792496791</v>
      </c>
      <c r="AP9" s="332">
        <f>+'C20A1'!AP12/'C20A1'!AP9*100</f>
        <v>56.762384789218991</v>
      </c>
      <c r="AQ9" s="332">
        <f>+'C20A1'!AQ12/'C20A1'!AQ9*100</f>
        <v>29.04365231213022</v>
      </c>
      <c r="AR9" s="332">
        <f>+'C20A1'!AR12/'C20A1'!AR9*100</f>
        <v>84.75367247088478</v>
      </c>
      <c r="AS9" s="332">
        <f>+'C20A1'!AS12/'C20A1'!AS9*100</f>
        <v>52.999752971207428</v>
      </c>
      <c r="AT9" s="332">
        <f>+'C20A1'!AT12/'C20A1'!AT9*100</f>
        <v>29.279111969521708</v>
      </c>
      <c r="AU9" s="332">
        <f>+'C20A1'!AU12/'C20A1'!AU9*100</f>
        <v>78.419041553892683</v>
      </c>
    </row>
    <row r="10" spans="1:47">
      <c r="A10" s="1385"/>
      <c r="B10" s="331" t="s">
        <v>118</v>
      </c>
      <c r="C10" s="332">
        <v>34.338808386848896</v>
      </c>
      <c r="D10" s="332">
        <v>18.94368310493148</v>
      </c>
      <c r="E10" s="332">
        <v>50.648185434019311</v>
      </c>
      <c r="F10" s="332">
        <v>33.845350416042891</v>
      </c>
      <c r="G10" s="332">
        <v>19.987668815878369</v>
      </c>
      <c r="H10" s="332">
        <v>49.52178139213926</v>
      </c>
      <c r="I10" s="332">
        <v>34.333217678992618</v>
      </c>
      <c r="J10" s="332">
        <v>20.217012053288222</v>
      </c>
      <c r="K10" s="332">
        <v>50.274243498376926</v>
      </c>
      <c r="L10" s="332">
        <v>32.762774272143666</v>
      </c>
      <c r="M10" s="332">
        <v>18.28053358271961</v>
      </c>
      <c r="N10" s="332">
        <v>48.892585895117541</v>
      </c>
      <c r="O10" s="332">
        <v>29.333613347012687</v>
      </c>
      <c r="P10" s="332">
        <v>15.482066469233299</v>
      </c>
      <c r="Q10" s="332">
        <v>44.52899387778676</v>
      </c>
      <c r="R10" s="332">
        <v>31.615926549661431</v>
      </c>
      <c r="S10" s="332">
        <v>16.698755494728541</v>
      </c>
      <c r="T10" s="332">
        <v>49.771666937231345</v>
      </c>
      <c r="U10" s="332">
        <v>34.302206434865766</v>
      </c>
      <c r="V10" s="332">
        <v>19.406326088663981</v>
      </c>
      <c r="W10" s="332">
        <v>52.764720607459736</v>
      </c>
      <c r="X10" s="332">
        <v>32.808784656423128</v>
      </c>
      <c r="Y10" s="332">
        <v>16.187231253425548</v>
      </c>
      <c r="Z10" s="332">
        <v>51.858927449697902</v>
      </c>
      <c r="AA10" s="332">
        <v>31.560253674225709</v>
      </c>
      <c r="AB10" s="332">
        <v>17.292764337535516</v>
      </c>
      <c r="AC10" s="332">
        <v>48.85098587217427</v>
      </c>
      <c r="AD10" s="332">
        <f>+'C20A1'!AD13/'C20A1'!AD10*100</f>
        <v>32.257877899072646</v>
      </c>
      <c r="AE10" s="332">
        <f>+'C20A1'!AE13/'C20A1'!AE10*100</f>
        <v>16.528064382996284</v>
      </c>
      <c r="AF10" s="332">
        <f>+'C20A1'!AF13/'C20A1'!AF10*100</f>
        <v>52.334171747632908</v>
      </c>
      <c r="AG10" s="332">
        <f>+'C20A1'!AG13/'C20A1'!AG10*100</f>
        <v>34.06220947684703</v>
      </c>
      <c r="AH10" s="332">
        <f>+'C20A1'!AH13/'C20A1'!AH10*100</f>
        <v>17.426210285957932</v>
      </c>
      <c r="AI10" s="332">
        <f>+'C20A1'!AI13/'C20A1'!AI10*100</f>
        <v>52.045630973751877</v>
      </c>
      <c r="AJ10" s="332">
        <f>+'C20A1'!AJ13/'C20A1'!AJ10*100</f>
        <v>34.654318389909065</v>
      </c>
      <c r="AK10" s="332">
        <f>+'C20A1'!AK13/'C20A1'!AK10*100</f>
        <v>17.263916224144975</v>
      </c>
      <c r="AL10" s="332">
        <f>+'C20A1'!AL13/'C20A1'!AL10*100</f>
        <v>54.743563816422459</v>
      </c>
      <c r="AM10" s="332">
        <f>+'C20A1'!AM13/'C20A1'!AM10*100</f>
        <v>36.20534633606529</v>
      </c>
      <c r="AN10" s="332">
        <f>+'C20A1'!AN13/'C20A1'!AN10*100</f>
        <v>19.220991516586341</v>
      </c>
      <c r="AO10" s="332">
        <f>+'C20A1'!AO13/'C20A1'!AO10*100</f>
        <v>53.971426718317915</v>
      </c>
      <c r="AP10" s="332">
        <f>+'C20A1'!AP13/'C20A1'!AP10*100</f>
        <v>43.474371283757797</v>
      </c>
      <c r="AQ10" s="332">
        <f>+'C20A1'!AQ13/'C20A1'!AQ10*100</f>
        <v>18.891883304108365</v>
      </c>
      <c r="AR10" s="332">
        <f>+'C20A1'!AR13/'C20A1'!AR10*100</f>
        <v>66.549570001159921</v>
      </c>
      <c r="AS10" s="332">
        <f>+'C20A1'!AS13/'C20A1'!AS10*100</f>
        <v>29.495500148778614</v>
      </c>
      <c r="AT10" s="332">
        <f>+'C20A1'!AT13/'C20A1'!AT10*100</f>
        <v>12.574361367082702</v>
      </c>
      <c r="AU10" s="332">
        <f>+'C20A1'!AU13/'C20A1'!AU10*100</f>
        <v>46.784637998649274</v>
      </c>
    </row>
    <row r="11" spans="1:47" s="34" customFormat="1">
      <c r="A11" s="1385"/>
      <c r="B11" s="333" t="s">
        <v>264</v>
      </c>
      <c r="C11" s="334">
        <v>41.270334785969744</v>
      </c>
      <c r="D11" s="334">
        <v>26.562315246535022</v>
      </c>
      <c r="E11" s="334">
        <v>57.965741399074247</v>
      </c>
      <c r="F11" s="334">
        <v>43.69091181151633</v>
      </c>
      <c r="G11" s="334">
        <v>29.231093618217603</v>
      </c>
      <c r="H11" s="334">
        <v>60.144390158785555</v>
      </c>
      <c r="I11" s="334">
        <v>42.206836233886378</v>
      </c>
      <c r="J11" s="334">
        <v>27.579626501345778</v>
      </c>
      <c r="K11" s="334">
        <v>58.371292975082333</v>
      </c>
      <c r="L11" s="334">
        <v>40.668988923077983</v>
      </c>
      <c r="M11" s="334">
        <v>24.713431491471155</v>
      </c>
      <c r="N11" s="334">
        <v>58.219732855066276</v>
      </c>
      <c r="O11" s="334">
        <v>38.557273750649109</v>
      </c>
      <c r="P11" s="334">
        <v>23.42475086467967</v>
      </c>
      <c r="Q11" s="334">
        <v>55.936981695788425</v>
      </c>
      <c r="R11" s="334">
        <v>41.510521166035382</v>
      </c>
      <c r="S11" s="334">
        <v>24.929251957362514</v>
      </c>
      <c r="T11" s="334">
        <v>61.09124960402692</v>
      </c>
      <c r="U11" s="334">
        <v>41.84658061107254</v>
      </c>
      <c r="V11" s="334">
        <v>26.063911676087002</v>
      </c>
      <c r="W11" s="334">
        <v>61.829098503306646</v>
      </c>
      <c r="X11" s="334">
        <v>39.517759057556752</v>
      </c>
      <c r="Y11" s="334">
        <v>22.990597769651</v>
      </c>
      <c r="Z11" s="334">
        <v>59.224963744830902</v>
      </c>
      <c r="AA11" s="334">
        <v>38.153639035282147</v>
      </c>
      <c r="AB11" s="334">
        <v>23.012224834022614</v>
      </c>
      <c r="AC11" s="334">
        <v>57.180387058530314</v>
      </c>
      <c r="AD11" s="334">
        <f>+'C20A1'!AD14/'C20A1'!AD8*100</f>
        <v>38.191697277110052</v>
      </c>
      <c r="AE11" s="334">
        <f>+'C20A1'!AE14/'C20A1'!AE8*100</f>
        <v>22.68757277268034</v>
      </c>
      <c r="AF11" s="334">
        <f>+'C20A1'!AF14/'C20A1'!AF8*100</f>
        <v>58.147925632301757</v>
      </c>
      <c r="AG11" s="334">
        <f>+'C20A1'!AG14/'C20A1'!AG8*100</f>
        <v>37.155846963037682</v>
      </c>
      <c r="AH11" s="334">
        <f>+'C20A1'!AH14/'C20A1'!AH8*100</f>
        <v>21.337938441774511</v>
      </c>
      <c r="AI11" s="334">
        <f>+'C20A1'!AI14/'C20A1'!AI8*100</f>
        <v>56.286893231703829</v>
      </c>
      <c r="AJ11" s="334">
        <f>+'C20A1'!AJ14/'C20A1'!AJ8*100</f>
        <v>39.19960200896039</v>
      </c>
      <c r="AK11" s="334">
        <f>+'C20A1'!AK14/'C20A1'!AK8*100</f>
        <v>22.257651238153151</v>
      </c>
      <c r="AL11" s="334">
        <f>+'C20A1'!AL14/'C20A1'!AL8*100</f>
        <v>58.90830050757738</v>
      </c>
      <c r="AM11" s="334">
        <f>+'C20A1'!AM14/'C20A1'!AM8*100</f>
        <v>38.509893733201856</v>
      </c>
      <c r="AN11" s="334">
        <f>+'C20A1'!AN14/'C20A1'!AN8*100</f>
        <v>22.968024673039828</v>
      </c>
      <c r="AO11" s="334">
        <f>+'C20A1'!AO14/'C20A1'!AO8*100</f>
        <v>55.784811207675979</v>
      </c>
      <c r="AP11" s="334">
        <f>+'C20A1'!AP14/'C20A1'!AP8*100</f>
        <v>29.939236854364363</v>
      </c>
      <c r="AQ11" s="334">
        <f>+'C20A1'!AQ14/'C20A1'!AQ8*100</f>
        <v>16.717822554302245</v>
      </c>
      <c r="AR11" s="334">
        <f>+'C20A1'!AR14/'C20A1'!AR8*100</f>
        <v>42.803028133929644</v>
      </c>
      <c r="AS11" s="334">
        <f>+'C20A1'!AS14/'C20A1'!AS8*100</f>
        <v>31.481450641441981</v>
      </c>
      <c r="AT11" s="334">
        <f>+'C20A1'!AT14/'C20A1'!AT8*100</f>
        <v>16.574444700742209</v>
      </c>
      <c r="AU11" s="334">
        <f>+'C20A1'!AU14/'C20A1'!AU8*100</f>
        <v>47.083952293442479</v>
      </c>
    </row>
    <row r="12" spans="1:47">
      <c r="A12" s="1385"/>
      <c r="B12" s="331" t="s">
        <v>117</v>
      </c>
      <c r="C12" s="332">
        <v>55.080600913555564</v>
      </c>
      <c r="D12" s="332">
        <v>36.908604459935447</v>
      </c>
      <c r="E12" s="332">
        <v>77.160581274838009</v>
      </c>
      <c r="F12" s="332">
        <v>59.336134062763811</v>
      </c>
      <c r="G12" s="332">
        <v>42.168201946972104</v>
      </c>
      <c r="H12" s="332">
        <v>78.980451406458229</v>
      </c>
      <c r="I12" s="332">
        <v>57.324399420727687</v>
      </c>
      <c r="J12" s="332">
        <v>39.890655732239885</v>
      </c>
      <c r="K12" s="332">
        <v>76.18298918883832</v>
      </c>
      <c r="L12" s="332">
        <v>55.563218948528572</v>
      </c>
      <c r="M12" s="332">
        <v>35.592611083374933</v>
      </c>
      <c r="N12" s="332">
        <v>77.255177001388248</v>
      </c>
      <c r="O12" s="332">
        <v>52.43228556507502</v>
      </c>
      <c r="P12" s="332">
        <v>33.557692928797053</v>
      </c>
      <c r="Q12" s="332">
        <v>75.15651125714507</v>
      </c>
      <c r="R12" s="332">
        <v>55.669980984819865</v>
      </c>
      <c r="S12" s="332">
        <v>35.59780327829538</v>
      </c>
      <c r="T12" s="332">
        <v>78.665824106382402</v>
      </c>
      <c r="U12" s="332">
        <v>53.902198824294665</v>
      </c>
      <c r="V12" s="332">
        <v>35.003719556240767</v>
      </c>
      <c r="W12" s="332">
        <v>78.334773639607491</v>
      </c>
      <c r="X12" s="332">
        <v>51.508024997891852</v>
      </c>
      <c r="Y12" s="332">
        <v>32.714410529579212</v>
      </c>
      <c r="Z12" s="332">
        <v>74.858875768654315</v>
      </c>
      <c r="AA12" s="332">
        <v>50.073559544903759</v>
      </c>
      <c r="AB12" s="332">
        <v>31.179432646295314</v>
      </c>
      <c r="AC12" s="332">
        <v>74.673381158249796</v>
      </c>
      <c r="AD12" s="332">
        <f>+'C20A1'!AD15/'C20A1'!AD9*100</f>
        <v>49.605220504291694</v>
      </c>
      <c r="AE12" s="332">
        <f>+'C20A1'!AE15/'C20A1'!AE9*100</f>
        <v>31.141355612451154</v>
      </c>
      <c r="AF12" s="332">
        <f>+'C20A1'!AF15/'C20A1'!AF9*100</f>
        <v>73.567893877762529</v>
      </c>
      <c r="AG12" s="332">
        <f>+'C20A1'!AG15/'C20A1'!AG9*100</f>
        <v>47.344357061618666</v>
      </c>
      <c r="AH12" s="332">
        <f>+'C20A1'!AH15/'C20A1'!AH9*100</f>
        <v>28.42703037817731</v>
      </c>
      <c r="AI12" s="332">
        <f>+'C20A1'!AI15/'C20A1'!AI9*100</f>
        <v>72.909768489349432</v>
      </c>
      <c r="AJ12" s="332">
        <f>+'C20A1'!AJ15/'C20A1'!AJ9*100</f>
        <v>50.931818681439466</v>
      </c>
      <c r="AK12" s="332">
        <f>+'C20A1'!AK15/'C20A1'!AK9*100</f>
        <v>30.731925992338414</v>
      </c>
      <c r="AL12" s="332">
        <f>+'C20A1'!AL15/'C20A1'!AL9*100</f>
        <v>74.590115030308809</v>
      </c>
      <c r="AM12" s="332">
        <f>+'C20A1'!AM15/'C20A1'!AM9*100</f>
        <v>48.845161028745963</v>
      </c>
      <c r="AN12" s="332">
        <f>+'C20A1'!AN15/'C20A1'!AN9*100</f>
        <v>29.918354490503024</v>
      </c>
      <c r="AO12" s="332">
        <f>+'C20A1'!AO15/'C20A1'!AO9*100</f>
        <v>71.119244030737732</v>
      </c>
      <c r="AP12" s="332">
        <f>+'C20A1'!AP15/'C20A1'!AP9*100</f>
        <v>39.304475916657793</v>
      </c>
      <c r="AQ12" s="332">
        <f>+'C20A1'!AQ15/'C20A1'!AQ9*100</f>
        <v>21.666617608100548</v>
      </c>
      <c r="AR12" s="332">
        <f>+'C20A1'!AR15/'C20A1'!AR9*100</f>
        <v>57.115765318558246</v>
      </c>
      <c r="AS12" s="332">
        <f>+'C20A1'!AS15/'C20A1'!AS9*100</f>
        <v>41.668542255647353</v>
      </c>
      <c r="AT12" s="332">
        <f>+'C20A1'!AT15/'C20A1'!AT9*100</f>
        <v>23.558595366705223</v>
      </c>
      <c r="AU12" s="332">
        <f>+'C20A1'!AU15/'C20A1'!AU9*100</f>
        <v>61.075351968521844</v>
      </c>
    </row>
    <row r="13" spans="1:47">
      <c r="A13" s="1385"/>
      <c r="B13" s="331" t="s">
        <v>118</v>
      </c>
      <c r="C13" s="332">
        <v>27.195853230144358</v>
      </c>
      <c r="D13" s="332">
        <v>15.318595578673602</v>
      </c>
      <c r="E13" s="332">
        <v>39.778451278355902</v>
      </c>
      <c r="F13" s="332">
        <v>27.302510183476659</v>
      </c>
      <c r="G13" s="332">
        <v>15.606818882453643</v>
      </c>
      <c r="H13" s="332">
        <v>40.533200762775373</v>
      </c>
      <c r="I13" s="332">
        <v>26.914166955802521</v>
      </c>
      <c r="J13" s="332">
        <v>15.37785472615775</v>
      </c>
      <c r="K13" s="332">
        <v>39.941793216671016</v>
      </c>
      <c r="L13" s="332">
        <v>25.963288938773832</v>
      </c>
      <c r="M13" s="332">
        <v>14.099416799802569</v>
      </c>
      <c r="N13" s="332">
        <v>39.176853526220619</v>
      </c>
      <c r="O13" s="332">
        <v>25.019796049052889</v>
      </c>
      <c r="P13" s="332">
        <v>13.101020072392233</v>
      </c>
      <c r="Q13" s="332">
        <v>38.094894305186557</v>
      </c>
      <c r="R13" s="332">
        <v>27.429269985387609</v>
      </c>
      <c r="S13" s="332">
        <v>14.609888771616465</v>
      </c>
      <c r="T13" s="332">
        <v>43.031783115352312</v>
      </c>
      <c r="U13" s="332">
        <v>29.531326655447153</v>
      </c>
      <c r="V13" s="332">
        <v>16.759983393736746</v>
      </c>
      <c r="W13" s="332">
        <v>45.360609684866354</v>
      </c>
      <c r="X13" s="332">
        <v>27.933046868399135</v>
      </c>
      <c r="Y13" s="332">
        <v>13.243379157979195</v>
      </c>
      <c r="Z13" s="332">
        <v>44.769034497497039</v>
      </c>
      <c r="AA13" s="332">
        <v>25.932385783119422</v>
      </c>
      <c r="AB13" s="332">
        <v>14.368155361231413</v>
      </c>
      <c r="AC13" s="332">
        <v>39.947045726550016</v>
      </c>
      <c r="AD13" s="332">
        <f>+'C20A1'!AD16/'C20A1'!AD10*100</f>
        <v>26.479691305530007</v>
      </c>
      <c r="AE13" s="332">
        <f>+'C20A1'!AE16/'C20A1'!AE10*100</f>
        <v>13.949133305819233</v>
      </c>
      <c r="AF13" s="332">
        <f>+'C20A1'!AF16/'C20A1'!AF10*100</f>
        <v>42.472707639227252</v>
      </c>
      <c r="AG13" s="332">
        <f>+'C20A1'!AG16/'C20A1'!AG10*100</f>
        <v>26.739058843415485</v>
      </c>
      <c r="AH13" s="332">
        <f>+'C20A1'!AH16/'C20A1'!AH10*100</f>
        <v>13.318896113732375</v>
      </c>
      <c r="AI13" s="332">
        <f>+'C20A1'!AI16/'C20A1'!AI10*100</f>
        <v>41.246179224685847</v>
      </c>
      <c r="AJ13" s="332">
        <f>+'C20A1'!AJ16/'C20A1'!AJ10*100</f>
        <v>27.059388879726569</v>
      </c>
      <c r="AK13" s="332">
        <f>+'C20A1'!AK16/'C20A1'!AK10*100</f>
        <v>13.432677464019141</v>
      </c>
      <c r="AL13" s="332">
        <f>+'C20A1'!AL16/'C20A1'!AL10*100</f>
        <v>42.800850599648236</v>
      </c>
      <c r="AM13" s="332">
        <f>+'C20A1'!AM16/'C20A1'!AM10*100</f>
        <v>27.490749386174222</v>
      </c>
      <c r="AN13" s="332">
        <f>+'C20A1'!AN16/'C20A1'!AN10*100</f>
        <v>15.132042501620585</v>
      </c>
      <c r="AO13" s="332">
        <f>+'C20A1'!AO16/'C20A1'!AO10*100</f>
        <v>40.418280768164905</v>
      </c>
      <c r="AP13" s="332">
        <f>+'C20A1'!AP16/'C20A1'!AP10*100</f>
        <v>20.918650799303691</v>
      </c>
      <c r="AQ13" s="332">
        <f>+'C20A1'!AQ16/'C20A1'!AQ10*100</f>
        <v>11.771386205029833</v>
      </c>
      <c r="AR13" s="332">
        <f>+'C20A1'!AR16/'C20A1'!AR10*100</f>
        <v>29.505045651129265</v>
      </c>
      <c r="AS13" s="332">
        <f>+'C20A1'!AS16/'C20A1'!AS10*100</f>
        <v>21.062840717056766</v>
      </c>
      <c r="AT13" s="332">
        <f>+'C20A1'!AT16/'C20A1'!AT10*100</f>
        <v>9.2633017280165308</v>
      </c>
      <c r="AU13" s="332">
        <f>+'C20A1'!AU16/'C20A1'!AU10*100</f>
        <v>33.118994784365583</v>
      </c>
    </row>
    <row r="14" spans="1:47" s="34" customFormat="1" ht="41.4">
      <c r="A14" s="1385"/>
      <c r="B14" s="333" t="s">
        <v>265</v>
      </c>
      <c r="C14" s="334">
        <v>4.6420293852480947</v>
      </c>
      <c r="D14" s="334">
        <v>5.3081161721889361</v>
      </c>
      <c r="E14" s="334">
        <v>4.2955573773569551</v>
      </c>
      <c r="F14" s="334">
        <v>3.7167053255911702</v>
      </c>
      <c r="G14" s="334">
        <v>5.0798924566657195</v>
      </c>
      <c r="H14" s="334">
        <v>2.9628286491387126</v>
      </c>
      <c r="I14" s="334">
        <v>3.8851623289508987</v>
      </c>
      <c r="J14" s="334">
        <v>5.2357974031600101</v>
      </c>
      <c r="K14" s="334">
        <v>3.1799389270769187</v>
      </c>
      <c r="L14" s="334">
        <v>2.5975070706386436</v>
      </c>
      <c r="M14" s="334">
        <v>3.8055840061719368</v>
      </c>
      <c r="N14" s="334">
        <v>2.0334267028551198</v>
      </c>
      <c r="O14" s="334">
        <v>2.0803203413117362</v>
      </c>
      <c r="P14" s="334">
        <v>3.033761028695483</v>
      </c>
      <c r="Q14" s="334">
        <v>1.6217554850541476</v>
      </c>
      <c r="R14" s="334">
        <v>3.3699526653157119</v>
      </c>
      <c r="S14" s="334">
        <v>3.7957619903509601</v>
      </c>
      <c r="T14" s="334">
        <v>3.1647625288469752</v>
      </c>
      <c r="U14" s="334">
        <v>3.4689825027620453</v>
      </c>
      <c r="V14" s="334">
        <v>3.5545523584507639</v>
      </c>
      <c r="W14" s="334">
        <v>3.4233118473273851</v>
      </c>
      <c r="X14" s="334">
        <v>3.0999141717574594</v>
      </c>
      <c r="Y14" s="334">
        <v>4.3743479594967782</v>
      </c>
      <c r="Z14" s="334">
        <v>2.509999090991728</v>
      </c>
      <c r="AA14" s="334">
        <v>3.569626294356274</v>
      </c>
      <c r="AB14" s="334">
        <v>5.098011810335791</v>
      </c>
      <c r="AC14" s="334">
        <v>2.7966920340221004</v>
      </c>
      <c r="AD14" s="334">
        <f>+'C20A1'!AD17/'C20A1'!AD14*100</f>
        <v>3.5948579737665449</v>
      </c>
      <c r="AE14" s="334">
        <f>+'C20A1'!AE17/'C20A1'!AE14*100</f>
        <v>4.7855449707053088</v>
      </c>
      <c r="AF14" s="334">
        <f>+'C20A1'!AF17/'C20A1'!AF14*100</f>
        <v>2.9968835106831007</v>
      </c>
      <c r="AG14" s="334">
        <f>+'C20A1'!AG17/'C20A1'!AG14*100</f>
        <v>3.988085773125507</v>
      </c>
      <c r="AH14" s="334">
        <f>+'C20A1'!AH17/'C20A1'!AH14*100</f>
        <v>4.3204697986577179</v>
      </c>
      <c r="AI14" s="334">
        <f>+'C20A1'!AI17/'C20A1'!AI14*100</f>
        <v>3.8356892757951657</v>
      </c>
      <c r="AJ14" s="334">
        <f>+'C20A1'!AJ17/'C20A1'!AJ14*100</f>
        <v>5.77091725785177</v>
      </c>
      <c r="AK14" s="334">
        <f>+'C20A1'!AK17/'C20A1'!AK14*100</f>
        <v>5.5248747796238131</v>
      </c>
      <c r="AL14" s="334">
        <f>+'C20A1'!AL17/'C20A1'!AL14*100</f>
        <v>5.8790625112259507</v>
      </c>
      <c r="AM14" s="334">
        <f>+'C20A1'!AM17/'C20A1'!AM14*100</f>
        <v>7.1342682467476024</v>
      </c>
      <c r="AN14" s="334">
        <f>+'C20A1'!AN17/'C20A1'!AN14*100</f>
        <v>7.4234296591105728</v>
      </c>
      <c r="AO14" s="334">
        <f>+'C20A1'!AO17/'C20A1'!AO14*100</f>
        <v>7.0019375036295202</v>
      </c>
      <c r="AP14" s="843" t="s">
        <v>319</v>
      </c>
      <c r="AQ14" s="843" t="s">
        <v>319</v>
      </c>
      <c r="AR14" s="843" t="s">
        <v>319</v>
      </c>
      <c r="AS14" s="334">
        <f>+'C20A1'!AS17/'C20A1'!AS14*100</f>
        <v>8.2104882650632156</v>
      </c>
      <c r="AT14" s="334">
        <f>+'C20A1'!AT17/'C20A1'!AT14*100</f>
        <v>7.3351234527473972</v>
      </c>
      <c r="AU14" s="334">
        <f>+'C20A1'!AU17/'C20A1'!AU14*100</f>
        <v>8.533009989865354</v>
      </c>
    </row>
    <row r="15" spans="1:47">
      <c r="A15" s="1385"/>
      <c r="B15" s="331" t="s">
        <v>117</v>
      </c>
      <c r="C15" s="332">
        <v>4.7386240023467003</v>
      </c>
      <c r="D15" s="332">
        <v>5.8722795816915223</v>
      </c>
      <c r="E15" s="332">
        <v>4.0797394841864199</v>
      </c>
      <c r="F15" s="332">
        <v>3.7669372139788382</v>
      </c>
      <c r="G15" s="332">
        <v>5.6732246248375278</v>
      </c>
      <c r="H15" s="332">
        <v>2.6023478880737754</v>
      </c>
      <c r="I15" s="332">
        <v>3.9024537652604856</v>
      </c>
      <c r="J15" s="332">
        <v>5.6777536353000171</v>
      </c>
      <c r="K15" s="332">
        <v>2.8969042885543876</v>
      </c>
      <c r="L15" s="332">
        <v>2.7682826417824797</v>
      </c>
      <c r="M15" s="332">
        <v>4.3427032486113442</v>
      </c>
      <c r="N15" s="332">
        <v>1.9804018830664409</v>
      </c>
      <c r="O15" s="332">
        <v>2.2235532434669665</v>
      </c>
      <c r="P15" s="332">
        <v>3.482127389270659</v>
      </c>
      <c r="Q15" s="332">
        <v>1.5469784768211921</v>
      </c>
      <c r="R15" s="332">
        <v>3.6796374990655711</v>
      </c>
      <c r="S15" s="332">
        <v>4.3520000000000003</v>
      </c>
      <c r="T15" s="332">
        <v>3.3310631461302038</v>
      </c>
      <c r="U15" s="332">
        <v>4.1734570163814251</v>
      </c>
      <c r="V15" s="332">
        <v>4.4799334709089225</v>
      </c>
      <c r="W15" s="332">
        <v>3.9964057259277057</v>
      </c>
      <c r="X15" s="332">
        <v>3.689016626041401</v>
      </c>
      <c r="Y15" s="332">
        <v>5.4913244998880026</v>
      </c>
      <c r="Z15" s="332">
        <v>2.7103896711418813</v>
      </c>
      <c r="AA15" s="332">
        <v>4.0526377767310411</v>
      </c>
      <c r="AB15" s="332">
        <v>5.5605711037549739</v>
      </c>
      <c r="AC15" s="332">
        <v>3.2328722302001345</v>
      </c>
      <c r="AD15" s="332">
        <f>+'C20A1'!AD18/'C20A1'!AD15*100</f>
        <v>3.8107252652335251</v>
      </c>
      <c r="AE15" s="332">
        <f>+'C20A1'!AE18/'C20A1'!AE15*100</f>
        <v>5.2438418513710596</v>
      </c>
      <c r="AF15" s="332">
        <f>+'C20A1'!AF18/'C20A1'!AF15*100</f>
        <v>3.0234196161296003</v>
      </c>
      <c r="AG15" s="332">
        <f>+'C20A1'!AG18/'C20A1'!AG15*100</f>
        <v>4.230160211447803</v>
      </c>
      <c r="AH15" s="332">
        <f>+'C20A1'!AH18/'C20A1'!AH15*100</f>
        <v>4.8084304557191713</v>
      </c>
      <c r="AI15" s="332">
        <f>+'C20A1'!AI18/'C20A1'!AI15*100</f>
        <v>3.9254621841014186</v>
      </c>
      <c r="AJ15" s="332">
        <f>+'C20A1'!AJ18/'C20A1'!AJ15*100</f>
        <v>6.03138977161756</v>
      </c>
      <c r="AK15" s="332">
        <f>+'C20A1'!AK18/'C20A1'!AK15*100</f>
        <v>6.5392520885824164</v>
      </c>
      <c r="AL15" s="332">
        <f>+'C20A1'!AL18/'C20A1'!AL15*100</f>
        <v>5.7863204792871485</v>
      </c>
      <c r="AM15" s="332">
        <f>+'C20A1'!AM18/'C20A1'!AM15*100</f>
        <v>7.37867301200819</v>
      </c>
      <c r="AN15" s="332">
        <f>+'C20A1'!AN18/'C20A1'!AN15*100</f>
        <v>7.7356283422459899</v>
      </c>
      <c r="AO15" s="332">
        <f>+'C20A1'!AO18/'C20A1'!AO15*100</f>
        <v>7.2019525109621911</v>
      </c>
      <c r="AP15" s="843" t="s">
        <v>319</v>
      </c>
      <c r="AQ15" s="843" t="s">
        <v>319</v>
      </c>
      <c r="AR15" s="843" t="s">
        <v>319</v>
      </c>
      <c r="AS15" s="332">
        <f>+'C20A1'!AS18/'C20A1'!AS15*100</f>
        <v>9.7390834656250203</v>
      </c>
      <c r="AT15" s="332">
        <f>+'C20A1'!AT18/'C20A1'!AT15*100</f>
        <v>9.2029099754498986</v>
      </c>
      <c r="AU15" s="332">
        <f>+'C20A1'!AU18/'C20A1'!AU15*100</f>
        <v>9.9607120247272185</v>
      </c>
    </row>
    <row r="16" spans="1:47">
      <c r="A16" s="1385"/>
      <c r="B16" s="331" t="s">
        <v>118</v>
      </c>
      <c r="C16" s="332">
        <v>4.4426504534732647</v>
      </c>
      <c r="D16" s="332">
        <v>3.8309172434809109</v>
      </c>
      <c r="E16" s="332">
        <v>4.6922175256633398</v>
      </c>
      <c r="F16" s="332">
        <v>3.6023514109741015</v>
      </c>
      <c r="G16" s="332">
        <v>3.3916113305875433</v>
      </c>
      <c r="H16" s="332">
        <v>3.6941439215040179</v>
      </c>
      <c r="I16" s="332">
        <v>3.8479067647633305</v>
      </c>
      <c r="J16" s="332">
        <v>4.0995230114735079</v>
      </c>
      <c r="K16" s="332">
        <v>3.7385098273671624</v>
      </c>
      <c r="L16" s="332">
        <v>2.2366617460986924</v>
      </c>
      <c r="M16" s="332">
        <v>2.4827268539843392</v>
      </c>
      <c r="N16" s="332">
        <v>2.1380303533842913</v>
      </c>
      <c r="O16" s="332">
        <v>1.7874588911975562</v>
      </c>
      <c r="P16" s="332">
        <v>1.8636660471191038</v>
      </c>
      <c r="Q16" s="332">
        <v>1.7587082591062426</v>
      </c>
      <c r="R16" s="332">
        <v>2.7448932219127204</v>
      </c>
      <c r="S16" s="332">
        <v>2.4848172111300757</v>
      </c>
      <c r="T16" s="332">
        <v>2.8523627536208114</v>
      </c>
      <c r="U16" s="332">
        <v>2.1554443369642935</v>
      </c>
      <c r="V16" s="332">
        <v>1.5431478877954075</v>
      </c>
      <c r="W16" s="332">
        <v>2.4358463377993069</v>
      </c>
      <c r="X16" s="332">
        <v>2.0503624323477623</v>
      </c>
      <c r="Y16" s="332">
        <v>1.6084990186876011</v>
      </c>
      <c r="Z16" s="332">
        <v>2.2001706904283171</v>
      </c>
      <c r="AA16" s="332">
        <v>2.6133886628821879</v>
      </c>
      <c r="AB16" s="332">
        <v>4.0356333755711713</v>
      </c>
      <c r="AC16" s="332">
        <v>1.9934388913065308</v>
      </c>
      <c r="AD16" s="332">
        <f>+'C20A1'!AD19/'C20A1'!AD16*100</f>
        <v>3.1798916368085295</v>
      </c>
      <c r="AE16" s="332">
        <f>+'C20A1'!AE19/'C20A1'!AE16*100</f>
        <v>3.7279485188061687</v>
      </c>
      <c r="AF16" s="332">
        <f>+'C20A1'!AF19/'C20A1'!AF16*100</f>
        <v>2.9501589024106658</v>
      </c>
      <c r="AG16" s="332">
        <f>+'C20A1'!AG19/'C20A1'!AG16*100</f>
        <v>3.5498637602179834</v>
      </c>
      <c r="AH16" s="332">
        <f>+'C20A1'!AH19/'C20A1'!AH16*100</f>
        <v>3.1423757371524847</v>
      </c>
      <c r="AI16" s="332">
        <f>+'C20A1'!AI19/'C20A1'!AI16*100</f>
        <v>3.6921041023378911</v>
      </c>
      <c r="AJ16" s="332">
        <f>+'C20A1'!AJ19/'C20A1'!AJ16*100</f>
        <v>5.2636003488750882</v>
      </c>
      <c r="AK16" s="332">
        <f>+'C20A1'!AK19/'C20A1'!AK16*100</f>
        <v>3.1080920974685045</v>
      </c>
      <c r="AL16" s="332">
        <f>+'C20A1'!AL19/'C20A1'!AL16*100</f>
        <v>6.0450731651441822</v>
      </c>
      <c r="AM16" s="332">
        <f>+'C20A1'!AM19/'C20A1'!AM16*100</f>
        <v>6.671279116086966</v>
      </c>
      <c r="AN16" s="332">
        <f>+'C20A1'!AN19/'C20A1'!AN16*100</f>
        <v>6.7275097783572368</v>
      </c>
      <c r="AO16" s="332">
        <f>+'C20A1'!AO19/'C20A1'!AO16*100</f>
        <v>6.6492581948679046</v>
      </c>
      <c r="AP16" s="843" t="s">
        <v>319</v>
      </c>
      <c r="AQ16" s="843" t="s">
        <v>319</v>
      </c>
      <c r="AR16" s="843" t="s">
        <v>319</v>
      </c>
      <c r="AS16" s="332">
        <f>+'C20A1'!AS19/'C20A1'!AS16*100</f>
        <v>5.1177481907960498</v>
      </c>
      <c r="AT16" s="332">
        <f>+'C20A1'!AT19/'C20A1'!AT16*100</f>
        <v>2.3625352281585417</v>
      </c>
      <c r="AU16" s="332">
        <f>+'C20A1'!AU19/'C20A1'!AU16*100</f>
        <v>5.9051340050723145</v>
      </c>
    </row>
    <row r="17" spans="1:47" s="34" customFormat="1">
      <c r="A17" s="1385"/>
      <c r="B17" s="333" t="s">
        <v>266</v>
      </c>
      <c r="C17" s="334">
        <v>14.827840112201965</v>
      </c>
      <c r="D17" s="334">
        <v>15.163206565007043</v>
      </c>
      <c r="E17" s="334">
        <v>14.652345293922853</v>
      </c>
      <c r="F17" s="334">
        <v>13.646308388757634</v>
      </c>
      <c r="G17" s="334">
        <v>14.5844418928128</v>
      </c>
      <c r="H17" s="334">
        <v>13.118593513695176</v>
      </c>
      <c r="I17" s="334">
        <v>15.225500762867261</v>
      </c>
      <c r="J17" s="334">
        <v>15.355076597131681</v>
      </c>
      <c r="K17" s="334">
        <v>15.157685992707423</v>
      </c>
      <c r="L17" s="334">
        <v>14.971163607825066</v>
      </c>
      <c r="M17" s="334">
        <v>16.900816854392112</v>
      </c>
      <c r="N17" s="334">
        <v>14.039134032727372</v>
      </c>
      <c r="O17" s="334">
        <v>12.552860180376721</v>
      </c>
      <c r="P17" s="334">
        <v>12.252723098715382</v>
      </c>
      <c r="Q17" s="334">
        <v>12.696483457407645</v>
      </c>
      <c r="R17" s="334">
        <v>10.299905147883074</v>
      </c>
      <c r="S17" s="334">
        <v>9.8643189836180891</v>
      </c>
      <c r="T17" s="334">
        <v>10.508306901510439</v>
      </c>
      <c r="U17" s="334">
        <v>10.762201113658696</v>
      </c>
      <c r="V17" s="334">
        <v>10.778178259191989</v>
      </c>
      <c r="W17" s="334">
        <v>10.753671391033919</v>
      </c>
      <c r="X17" s="334">
        <v>12.570285760851849</v>
      </c>
      <c r="Y17" s="334">
        <v>14.074035013710187</v>
      </c>
      <c r="Z17" s="334">
        <v>11.856258638302988</v>
      </c>
      <c r="AA17" s="334">
        <f>+'C20A1'!AA20/'C20A1'!AA11*100</f>
        <v>13.071762069446285</v>
      </c>
      <c r="AB17" s="334">
        <f>+'C20A1'!AB20/'C20A1'!AB11*100</f>
        <v>13.206498114657151</v>
      </c>
      <c r="AC17" s="334">
        <f>+'C20A1'!AC20/'C20A1'!AC11*100</f>
        <v>13.003464037550987</v>
      </c>
      <c r="AD17" s="334">
        <f>+'C20A1'!AD20/'C20A1'!AD11*100</f>
        <v>13.662240926371775</v>
      </c>
      <c r="AE17" s="334">
        <f>+'C20A1'!AE20/'C20A1'!AE11*100</f>
        <v>12.191961042276199</v>
      </c>
      <c r="AF17" s="334">
        <f>+'C20A1'!AF20/'C20A1'!AF11*100</f>
        <v>14.38221153846154</v>
      </c>
      <c r="AG17" s="334">
        <f>+'C20A1'!AG20/'C20A1'!AG11*100</f>
        <v>16.511622635888834</v>
      </c>
      <c r="AH17" s="334">
        <f>+'C20A1'!AH20/'C20A1'!AH11*100</f>
        <v>18.607033117104812</v>
      </c>
      <c r="AI17" s="334">
        <f>+'C20A1'!AI20/'C20A1'!AI11*100</f>
        <v>15.5143822490693</v>
      </c>
      <c r="AJ17" s="334">
        <f>+'C20A1'!AJ20/'C20A1'!AJ11*100</f>
        <v>15.67565292674715</v>
      </c>
      <c r="AK17" s="334">
        <f>+'C20A1'!AK20/'C20A1'!AK11*100</f>
        <v>16.935953138335012</v>
      </c>
      <c r="AL17" s="334">
        <f>+'C20A1'!AL20/'C20A1'!AL11*100</f>
        <v>15.109521486076744</v>
      </c>
      <c r="AM17" s="334">
        <f>+'C20A1'!AM20/'C20A1'!AM11*100</f>
        <v>18.148480832910892</v>
      </c>
      <c r="AN17" s="334">
        <f>+'C20A1'!AN20/'C20A1'!AN11*100</f>
        <v>17.809972598583471</v>
      </c>
      <c r="AO17" s="334">
        <f>+'C20A1'!AO20/'C20A1'!AO11*100</f>
        <v>18.302466207182107</v>
      </c>
      <c r="AP17" s="334">
        <f>+'C20A1'!AP20/'C20A1'!AP11*100</f>
        <v>40.114139080152803</v>
      </c>
      <c r="AQ17" s="334">
        <f>+'C20A1'!AQ20/'C20A1'!AQ11*100</f>
        <v>30.245208187522255</v>
      </c>
      <c r="AR17" s="334">
        <f>+'C20A1'!AR20/'C20A1'!AR11*100</f>
        <v>43.169575481560614</v>
      </c>
      <c r="AS17" s="334">
        <f>+'C20A1'!AS20/'C20A1'!AS11*100</f>
        <v>23.920487512031848</v>
      </c>
      <c r="AT17" s="334">
        <f>+'C20A1'!AT20/'C20A1'!AT11*100</f>
        <v>21.514302603510757</v>
      </c>
      <c r="AU17" s="334">
        <f>+'C20A1'!AU20/'C20A1'!AU11*100</f>
        <v>24.770250829366141</v>
      </c>
    </row>
    <row r="18" spans="1:47">
      <c r="A18" s="1385"/>
      <c r="B18" s="331" t="s">
        <v>117</v>
      </c>
      <c r="C18" s="332">
        <v>11.597452201770924</v>
      </c>
      <c r="D18" s="332">
        <v>13.540903014360255</v>
      </c>
      <c r="E18" s="332">
        <v>10.427233541641421</v>
      </c>
      <c r="F18" s="332">
        <v>10.887545610190728</v>
      </c>
      <c r="G18" s="332">
        <v>11.668928086838534</v>
      </c>
      <c r="H18" s="332">
        <v>10.403343816445821</v>
      </c>
      <c r="I18" s="332">
        <v>11.895633652822152</v>
      </c>
      <c r="J18" s="332">
        <v>11.470509899085556</v>
      </c>
      <c r="K18" s="332">
        <v>12.134622103179224</v>
      </c>
      <c r="L18" s="332">
        <v>11.929770589786411</v>
      </c>
      <c r="M18" s="332">
        <v>14.203879912068162</v>
      </c>
      <c r="N18" s="332">
        <v>10.745879660181604</v>
      </c>
      <c r="O18" s="332">
        <v>11.459692652377802</v>
      </c>
      <c r="P18" s="332">
        <v>10.992512892559152</v>
      </c>
      <c r="Q18" s="332">
        <v>11.708814500803975</v>
      </c>
      <c r="R18" s="332">
        <v>8.7669321246078464</v>
      </c>
      <c r="S18" s="332">
        <v>8.693178323183858</v>
      </c>
      <c r="T18" s="332">
        <v>8.805121589986145</v>
      </c>
      <c r="U18" s="332">
        <v>8.9782217043838894</v>
      </c>
      <c r="V18" s="332">
        <v>9.3986326217385248</v>
      </c>
      <c r="W18" s="332">
        <v>8.733567722500549</v>
      </c>
      <c r="X18" s="332">
        <v>11.229647172807278</v>
      </c>
      <c r="Y18" s="332">
        <v>12.29371939793266</v>
      </c>
      <c r="Z18" s="332">
        <v>10.640983839549213</v>
      </c>
      <c r="AA18" s="332">
        <f>+'C20A1'!AA21/'C20A1'!AA12*100</f>
        <v>10.451223755944786</v>
      </c>
      <c r="AB18" s="332">
        <f>+'C20A1'!AB21/'C20A1'!AB12*100</f>
        <v>11.487636325968895</v>
      </c>
      <c r="AC18" s="332">
        <f>+'C20A1'!AC21/'C20A1'!AC12*100</f>
        <v>9.8775443338657496</v>
      </c>
      <c r="AD18" s="332">
        <f>+'C20A1'!AD21/'C20A1'!AD12*100</f>
        <v>11.272399084372825</v>
      </c>
      <c r="AE18" s="332">
        <f>+'C20A1'!AE21/'C20A1'!AE12*100</f>
        <v>10.626503953248539</v>
      </c>
      <c r="AF18" s="332">
        <f>+'C20A1'!AF21/'C20A1'!AF12*100</f>
        <v>11.623274560761915</v>
      </c>
      <c r="AG18" s="332">
        <f>+'C20A1'!AG21/'C20A1'!AG12*100</f>
        <v>13.474752421089919</v>
      </c>
      <c r="AH18" s="332">
        <f>+'C20A1'!AH21/'C20A1'!AH12*100</f>
        <v>16.357533746807736</v>
      </c>
      <c r="AI18" s="332">
        <f>+'C20A1'!AI21/'C20A1'!AI12*100</f>
        <v>11.874362007226534</v>
      </c>
      <c r="AJ18" s="332">
        <f>+'C20A1'!AJ21/'C20A1'!AJ12*100</f>
        <v>12.067386838597042</v>
      </c>
      <c r="AK18" s="332">
        <f>+'C20A1'!AK21/'C20A1'!AK12*100</f>
        <v>14.512037863651178</v>
      </c>
      <c r="AL18" s="332">
        <f>+'C20A1'!AL21/'C20A1'!AL12*100</f>
        <v>10.837006290384696</v>
      </c>
      <c r="AM18" s="332">
        <f>+'C20A1'!AM21/'C20A1'!AM12*100</f>
        <v>14.634203950134395</v>
      </c>
      <c r="AN18" s="332">
        <f>+'C20A1'!AN21/'C20A1'!AN12*100</f>
        <v>16.155247302788286</v>
      </c>
      <c r="AO18" s="332">
        <f>+'C20A1'!AO21/'C20A1'!AO12*100</f>
        <v>13.860560579821692</v>
      </c>
      <c r="AP18" s="332">
        <f>+'C20A1'!AP21/'C20A1'!AP12*100</f>
        <v>30.756122980719127</v>
      </c>
      <c r="AQ18" s="332">
        <f>+'C20A1'!AQ21/'C20A1'!AQ12*100</f>
        <v>25.399817573730616</v>
      </c>
      <c r="AR18" s="332">
        <f>+'C20A1'!AR21/'C20A1'!AR12*100</f>
        <v>32.609686809525478</v>
      </c>
      <c r="AS18" s="332">
        <f>+'C20A1'!AS21/'C20A1'!AS12*100</f>
        <v>21.379742508829896</v>
      </c>
      <c r="AT18" s="332">
        <f>+'C20A1'!AT21/'C20A1'!AT12*100</f>
        <v>19.537876042044218</v>
      </c>
      <c r="AU18" s="332">
        <f>+'C20A1'!AU21/'C20A1'!AU12*100</f>
        <v>22.116681410154154</v>
      </c>
    </row>
    <row r="19" spans="1:47">
      <c r="A19" s="1386"/>
      <c r="B19" s="167" t="s">
        <v>118</v>
      </c>
      <c r="C19" s="250">
        <v>20.801406607458617</v>
      </c>
      <c r="D19" s="250">
        <v>19.136128419051644</v>
      </c>
      <c r="E19" s="250">
        <v>21.46125090665625</v>
      </c>
      <c r="F19" s="250">
        <v>19.331577756290248</v>
      </c>
      <c r="G19" s="250">
        <v>21.917763265841895</v>
      </c>
      <c r="H19" s="250">
        <v>18.150761900480962</v>
      </c>
      <c r="I19" s="250">
        <v>21.608958392879014</v>
      </c>
      <c r="J19" s="250">
        <v>23.936065895273583</v>
      </c>
      <c r="K19" s="250">
        <v>20.552174558408787</v>
      </c>
      <c r="L19" s="250">
        <v>20.753692214493118</v>
      </c>
      <c r="M19" s="250">
        <v>22.871962484013071</v>
      </c>
      <c r="N19" s="250">
        <v>19.871586235464687</v>
      </c>
      <c r="O19" s="250">
        <v>14.706054951116746</v>
      </c>
      <c r="P19" s="250">
        <v>15.379383634431457</v>
      </c>
      <c r="Q19" s="250">
        <v>14.449236356561496</v>
      </c>
      <c r="R19" s="250">
        <v>13.242239026895309</v>
      </c>
      <c r="S19" s="250">
        <v>12.509116166001041</v>
      </c>
      <c r="T19" s="250">
        <v>13.541607578421919</v>
      </c>
      <c r="U19" s="250">
        <v>13.90837580223222</v>
      </c>
      <c r="V19" s="250">
        <v>13.636495042062965</v>
      </c>
      <c r="W19" s="250">
        <v>14.032313328589124</v>
      </c>
      <c r="X19" s="250">
        <v>14.861074066239297</v>
      </c>
      <c r="Y19" s="250">
        <v>18.186260820999721</v>
      </c>
      <c r="Z19" s="250">
        <v>13.67149939434808</v>
      </c>
      <c r="AA19" s="250">
        <f>+'C20A1'!AA22/'C20A1'!AA13*100</f>
        <v>17.832137691917207</v>
      </c>
      <c r="AB19" s="250">
        <f>+'C20A1'!AB22/'C20A1'!AB13*100</f>
        <v>16.912327718223583</v>
      </c>
      <c r="AC19" s="250">
        <f>+'C20A1'!AC22/'C20A1'!AC13*100</f>
        <v>18.226735830721434</v>
      </c>
      <c r="AD19" s="250">
        <f>+'C20A1'!AD22/'C20A1'!AD13*100</f>
        <v>17.912482065997132</v>
      </c>
      <c r="AE19" s="250">
        <f>+'C20A1'!AE22/'C20A1'!AE13*100</f>
        <v>15.603346026593421</v>
      </c>
      <c r="AF19" s="250">
        <f>+'C20A1'!AF22/'C20A1'!AF13*100</f>
        <v>18.843260109207115</v>
      </c>
      <c r="AG19" s="250">
        <f>+'C20A1'!AG22/'C20A1'!AG13*100</f>
        <v>21.499341193381134</v>
      </c>
      <c r="AH19" s="250">
        <f>+'C20A1'!AH22/'C20A1'!AH13*100</f>
        <v>23.569749847075112</v>
      </c>
      <c r="AI19" s="250">
        <f>+'C20A1'!AI22/'C20A1'!AI13*100</f>
        <v>20.749967955067177</v>
      </c>
      <c r="AJ19" s="250">
        <f>+'C20A1'!AJ22/'C20A1'!AJ13*100</f>
        <v>21.91625708729579</v>
      </c>
      <c r="AK19" s="250">
        <f>+'C20A1'!AK22/'C20A1'!AK13*100</f>
        <v>22.192176504931936</v>
      </c>
      <c r="AL19" s="250">
        <f>+'C20A1'!AL22/'C20A1'!AL13*100</f>
        <v>21.815739393260944</v>
      </c>
      <c r="AM19" s="250">
        <f>+'C20A1'!AM22/'C20A1'!AM13*100</f>
        <v>24.06991737905344</v>
      </c>
      <c r="AN19" s="250">
        <f>+'C20A1'!AN22/'C20A1'!AN13*100</f>
        <v>21.273351124666412</v>
      </c>
      <c r="AO19" s="250">
        <f>+'C20A1'!AO22/'C20A1'!AO13*100</f>
        <v>25.111705904845138</v>
      </c>
      <c r="AP19" s="250">
        <f>+'C20A1'!AP22/'C20A1'!AP13*100</f>
        <v>51.882798573975045</v>
      </c>
      <c r="AQ19" s="250">
        <f>+'C20A1'!AQ22/'C20A1'!AQ13*100</f>
        <v>37.690774310097801</v>
      </c>
      <c r="AR19" s="250">
        <f>+'C20A1'!AR22/'C20A1'!AR13*100</f>
        <v>55.664558537921415</v>
      </c>
      <c r="AS19" s="250">
        <f>+'C20A1'!AS22/'C20A1'!AS13*100</f>
        <v>28.589647197662575</v>
      </c>
      <c r="AT19" s="250">
        <f>+'C20A1'!AT22/'C20A1'!AT13*100</f>
        <v>26.331831433872249</v>
      </c>
      <c r="AU19" s="250">
        <f>+'C20A1'!AU22/'C20A1'!AU13*100</f>
        <v>29.209680354218477</v>
      </c>
    </row>
  </sheetData>
  <mergeCells count="17">
    <mergeCell ref="U6:W6"/>
    <mergeCell ref="X6:Z6"/>
    <mergeCell ref="AP6:AR6"/>
    <mergeCell ref="AS6:AU6"/>
    <mergeCell ref="AM6:AO6"/>
    <mergeCell ref="AJ6:AL6"/>
    <mergeCell ref="AG6:AI6"/>
    <mergeCell ref="AD6:AF6"/>
    <mergeCell ref="AA6:AC6"/>
    <mergeCell ref="L6:N6"/>
    <mergeCell ref="O6:Q6"/>
    <mergeCell ref="R6:T6"/>
    <mergeCell ref="A8:A19"/>
    <mergeCell ref="A6:B7"/>
    <mergeCell ref="C6:E6"/>
    <mergeCell ref="F6:H6"/>
    <mergeCell ref="I6:K6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</sheetPr>
  <dimension ref="A5:AU19"/>
  <sheetViews>
    <sheetView showGridLines="0" workbookViewId="0">
      <pane xSplit="2" ySplit="7" topLeftCell="C8" activePane="bottomRight" state="frozen"/>
      <selection activeCell="A2" sqref="A2:O28"/>
      <selection pane="topRight" activeCell="A2" sqref="A2:O28"/>
      <selection pane="bottomLeft" activeCell="A2" sqref="A2:O28"/>
      <selection pane="bottomRight" activeCell="M8" sqref="M8"/>
    </sheetView>
  </sheetViews>
  <sheetFormatPr baseColWidth="10" defaultColWidth="11.44140625" defaultRowHeight="13.8"/>
  <cols>
    <col min="1" max="1" width="4.88671875" style="11" customWidth="1"/>
    <col min="2" max="2" width="16.88671875" style="11" customWidth="1"/>
    <col min="3" max="3" width="6.44140625" style="11" bestFit="1" customWidth="1"/>
    <col min="4" max="4" width="5.5546875" style="11" bestFit="1" customWidth="1"/>
    <col min="5" max="6" width="6.44140625" style="11" bestFit="1" customWidth="1"/>
    <col min="7" max="7" width="5.5546875" style="11" bestFit="1" customWidth="1"/>
    <col min="8" max="9" width="6.44140625" style="11" bestFit="1" customWidth="1"/>
    <col min="10" max="10" width="5.5546875" style="11" bestFit="1" customWidth="1"/>
    <col min="11" max="12" width="6.44140625" style="11" bestFit="1" customWidth="1"/>
    <col min="13" max="13" width="5.5546875" style="11" bestFit="1" customWidth="1"/>
    <col min="14" max="15" width="6.44140625" style="11" bestFit="1" customWidth="1"/>
    <col min="16" max="16" width="5.5546875" style="11" bestFit="1" customWidth="1"/>
    <col min="17" max="18" width="6.44140625" style="11" bestFit="1" customWidth="1"/>
    <col min="19" max="19" width="5.5546875" style="11" bestFit="1" customWidth="1"/>
    <col min="20" max="21" width="6.44140625" style="11" bestFit="1" customWidth="1"/>
    <col min="22" max="22" width="5.5546875" style="11" bestFit="1" customWidth="1"/>
    <col min="23" max="24" width="6.44140625" style="11" bestFit="1" customWidth="1"/>
    <col min="25" max="25" width="5.5546875" style="11" bestFit="1" customWidth="1"/>
    <col min="26" max="27" width="6.44140625" style="11" bestFit="1" customWidth="1"/>
    <col min="28" max="28" width="5.5546875" style="11" bestFit="1" customWidth="1"/>
    <col min="29" max="30" width="6.44140625" style="11" bestFit="1" customWidth="1"/>
    <col min="31" max="31" width="5.5546875" style="11" bestFit="1" customWidth="1"/>
    <col min="32" max="35" width="6.5546875" style="11" customWidth="1"/>
    <col min="36" max="47" width="7.109375" style="11" customWidth="1"/>
    <col min="48" max="16384" width="11.44140625" style="11"/>
  </cols>
  <sheetData>
    <row r="5" spans="1:47">
      <c r="A5" s="750" t="s">
        <v>335</v>
      </c>
      <c r="B5" s="750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750"/>
      <c r="N5" s="750"/>
      <c r="O5" s="750"/>
      <c r="P5" s="750"/>
      <c r="Q5" s="750"/>
      <c r="R5" s="750"/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50"/>
      <c r="AH5" s="750"/>
      <c r="AI5" s="750"/>
      <c r="AJ5" s="750"/>
      <c r="AK5" s="750"/>
      <c r="AL5" s="750"/>
      <c r="AM5" s="750"/>
      <c r="AN5" s="750"/>
      <c r="AO5" s="750"/>
      <c r="AP5" s="750"/>
      <c r="AQ5" s="750"/>
      <c r="AR5" s="750"/>
      <c r="AS5" s="750"/>
      <c r="AT5" s="750"/>
      <c r="AU5" s="750"/>
    </row>
    <row r="6" spans="1:47" ht="19.5" customHeight="1">
      <c r="A6" s="1484" t="s">
        <v>107</v>
      </c>
      <c r="B6" s="1485"/>
      <c r="C6" s="1387">
        <v>2007</v>
      </c>
      <c r="D6" s="1387"/>
      <c r="E6" s="1387"/>
      <c r="F6" s="1387">
        <v>2008</v>
      </c>
      <c r="G6" s="1387"/>
      <c r="H6" s="1387"/>
      <c r="I6" s="1387">
        <v>2009</v>
      </c>
      <c r="J6" s="1387"/>
      <c r="K6" s="1387"/>
      <c r="L6" s="1387">
        <v>2010</v>
      </c>
      <c r="M6" s="1387"/>
      <c r="N6" s="1387"/>
      <c r="O6" s="1387">
        <v>2011</v>
      </c>
      <c r="P6" s="1387"/>
      <c r="Q6" s="1387"/>
      <c r="R6" s="1387">
        <v>2012</v>
      </c>
      <c r="S6" s="1387"/>
      <c r="T6" s="1387"/>
      <c r="U6" s="1387">
        <v>2013</v>
      </c>
      <c r="V6" s="1387"/>
      <c r="W6" s="1387"/>
      <c r="X6" s="1387">
        <v>2014</v>
      </c>
      <c r="Y6" s="1387"/>
      <c r="Z6" s="1387"/>
      <c r="AA6" s="1387">
        <v>2015</v>
      </c>
      <c r="AB6" s="1387"/>
      <c r="AC6" s="1387"/>
      <c r="AD6" s="1387">
        <v>2016</v>
      </c>
      <c r="AE6" s="1387"/>
      <c r="AF6" s="1387"/>
      <c r="AG6" s="1387">
        <v>2017</v>
      </c>
      <c r="AH6" s="1387"/>
      <c r="AI6" s="1387"/>
      <c r="AJ6" s="1387">
        <v>2018</v>
      </c>
      <c r="AK6" s="1387"/>
      <c r="AL6" s="1387"/>
      <c r="AM6" s="1387">
        <v>2019</v>
      </c>
      <c r="AN6" s="1387"/>
      <c r="AO6" s="1387"/>
      <c r="AP6" s="1387">
        <v>2020</v>
      </c>
      <c r="AQ6" s="1387"/>
      <c r="AR6" s="1387"/>
      <c r="AS6" s="1387">
        <v>2021</v>
      </c>
      <c r="AT6" s="1387"/>
      <c r="AU6" s="1387"/>
    </row>
    <row r="7" spans="1:47" ht="27.6">
      <c r="A7" s="1486"/>
      <c r="B7" s="1389"/>
      <c r="C7" s="318" t="s">
        <v>259</v>
      </c>
      <c r="D7" s="319" t="s">
        <v>260</v>
      </c>
      <c r="E7" s="319" t="s">
        <v>261</v>
      </c>
      <c r="F7" s="318" t="s">
        <v>259</v>
      </c>
      <c r="G7" s="319" t="s">
        <v>260</v>
      </c>
      <c r="H7" s="319" t="s">
        <v>261</v>
      </c>
      <c r="I7" s="318" t="s">
        <v>259</v>
      </c>
      <c r="J7" s="319" t="s">
        <v>260</v>
      </c>
      <c r="K7" s="319" t="s">
        <v>261</v>
      </c>
      <c r="L7" s="318" t="s">
        <v>259</v>
      </c>
      <c r="M7" s="319" t="s">
        <v>260</v>
      </c>
      <c r="N7" s="319" t="s">
        <v>261</v>
      </c>
      <c r="O7" s="318" t="s">
        <v>259</v>
      </c>
      <c r="P7" s="319" t="s">
        <v>260</v>
      </c>
      <c r="Q7" s="319" t="s">
        <v>261</v>
      </c>
      <c r="R7" s="318" t="s">
        <v>259</v>
      </c>
      <c r="S7" s="319" t="s">
        <v>260</v>
      </c>
      <c r="T7" s="319" t="s">
        <v>261</v>
      </c>
      <c r="U7" s="318" t="s">
        <v>259</v>
      </c>
      <c r="V7" s="319" t="s">
        <v>260</v>
      </c>
      <c r="W7" s="319" t="s">
        <v>261</v>
      </c>
      <c r="X7" s="318" t="s">
        <v>259</v>
      </c>
      <c r="Y7" s="319" t="s">
        <v>260</v>
      </c>
      <c r="Z7" s="319" t="s">
        <v>261</v>
      </c>
      <c r="AA7" s="318" t="s">
        <v>259</v>
      </c>
      <c r="AB7" s="319" t="s">
        <v>260</v>
      </c>
      <c r="AC7" s="319" t="s">
        <v>261</v>
      </c>
      <c r="AD7" s="318" t="s">
        <v>259</v>
      </c>
      <c r="AE7" s="319" t="s">
        <v>260</v>
      </c>
      <c r="AF7" s="319" t="s">
        <v>261</v>
      </c>
      <c r="AG7" s="318" t="s">
        <v>259</v>
      </c>
      <c r="AH7" s="319" t="s">
        <v>260</v>
      </c>
      <c r="AI7" s="319" t="s">
        <v>261</v>
      </c>
      <c r="AJ7" s="318" t="s">
        <v>259</v>
      </c>
      <c r="AK7" s="319" t="s">
        <v>260</v>
      </c>
      <c r="AL7" s="319" t="s">
        <v>261</v>
      </c>
      <c r="AM7" s="318" t="s">
        <v>259</v>
      </c>
      <c r="AN7" s="319" t="s">
        <v>260</v>
      </c>
      <c r="AO7" s="319" t="s">
        <v>261</v>
      </c>
      <c r="AP7" s="318" t="s">
        <v>336</v>
      </c>
      <c r="AQ7" s="319" t="s">
        <v>337</v>
      </c>
      <c r="AR7" s="319" t="s">
        <v>338</v>
      </c>
      <c r="AS7" s="318" t="s">
        <v>336</v>
      </c>
      <c r="AT7" s="319" t="s">
        <v>337</v>
      </c>
      <c r="AU7" s="319" t="s">
        <v>338</v>
      </c>
    </row>
    <row r="8" spans="1:47" s="34" customFormat="1" ht="41.4">
      <c r="A8" s="1384" t="s">
        <v>105</v>
      </c>
      <c r="B8" s="329" t="s">
        <v>263</v>
      </c>
      <c r="C8" s="330">
        <v>46.406372766381168</v>
      </c>
      <c r="D8" s="330">
        <v>25.669036617504045</v>
      </c>
      <c r="E8" s="330">
        <v>68.392597657919481</v>
      </c>
      <c r="F8" s="330">
        <v>49.248718906246758</v>
      </c>
      <c r="G8" s="330">
        <v>29.398310250842606</v>
      </c>
      <c r="H8" s="330">
        <v>70.305744534168454</v>
      </c>
      <c r="I8" s="330">
        <v>47.888550049034755</v>
      </c>
      <c r="J8" s="330">
        <v>27.272098896716734</v>
      </c>
      <c r="K8" s="330">
        <v>68.94899788170116</v>
      </c>
      <c r="L8" s="330">
        <v>46.607554671968195</v>
      </c>
      <c r="M8" s="330">
        <v>24.725807301269555</v>
      </c>
      <c r="N8" s="330">
        <v>68.770675488208298</v>
      </c>
      <c r="O8" s="330">
        <v>43.537014066529075</v>
      </c>
      <c r="P8" s="330">
        <v>22.383136861929533</v>
      </c>
      <c r="Q8" s="330">
        <v>65.647517039922093</v>
      </c>
      <c r="R8" s="330">
        <v>44.144498719060046</v>
      </c>
      <c r="S8" s="330">
        <v>21.162762829199046</v>
      </c>
      <c r="T8" s="330">
        <v>69.431949001688793</v>
      </c>
      <c r="U8" s="330">
        <v>44.82941272342044</v>
      </c>
      <c r="V8" s="330">
        <v>23.012206287524947</v>
      </c>
      <c r="W8" s="330">
        <v>70.082877919896063</v>
      </c>
      <c r="X8" s="330">
        <v>43.275752196276571</v>
      </c>
      <c r="Y8" s="330">
        <v>21.587647104735971</v>
      </c>
      <c r="Z8" s="330">
        <v>67.234458378440522</v>
      </c>
      <c r="AA8" s="330">
        <v>42.157852439523765</v>
      </c>
      <c r="AB8" s="330">
        <v>21.550942378863265</v>
      </c>
      <c r="AC8" s="330">
        <v>65.9691967846843</v>
      </c>
      <c r="AD8" s="330">
        <f>+'C20A2'!AD11/'C20A2'!AD8*100</f>
        <v>41.509649037629345</v>
      </c>
      <c r="AE8" s="330">
        <f>+'C20A2'!AE11/'C20A2'!AE8*100</f>
        <v>20.366708265335511</v>
      </c>
      <c r="AF8" s="330">
        <f>+'C20A2'!AF11/'C20A2'!AF8*100</f>
        <v>67.323641239375348</v>
      </c>
      <c r="AG8" s="330">
        <f>+'C20A2'!AG11/'C20A2'!AG8*100</f>
        <v>42.236825477063064</v>
      </c>
      <c r="AH8" s="330">
        <f>+'C20A2'!AH11/'C20A2'!AH8*100</f>
        <v>20.989381318751192</v>
      </c>
      <c r="AI8" s="330">
        <f>+'C20A2'!AI11/'C20A2'!AI8*100</f>
        <v>66.196425690573065</v>
      </c>
      <c r="AJ8" s="330">
        <f>+'C20A2'!AJ11/'C20A2'!AJ8*100</f>
        <v>43.612461732396902</v>
      </c>
      <c r="AK8" s="330">
        <f>+'C20A2'!AK11/'C20A2'!AK8*100</f>
        <v>20.698306581792707</v>
      </c>
      <c r="AL8" s="330">
        <f>+'C20A2'!AL11/'C20A2'!AL8*100</f>
        <v>68.996566936306962</v>
      </c>
      <c r="AM8" s="330">
        <f>+'C20A2'!AM11/'C20A2'!AM8*100</f>
        <v>43.322097850838453</v>
      </c>
      <c r="AN8" s="330">
        <f>+'C20A2'!AN11/'C20A2'!AN8*100</f>
        <v>19.841674673879091</v>
      </c>
      <c r="AO8" s="330">
        <f>+'C20A2'!AO11/'C20A2'!AO8*100</f>
        <v>67.420276445331837</v>
      </c>
      <c r="AP8" s="843" t="s">
        <v>319</v>
      </c>
      <c r="AQ8" s="843" t="s">
        <v>319</v>
      </c>
      <c r="AR8" s="843" t="s">
        <v>319</v>
      </c>
      <c r="AS8" s="330">
        <f>+'C20A2'!AS11/'C20A2'!AS8*100</f>
        <v>38.154571778262039</v>
      </c>
      <c r="AT8" s="330">
        <f>+'C20A2'!AT11/'C20A2'!AT8*100</f>
        <v>13.928730974185518</v>
      </c>
      <c r="AU8" s="330">
        <f>+'C20A2'!AU11/'C20A2'!AU8*100</f>
        <v>62.278322139387463</v>
      </c>
    </row>
    <row r="9" spans="1:47">
      <c r="A9" s="1385"/>
      <c r="B9" s="331" t="s">
        <v>117</v>
      </c>
      <c r="C9" s="332">
        <v>56.928062351519195</v>
      </c>
      <c r="D9" s="332">
        <v>34.359554691504904</v>
      </c>
      <c r="E9" s="332">
        <v>83.277059454576246</v>
      </c>
      <c r="F9" s="332">
        <v>61.303085447890894</v>
      </c>
      <c r="G9" s="332">
        <v>38.077232262482511</v>
      </c>
      <c r="H9" s="332">
        <v>85.971939662896474</v>
      </c>
      <c r="I9" s="332">
        <v>59.44726113745886</v>
      </c>
      <c r="J9" s="332">
        <v>35.555434545850581</v>
      </c>
      <c r="K9" s="332">
        <v>83.445461805213711</v>
      </c>
      <c r="L9" s="332">
        <v>57.957426064348397</v>
      </c>
      <c r="M9" s="332">
        <v>31.800661395939645</v>
      </c>
      <c r="N9" s="332">
        <v>83.560204934725292</v>
      </c>
      <c r="O9" s="332">
        <v>56.394455462390404</v>
      </c>
      <c r="P9" s="332">
        <v>30.457584493651474</v>
      </c>
      <c r="Q9" s="332">
        <v>84.503484417066446</v>
      </c>
      <c r="R9" s="332">
        <v>55.756513542571838</v>
      </c>
      <c r="S9" s="332">
        <v>29.102279681762543</v>
      </c>
      <c r="T9" s="332">
        <v>83.879332088987539</v>
      </c>
      <c r="U9" s="332">
        <v>54.206670773879914</v>
      </c>
      <c r="V9" s="332">
        <v>29.772969930723963</v>
      </c>
      <c r="W9" s="332">
        <v>83.276547975421451</v>
      </c>
      <c r="X9" s="332">
        <v>53.351700542037442</v>
      </c>
      <c r="Y9" s="332">
        <v>29.042005849807946</v>
      </c>
      <c r="Z9" s="332">
        <v>81.47929175033893</v>
      </c>
      <c r="AA9" s="332">
        <v>51.524865033222589</v>
      </c>
      <c r="AB9" s="332">
        <v>27.443068540155842</v>
      </c>
      <c r="AC9" s="332">
        <v>80.325065782599196</v>
      </c>
      <c r="AD9" s="332">
        <f>+'C20A2'!AD12/'C20A2'!AD9*100</f>
        <v>50.551373262739908</v>
      </c>
      <c r="AE9" s="332">
        <f>+'C20A2'!AE12/'C20A2'!AE9*100</f>
        <v>26.515208355216757</v>
      </c>
      <c r="AF9" s="332">
        <f>+'C20A2'!AF12/'C20A2'!AF9*100</f>
        <v>80.083519238924012</v>
      </c>
      <c r="AG9" s="332">
        <f>+'C20A2'!AG12/'C20A2'!AG9*100</f>
        <v>49.676127910669813</v>
      </c>
      <c r="AH9" s="332">
        <f>+'C20A2'!AH12/'C20A2'!AH9*100</f>
        <v>26.125133966517609</v>
      </c>
      <c r="AI9" s="332">
        <f>+'C20A2'!AI12/'C20A2'!AI9*100</f>
        <v>80.314816773560764</v>
      </c>
      <c r="AJ9" s="332">
        <f>+'C20A2'!AJ12/'C20A2'!AJ9*100</f>
        <v>53.161996431253947</v>
      </c>
      <c r="AK9" s="332">
        <f>+'C20A2'!AK12/'C20A2'!AK9*100</f>
        <v>27.663575496091177</v>
      </c>
      <c r="AL9" s="332">
        <f>+'C20A2'!AL12/'C20A2'!AL9*100</f>
        <v>81.243945619133513</v>
      </c>
      <c r="AM9" s="332">
        <f>+'C20A2'!AM12/'C20A2'!AM9*100</f>
        <v>50.993514530808902</v>
      </c>
      <c r="AN9" s="332">
        <f>+'C20A2'!AN12/'C20A2'!AN9*100</f>
        <v>25.132357985474179</v>
      </c>
      <c r="AO9" s="332">
        <f>+'C20A2'!AO12/'C20A2'!AO9*100</f>
        <v>79.419695914101879</v>
      </c>
      <c r="AP9" s="843" t="s">
        <v>319</v>
      </c>
      <c r="AQ9" s="843" t="s">
        <v>319</v>
      </c>
      <c r="AR9" s="843" t="s">
        <v>319</v>
      </c>
      <c r="AS9" s="332">
        <f>+'C20A2'!AS12/'C20A2'!AS9*100</f>
        <v>46.340016325880498</v>
      </c>
      <c r="AT9" s="332">
        <f>+'C20A2'!AT12/'C20A2'!AT9*100</f>
        <v>18.943435667041058</v>
      </c>
      <c r="AU9" s="332">
        <f>+'C20A2'!AU12/'C20A2'!AU9*100</f>
        <v>74.91356658830037</v>
      </c>
    </row>
    <row r="10" spans="1:47">
      <c r="A10" s="1385"/>
      <c r="B10" s="331" t="s">
        <v>118</v>
      </c>
      <c r="C10" s="332">
        <v>35.979906761591558</v>
      </c>
      <c r="D10" s="332">
        <v>16.217865107081249</v>
      </c>
      <c r="E10" s="332">
        <v>55.028439911182318</v>
      </c>
      <c r="F10" s="332">
        <v>36.835982735024743</v>
      </c>
      <c r="G10" s="332">
        <v>20.450219993860635</v>
      </c>
      <c r="H10" s="332">
        <v>54.195121951219519</v>
      </c>
      <c r="I10" s="332">
        <v>36.679685846140821</v>
      </c>
      <c r="J10" s="332">
        <v>19.370422315723861</v>
      </c>
      <c r="K10" s="332">
        <v>54.653332901819908</v>
      </c>
      <c r="L10" s="332">
        <v>35.729637128173181</v>
      </c>
      <c r="M10" s="332">
        <v>18.167052422138301</v>
      </c>
      <c r="N10" s="332">
        <v>54.110622383714755</v>
      </c>
      <c r="O10" s="332">
        <v>31.476521782499191</v>
      </c>
      <c r="P10" s="332">
        <v>14.545147813315603</v>
      </c>
      <c r="Q10" s="332">
        <v>48.583259805887543</v>
      </c>
      <c r="R10" s="332">
        <v>32.905852949282043</v>
      </c>
      <c r="S10" s="332">
        <v>13.775246908087906</v>
      </c>
      <c r="T10" s="332">
        <v>54.830321817514381</v>
      </c>
      <c r="U10" s="332">
        <v>35.324870667061688</v>
      </c>
      <c r="V10" s="332">
        <v>15.981856990394878</v>
      </c>
      <c r="W10" s="332">
        <v>57.10077804800062</v>
      </c>
      <c r="X10" s="332">
        <v>33.914765268625068</v>
      </c>
      <c r="Y10" s="332">
        <v>14.3625651097259</v>
      </c>
      <c r="Z10" s="332">
        <v>54.606410569215889</v>
      </c>
      <c r="AA10" s="332">
        <v>32.555355012660812</v>
      </c>
      <c r="AB10" s="332">
        <v>15.312549933142151</v>
      </c>
      <c r="AC10" s="332">
        <v>51.790974763110988</v>
      </c>
      <c r="AD10" s="332">
        <f>+'C20A2'!AD13/'C20A2'!AD10*100</f>
        <v>32.086167800453516</v>
      </c>
      <c r="AE10" s="332">
        <f>+'C20A2'!AE13/'C20A2'!AE10*100</f>
        <v>13.92133267265992</v>
      </c>
      <c r="AF10" s="332">
        <f>+'C20A2'!AF13/'C20A2'!AF10*100</f>
        <v>54.11884796275627</v>
      </c>
      <c r="AG10" s="332">
        <f>+'C20A2'!AG13/'C20A2'!AG10*100</f>
        <v>34.677350862888979</v>
      </c>
      <c r="AH10" s="332">
        <f>+'C20A2'!AH13/'C20A2'!AH10*100</f>
        <v>15.016718670758229</v>
      </c>
      <c r="AI10" s="332">
        <f>+'C20A2'!AI13/'C20A2'!AI10*100</f>
        <v>53.87365611702797</v>
      </c>
      <c r="AJ10" s="332">
        <f>+'C20A2'!AJ13/'C20A2'!AJ10*100</f>
        <v>33.928693766850301</v>
      </c>
      <c r="AK10" s="332">
        <f>+'C20A2'!AK13/'C20A2'!AK10*100</f>
        <v>13.674560149254871</v>
      </c>
      <c r="AL10" s="332">
        <f>+'C20A2'!AL13/'C20A2'!AL10*100</f>
        <v>56.499769934729628</v>
      </c>
      <c r="AM10" s="332">
        <f>+'C20A2'!AM13/'C20A2'!AM10*100</f>
        <v>35.243421052631582</v>
      </c>
      <c r="AN10" s="332">
        <f>+'C20A2'!AN13/'C20A2'!AN10*100</f>
        <v>13.868895791768738</v>
      </c>
      <c r="AO10" s="332">
        <f>+'C20A2'!AO13/'C20A2'!AO10*100</f>
        <v>55.652726088948548</v>
      </c>
      <c r="AP10" s="843" t="s">
        <v>319</v>
      </c>
      <c r="AQ10" s="843" t="s">
        <v>319</v>
      </c>
      <c r="AR10" s="843" t="s">
        <v>319</v>
      </c>
      <c r="AS10" s="332">
        <f>+'C20A2'!AS13/'C20A2'!AS10*100</f>
        <v>29.976128903918838</v>
      </c>
      <c r="AT10" s="332">
        <f>+'C20A2'!AT13/'C20A2'!AT10*100</f>
        <v>8.680532880559003</v>
      </c>
      <c r="AU10" s="332">
        <f>+'C20A2'!AU13/'C20A2'!AU10*100</f>
        <v>50.223522654952426</v>
      </c>
    </row>
    <row r="11" spans="1:47" s="34" customFormat="1">
      <c r="A11" s="1385"/>
      <c r="B11" s="333" t="s">
        <v>264</v>
      </c>
      <c r="C11" s="334">
        <v>37.615035745680572</v>
      </c>
      <c r="D11" s="334">
        <v>20.055729956615288</v>
      </c>
      <c r="E11" s="334">
        <v>56.231836054363612</v>
      </c>
      <c r="F11" s="334">
        <v>41.080060579656028</v>
      </c>
      <c r="G11" s="334">
        <v>23.183418895567055</v>
      </c>
      <c r="H11" s="334">
        <v>60.064558538240775</v>
      </c>
      <c r="I11" s="334">
        <v>38.865080537904539</v>
      </c>
      <c r="J11" s="334">
        <v>20.932606672869866</v>
      </c>
      <c r="K11" s="334">
        <v>57.183748845798711</v>
      </c>
      <c r="L11" s="334">
        <v>38.224254473161032</v>
      </c>
      <c r="M11" s="334">
        <v>18.61771058315335</v>
      </c>
      <c r="N11" s="334">
        <v>58.082915377227614</v>
      </c>
      <c r="O11" s="334">
        <v>36.707824860647179</v>
      </c>
      <c r="P11" s="334">
        <v>18.301298675139861</v>
      </c>
      <c r="Q11" s="334">
        <v>55.946735440406329</v>
      </c>
      <c r="R11" s="334">
        <v>38.551101173732164</v>
      </c>
      <c r="S11" s="334">
        <v>18.09039204299291</v>
      </c>
      <c r="T11" s="334">
        <v>61.064594818011699</v>
      </c>
      <c r="U11" s="334">
        <v>39.194101881530578</v>
      </c>
      <c r="V11" s="334">
        <v>19.6106476969229</v>
      </c>
      <c r="W11" s="334">
        <v>61.861993856191908</v>
      </c>
      <c r="X11" s="334">
        <v>36.654831808457374</v>
      </c>
      <c r="Y11" s="334">
        <v>17.203340589199456</v>
      </c>
      <c r="Z11" s="334">
        <v>58.142765445818675</v>
      </c>
      <c r="AA11" s="334">
        <v>35.505521528816402</v>
      </c>
      <c r="AB11" s="334">
        <v>17.633963219855723</v>
      </c>
      <c r="AC11" s="334">
        <v>56.156158991036577</v>
      </c>
      <c r="AD11" s="334">
        <f>+'C20A2'!AD14/'C20A2'!AD8*100</f>
        <v>34.474569687963083</v>
      </c>
      <c r="AE11" s="334">
        <f>+'C20A2'!AE14/'C20A2'!AE8*100</f>
        <v>16.460017279447058</v>
      </c>
      <c r="AF11" s="334">
        <f>+'C20A2'!AF14/'C20A2'!AF8*100</f>
        <v>56.469027336955754</v>
      </c>
      <c r="AG11" s="334">
        <f>+'C20A2'!AG14/'C20A2'!AG8*100</f>
        <v>33.932136989763677</v>
      </c>
      <c r="AH11" s="334">
        <f>+'C20A2'!AH14/'C20A2'!AH8*100</f>
        <v>15.350988745469573</v>
      </c>
      <c r="AI11" s="334">
        <f>+'C20A2'!AI14/'C20A2'!AI8*100</f>
        <v>54.885098678903688</v>
      </c>
      <c r="AJ11" s="334">
        <f>+'C20A2'!AJ14/'C20A2'!AJ8*100</f>
        <v>35.074134101686774</v>
      </c>
      <c r="AK11" s="334">
        <f>+'C20A2'!AK14/'C20A2'!AK8*100</f>
        <v>15.313099625376909</v>
      </c>
      <c r="AL11" s="334">
        <f>+'C20A2'!AL14/'C20A2'!AL8*100</f>
        <v>56.965239175727312</v>
      </c>
      <c r="AM11" s="334">
        <f>+'C20A2'!AM14/'C20A2'!AM8*100</f>
        <v>33.428664699956542</v>
      </c>
      <c r="AN11" s="334">
        <f>+'C20A2'!AN14/'C20A2'!AN8*100</f>
        <v>14.059874178025044</v>
      </c>
      <c r="AO11" s="334">
        <f>+'C20A2'!AO14/'C20A2'!AO8*100</f>
        <v>53.307036126194127</v>
      </c>
      <c r="AP11" s="843" t="s">
        <v>319</v>
      </c>
      <c r="AQ11" s="843" t="s">
        <v>319</v>
      </c>
      <c r="AR11" s="843" t="s">
        <v>319</v>
      </c>
      <c r="AS11" s="334">
        <f>+'C20A2'!AS14/'C20A2'!AS8*100</f>
        <v>26.116799506452931</v>
      </c>
      <c r="AT11" s="334">
        <f>+'C20A2'!AT14/'C20A2'!AT8*100</f>
        <v>8.4455470819107195</v>
      </c>
      <c r="AU11" s="334">
        <f>+'C20A2'!AU14/'C20A2'!AU8*100</f>
        <v>43.713583267467122</v>
      </c>
    </row>
    <row r="12" spans="1:47">
      <c r="A12" s="1385"/>
      <c r="B12" s="331" t="s">
        <v>117</v>
      </c>
      <c r="C12" s="332">
        <v>47.886362689117661</v>
      </c>
      <c r="D12" s="332">
        <v>27.303678341022742</v>
      </c>
      <c r="E12" s="332">
        <v>71.9168878098357</v>
      </c>
      <c r="F12" s="332">
        <v>52.672419081113134</v>
      </c>
      <c r="G12" s="332">
        <v>31.084447355623702</v>
      </c>
      <c r="H12" s="332">
        <v>75.601631758145615</v>
      </c>
      <c r="I12" s="332">
        <v>50.124158857847654</v>
      </c>
      <c r="J12" s="332">
        <v>28.730124155957309</v>
      </c>
      <c r="K12" s="332">
        <v>71.613446665135157</v>
      </c>
      <c r="L12" s="332">
        <v>49.151229552594515</v>
      </c>
      <c r="M12" s="332">
        <v>24.375287444427411</v>
      </c>
      <c r="N12" s="332">
        <v>73.402430920276956</v>
      </c>
      <c r="O12" s="332">
        <v>48.027137821211525</v>
      </c>
      <c r="P12" s="332">
        <v>25.303113946308454</v>
      </c>
      <c r="Q12" s="332">
        <v>72.654250545651962</v>
      </c>
      <c r="R12" s="332">
        <v>49.625658472882947</v>
      </c>
      <c r="S12" s="332">
        <v>25.532626988984084</v>
      </c>
      <c r="T12" s="332">
        <v>75.046158502749321</v>
      </c>
      <c r="U12" s="332">
        <v>48.396612898148604</v>
      </c>
      <c r="V12" s="332">
        <v>25.811738025674348</v>
      </c>
      <c r="W12" s="332">
        <v>75.266858358279492</v>
      </c>
      <c r="X12" s="332">
        <v>45.680004158613293</v>
      </c>
      <c r="Y12" s="332">
        <v>23.966592663072205</v>
      </c>
      <c r="Z12" s="332">
        <v>70.803559596742133</v>
      </c>
      <c r="AA12" s="332">
        <v>44.727211378737543</v>
      </c>
      <c r="AB12" s="332">
        <v>23.053766173935834</v>
      </c>
      <c r="AC12" s="332">
        <v>70.647186784584548</v>
      </c>
      <c r="AD12" s="332">
        <f>+'C20A2'!AD15/'C20A2'!AD9*100</f>
        <v>43.498510919920577</v>
      </c>
      <c r="AE12" s="332">
        <f>+'C20A2'!AE15/'C20A2'!AE9*100</f>
        <v>22.174787293107848</v>
      </c>
      <c r="AF12" s="332">
        <f>+'C20A2'!AF15/'C20A2'!AF9*100</f>
        <v>69.69800328177142</v>
      </c>
      <c r="AG12" s="332">
        <f>+'C20A2'!AG15/'C20A2'!AG9*100</f>
        <v>41.650368587332629</v>
      </c>
      <c r="AH12" s="332">
        <f>+'C20A2'!AH15/'C20A2'!AH9*100</f>
        <v>20.04360841124949</v>
      </c>
      <c r="AI12" s="332">
        <f>+'C20A2'!AI15/'C20A2'!AI9*100</f>
        <v>69.759704606863664</v>
      </c>
      <c r="AJ12" s="332">
        <f>+'C20A2'!AJ15/'C20A2'!AJ9*100</f>
        <v>44.626414284522056</v>
      </c>
      <c r="AK12" s="332">
        <f>+'C20A2'!AK15/'C20A2'!AK9*100</f>
        <v>21.166051212835814</v>
      </c>
      <c r="AL12" s="332">
        <f>+'C20A2'!AL15/'C20A2'!AL9*100</f>
        <v>70.463807328723647</v>
      </c>
      <c r="AM12" s="332">
        <f>+'C20A2'!AM15/'C20A2'!AM9*100</f>
        <v>41.389475657039334</v>
      </c>
      <c r="AN12" s="332">
        <f>+'C20A2'!AN15/'C20A2'!AN9*100</f>
        <v>18.439145153833536</v>
      </c>
      <c r="AO12" s="332">
        <f>+'C20A2'!AO15/'C20A2'!AO9*100</f>
        <v>66.616122290070081</v>
      </c>
      <c r="AP12" s="843" t="s">
        <v>319</v>
      </c>
      <c r="AQ12" s="843" t="s">
        <v>319</v>
      </c>
      <c r="AR12" s="843" t="s">
        <v>319</v>
      </c>
      <c r="AS12" s="332">
        <f>+'C20A2'!AS15/'C20A2'!AS9*100</f>
        <v>32.431958906564198</v>
      </c>
      <c r="AT12" s="332">
        <f>+'C20A2'!AT15/'C20A2'!AT9*100</f>
        <v>12.021090727567703</v>
      </c>
      <c r="AU12" s="332">
        <f>+'C20A2'!AU15/'C20A2'!AU9*100</f>
        <v>53.719687294085105</v>
      </c>
    </row>
    <row r="13" spans="1:47">
      <c r="A13" s="1385"/>
      <c r="B13" s="331" t="s">
        <v>118</v>
      </c>
      <c r="C13" s="332">
        <v>27.436666546203607</v>
      </c>
      <c r="D13" s="332">
        <v>12.173391677536079</v>
      </c>
      <c r="E13" s="332">
        <v>42.148860882701847</v>
      </c>
      <c r="F13" s="332">
        <v>29.143067691335929</v>
      </c>
      <c r="G13" s="332">
        <v>15.037347794945259</v>
      </c>
      <c r="H13" s="332">
        <v>44.086720867208676</v>
      </c>
      <c r="I13" s="332">
        <v>27.946780134637368</v>
      </c>
      <c r="J13" s="332">
        <v>13.494363929146539</v>
      </c>
      <c r="K13" s="332">
        <v>42.953925153996352</v>
      </c>
      <c r="L13" s="332">
        <v>27.751648237553862</v>
      </c>
      <c r="M13" s="332">
        <v>13.280139684086572</v>
      </c>
      <c r="N13" s="332">
        <v>42.897515989885463</v>
      </c>
      <c r="O13" s="332">
        <v>26.09012244083689</v>
      </c>
      <c r="P13" s="332">
        <v>11.504530163046175</v>
      </c>
      <c r="Q13" s="332">
        <v>40.826782706344751</v>
      </c>
      <c r="R13" s="332">
        <v>27.832631688983074</v>
      </c>
      <c r="S13" s="332">
        <v>11.165584126701663</v>
      </c>
      <c r="T13" s="332">
        <v>46.933760247991188</v>
      </c>
      <c r="U13" s="332">
        <v>29.866678821304038</v>
      </c>
      <c r="V13" s="332">
        <v>13.162288704513376</v>
      </c>
      <c r="W13" s="332">
        <v>48.672086195703777</v>
      </c>
      <c r="X13" s="332">
        <v>28.270060718879929</v>
      </c>
      <c r="Y13" s="332">
        <v>10.648108615831269</v>
      </c>
      <c r="Z13" s="332">
        <v>46.918968742375363</v>
      </c>
      <c r="AA13" s="332">
        <v>26.052000230599692</v>
      </c>
      <c r="AB13" s="332">
        <v>11.895651296369493</v>
      </c>
      <c r="AC13" s="332">
        <v>41.844450698939859</v>
      </c>
      <c r="AD13" s="332">
        <f>+'C20A2'!AD16/'C20A2'!AD10*100</f>
        <v>25.069622272229552</v>
      </c>
      <c r="AE13" s="332">
        <f>+'C20A2'!AE16/'C20A2'!AE10*100</f>
        <v>10.469314079422382</v>
      </c>
      <c r="AF13" s="332">
        <f>+'C20A2'!AF16/'C20A2'!AF10*100</f>
        <v>42.778779466338499</v>
      </c>
      <c r="AG13" s="332">
        <f>+'C20A2'!AG16/'C20A2'!AG10*100</f>
        <v>26.089227476559312</v>
      </c>
      <c r="AH13" s="332">
        <f>+'C20A2'!AH16/'C20A2'!AH10*100</f>
        <v>9.8936709731211909</v>
      </c>
      <c r="AI13" s="332">
        <f>+'C20A2'!AI16/'C20A2'!AI10*100</f>
        <v>41.90229204958414</v>
      </c>
      <c r="AJ13" s="332">
        <f>+'C20A2'!AJ16/'C20A2'!AJ10*100</f>
        <v>25.387582060199641</v>
      </c>
      <c r="AK13" s="332">
        <f>+'C20A2'!AK16/'C20A2'!AK10*100</f>
        <v>9.4110090761031628</v>
      </c>
      <c r="AL13" s="332">
        <f>+'C20A2'!AL16/'C20A2'!AL10*100</f>
        <v>43.19177218425672</v>
      </c>
      <c r="AM13" s="332">
        <f>+'C20A2'!AM16/'C20A2'!AM10*100</f>
        <v>25.045230263157897</v>
      </c>
      <c r="AN13" s="332">
        <f>+'C20A2'!AN16/'C20A2'!AN10*100</f>
        <v>9.1160104721738175</v>
      </c>
      <c r="AO13" s="332">
        <f>+'C20A2'!AO16/'C20A2'!AO10*100</f>
        <v>40.255126236847815</v>
      </c>
      <c r="AP13" s="843" t="s">
        <v>319</v>
      </c>
      <c r="AQ13" s="843" t="s">
        <v>319</v>
      </c>
      <c r="AR13" s="843" t="s">
        <v>319</v>
      </c>
      <c r="AS13" s="332">
        <f>+'C20A2'!AS16/'C20A2'!AS10*100</f>
        <v>19.807041973343942</v>
      </c>
      <c r="AT13" s="332">
        <f>+'C20A2'!AT16/'C20A2'!AT10*100</f>
        <v>4.7035198850649778</v>
      </c>
      <c r="AU13" s="332">
        <f>+'C20A2'!AU16/'C20A2'!AU10*100</f>
        <v>34.167145274203314</v>
      </c>
    </row>
    <row r="14" spans="1:47" s="34" customFormat="1" ht="41.4">
      <c r="A14" s="1385"/>
      <c r="B14" s="333" t="s">
        <v>265</v>
      </c>
      <c r="C14" s="334">
        <v>4.7428977174804734</v>
      </c>
      <c r="D14" s="334">
        <v>5.7459424149540226</v>
      </c>
      <c r="E14" s="334">
        <v>4.3636052709083479</v>
      </c>
      <c r="F14" s="334">
        <v>3.4638402100903991</v>
      </c>
      <c r="G14" s="334">
        <v>5.5327379012104227</v>
      </c>
      <c r="H14" s="334">
        <v>2.616757569556281</v>
      </c>
      <c r="I14" s="334">
        <v>3.3107500864154855</v>
      </c>
      <c r="J14" s="334">
        <v>4.2800172724732661</v>
      </c>
      <c r="K14" s="334">
        <v>2.9483002631054038</v>
      </c>
      <c r="L14" s="334">
        <v>1.8918038016379912</v>
      </c>
      <c r="M14" s="334">
        <v>2.6172825533359743</v>
      </c>
      <c r="N14" s="334">
        <v>1.6562709560073121</v>
      </c>
      <c r="O14" s="334">
        <v>2.063937184520471</v>
      </c>
      <c r="P14" s="334">
        <v>4.4739159145938814</v>
      </c>
      <c r="Q14" s="334">
        <v>1.2399337698502295</v>
      </c>
      <c r="R14" s="334">
        <v>2.9155888487338641</v>
      </c>
      <c r="S14" s="334">
        <v>3.1312101910828027</v>
      </c>
      <c r="T14" s="334">
        <v>2.845302261458861</v>
      </c>
      <c r="U14" s="334">
        <v>2.3783259311452118</v>
      </c>
      <c r="V14" s="334">
        <v>1.9471159018051163</v>
      </c>
      <c r="W14" s="334">
        <v>2.5365522468184545</v>
      </c>
      <c r="X14" s="334">
        <v>2.8828840016392019</v>
      </c>
      <c r="Y14" s="334">
        <v>4.8344003629581085</v>
      </c>
      <c r="Z14" s="334">
        <v>2.2450156533201517</v>
      </c>
      <c r="AA14" s="334">
        <v>3.4260093004896941</v>
      </c>
      <c r="AB14" s="334">
        <v>6.1664620445226896</v>
      </c>
      <c r="AC14" s="334">
        <v>2.4316441545560759</v>
      </c>
      <c r="AD14" s="334">
        <f>+'C20A2'!AD17/'C20A2'!AD14*100</f>
        <v>3.8312463643878392</v>
      </c>
      <c r="AE14" s="334">
        <f>+'C20A2'!AE17/'C20A2'!AE14*100</f>
        <v>6.3850137638221431</v>
      </c>
      <c r="AF14" s="334">
        <f>+'C20A2'!AF17/'C20A2'!AF14*100</f>
        <v>2.9223986915624041</v>
      </c>
      <c r="AG14" s="334">
        <f>+'C20A2'!AG17/'C20A2'!AG14*100</f>
        <v>4.5505049564564279</v>
      </c>
      <c r="AH14" s="334">
        <f>+'C20A2'!AH17/'C20A2'!AH14*100</f>
        <v>5.7005281143212176</v>
      </c>
      <c r="AI14" s="334">
        <f>+'C20A2'!AI17/'C20A2'!AI14*100</f>
        <v>4.187793427230047</v>
      </c>
      <c r="AJ14" s="334">
        <f>+'C20A2'!AJ17/'C20A2'!AJ14*100</f>
        <v>6.0899081522049174</v>
      </c>
      <c r="AK14" s="334">
        <f>+'C20A2'!AK17/'C20A2'!AK14*100</f>
        <v>6.4541793048580374</v>
      </c>
      <c r="AL14" s="334">
        <f>+'C20A2'!AL17/'C20A2'!AL14*100</f>
        <v>5.9814315752065621</v>
      </c>
      <c r="AM14" s="334">
        <f>+'C20A2'!AM17/'C20A2'!AM14*100</f>
        <v>7.7777045526711523</v>
      </c>
      <c r="AN14" s="334">
        <f>+'C20A2'!AN17/'C20A2'!AN14*100</f>
        <v>10.585819951064487</v>
      </c>
      <c r="AO14" s="334">
        <f>+'C20A2'!AO17/'C20A2'!AO14*100</f>
        <v>7.0175705715764787</v>
      </c>
      <c r="AP14" s="843" t="s">
        <v>319</v>
      </c>
      <c r="AQ14" s="843" t="s">
        <v>319</v>
      </c>
      <c r="AR14" s="843" t="s">
        <v>319</v>
      </c>
      <c r="AS14" s="334">
        <f>+'C20A2'!AS17/'C20A2'!AS14*100</f>
        <v>9.6294377176472388</v>
      </c>
      <c r="AT14" s="334">
        <f>+'C20A2'!AT17/'C20A2'!AT14*100</f>
        <v>12.973458014546141</v>
      </c>
      <c r="AU14" s="334">
        <f>+'C20A2'!AU17/'C20A2'!AU14*100</f>
        <v>8.9860892793865119</v>
      </c>
    </row>
    <row r="15" spans="1:47">
      <c r="A15" s="1385"/>
      <c r="B15" s="331" t="s">
        <v>117</v>
      </c>
      <c r="C15" s="332">
        <v>4.7054343687102218</v>
      </c>
      <c r="D15" s="332">
        <v>5.9442417372205885</v>
      </c>
      <c r="E15" s="332">
        <v>4.1563294915680054</v>
      </c>
      <c r="F15" s="332">
        <v>3.1297917354088622</v>
      </c>
      <c r="G15" s="332">
        <v>6.1013377606078985</v>
      </c>
      <c r="H15" s="332">
        <v>1.8320993851173295</v>
      </c>
      <c r="I15" s="332">
        <v>2.9484778537520144</v>
      </c>
      <c r="J15" s="332">
        <v>4.1698256254738446</v>
      </c>
      <c r="K15" s="332">
        <v>2.4563118660637908</v>
      </c>
      <c r="L15" s="332">
        <v>1.548328796711592</v>
      </c>
      <c r="M15" s="332">
        <v>2.6594788858939804</v>
      </c>
      <c r="N15" s="332">
        <v>1.1871559365097908</v>
      </c>
      <c r="O15" s="332">
        <v>2.1610131963510764</v>
      </c>
      <c r="P15" s="332">
        <v>5.0705022019312356</v>
      </c>
      <c r="Q15" s="332">
        <v>1.062872653521814</v>
      </c>
      <c r="R15" s="332">
        <v>3.2873974852349059</v>
      </c>
      <c r="S15" s="332">
        <v>3.737687727051421</v>
      </c>
      <c r="T15" s="332">
        <v>3.1257562313462932</v>
      </c>
      <c r="U15" s="332">
        <v>2.3731427881175606</v>
      </c>
      <c r="V15" s="332">
        <v>2.5460142371576988</v>
      </c>
      <c r="W15" s="332">
        <v>2.3026100608360043</v>
      </c>
      <c r="X15" s="332">
        <v>3.4253023390542396</v>
      </c>
      <c r="Y15" s="332">
        <v>5.9513306866637254</v>
      </c>
      <c r="Z15" s="332">
        <v>2.4359694208093985</v>
      </c>
      <c r="AA15" s="332">
        <v>4.0591904830987957</v>
      </c>
      <c r="AB15" s="332">
        <v>7.1354740904079383</v>
      </c>
      <c r="AC15" s="332">
        <v>2.8586411370023259</v>
      </c>
      <c r="AD15" s="332">
        <f>+'C20A2'!AD18/'C20A2'!AD15*100</f>
        <v>3.7466004830642246</v>
      </c>
      <c r="AE15" s="332">
        <f>+'C20A2'!AE18/'C20A2'!AE15*100</f>
        <v>6.0937235662324483</v>
      </c>
      <c r="AF15" s="332">
        <f>+'C20A2'!AF18/'C20A2'!AF15*100</f>
        <v>2.8291031253719892</v>
      </c>
      <c r="AG15" s="332">
        <f>+'C20A2'!AG18/'C20A2'!AG15*100</f>
        <v>4.5692613328517249</v>
      </c>
      <c r="AH15" s="332">
        <f>+'C20A2'!AH18/'C20A2'!AH15*100</f>
        <v>5.8079504388229219</v>
      </c>
      <c r="AI15" s="332">
        <f>+'C20A2'!AI18/'C20A2'!AI15*100</f>
        <v>4.1062468986050611</v>
      </c>
      <c r="AJ15" s="332">
        <f>+'C20A2'!AJ18/'C20A2'!AJ15*100</f>
        <v>5.870357012458479</v>
      </c>
      <c r="AK15" s="332">
        <f>+'C20A2'!AK18/'C20A2'!AK15*100</f>
        <v>7.6664039550046565</v>
      </c>
      <c r="AL15" s="332">
        <f>+'C20A2'!AL18/'C20A2'!AL15*100</f>
        <v>5.2761943137510512</v>
      </c>
      <c r="AM15" s="332">
        <f>+'C20A2'!AM18/'C20A2'!AM15*100</f>
        <v>8.0450553286227748</v>
      </c>
      <c r="AN15" s="332">
        <f>+'C20A2'!AN18/'C20A2'!AN15*100</f>
        <v>10.526528631510839</v>
      </c>
      <c r="AO15" s="332">
        <f>+'C20A2'!AO18/'C20A2'!AO15*100</f>
        <v>7.2900645955090742</v>
      </c>
      <c r="AP15" s="843" t="s">
        <v>319</v>
      </c>
      <c r="AQ15" s="843" t="s">
        <v>319</v>
      </c>
      <c r="AR15" s="843" t="s">
        <v>319</v>
      </c>
      <c r="AS15" s="332">
        <f>+'C20A2'!AS18/'C20A2'!AS15*100</f>
        <v>12.210244573224633</v>
      </c>
      <c r="AT15" s="332">
        <f>+'C20A2'!AT18/'C20A2'!AT15*100</f>
        <v>16.331430054502984</v>
      </c>
      <c r="AU15" s="332">
        <f>+'C20A2'!AU18/'C20A2'!AU15*100</f>
        <v>11.248409958204615</v>
      </c>
    </row>
    <row r="16" spans="1:47">
      <c r="A16" s="1385"/>
      <c r="B16" s="331" t="s">
        <v>118</v>
      </c>
      <c r="C16" s="332">
        <v>4.8076923076923084</v>
      </c>
      <c r="D16" s="332">
        <v>5.2622483366456407</v>
      </c>
      <c r="E16" s="332">
        <v>4.6811479156142504</v>
      </c>
      <c r="F16" s="332">
        <v>4.085539862009175</v>
      </c>
      <c r="G16" s="332">
        <v>4.3209036472509528</v>
      </c>
      <c r="H16" s="332">
        <v>4.000491762970249</v>
      </c>
      <c r="I16" s="332">
        <v>3.9408400560542365</v>
      </c>
      <c r="J16" s="332">
        <v>4.5038109169297096</v>
      </c>
      <c r="K16" s="332">
        <v>3.7571891403169499</v>
      </c>
      <c r="L16" s="332">
        <v>2.4748400613565789</v>
      </c>
      <c r="M16" s="332">
        <v>2.5454823421495183</v>
      </c>
      <c r="N16" s="332">
        <v>2.451951654448187</v>
      </c>
      <c r="O16" s="332">
        <v>1.8963144211653158</v>
      </c>
      <c r="P16" s="332">
        <v>3.2002070214784779</v>
      </c>
      <c r="Q16" s="332">
        <v>1.5250865689235984</v>
      </c>
      <c r="R16" s="332">
        <v>2.2739688609669488</v>
      </c>
      <c r="S16" s="332">
        <v>1.8407841262251972</v>
      </c>
      <c r="T16" s="332">
        <v>2.3920742173072327</v>
      </c>
      <c r="U16" s="332">
        <v>2.3868388120745965</v>
      </c>
      <c r="V16" s="332">
        <v>0.72582227162754198</v>
      </c>
      <c r="W16" s="332">
        <v>2.8925208528258315</v>
      </c>
      <c r="X16" s="332">
        <v>2.068612073115808</v>
      </c>
      <c r="Y16" s="332">
        <v>2.3977546110665595</v>
      </c>
      <c r="Z16" s="332">
        <v>1.9895610639240384</v>
      </c>
      <c r="AA16" s="332">
        <v>2.3116074012289989</v>
      </c>
      <c r="AB16" s="332">
        <v>4.1781548250265113</v>
      </c>
      <c r="AC16" s="332">
        <v>1.7196538271826374</v>
      </c>
      <c r="AD16" s="332">
        <f>+'C20A2'!AD19/'C20A2'!AD16*100</f>
        <v>3.9843172321290385</v>
      </c>
      <c r="AE16" s="332">
        <f>+'C20A2'!AE19/'C20A2'!AE16*100</f>
        <v>7.0317782285327919</v>
      </c>
      <c r="AF16" s="332">
        <f>+'C20A2'!AF19/'C20A2'!AF16*100</f>
        <v>3.0797020650283216</v>
      </c>
      <c r="AG16" s="332">
        <f>+'C20A2'!AG19/'C20A2'!AG16*100</f>
        <v>4.5200774777414265</v>
      </c>
      <c r="AH16" s="332">
        <f>+'C20A2'!AH19/'C20A2'!AH16*100</f>
        <v>5.447437011294527</v>
      </c>
      <c r="AI16" s="332">
        <f>+'C20A2'!AI19/'C20A2'!AI16*100</f>
        <v>4.3062871792817514</v>
      </c>
      <c r="AJ16" s="332">
        <f>+'C20A2'!AJ19/'C20A2'!AJ16*100</f>
        <v>6.4812610124291643</v>
      </c>
      <c r="AK16" s="332">
        <f>+'C20A2'!AK19/'C20A2'!AK16*100</f>
        <v>3.7049073773155672</v>
      </c>
      <c r="AL16" s="332">
        <f>+'C20A2'!AL19/'C20A2'!AL16*100</f>
        <v>7.1553986071928826</v>
      </c>
      <c r="AM16" s="332">
        <f>+'C20A2'!AM19/'C20A2'!AM16*100</f>
        <v>7.3124281727138403</v>
      </c>
      <c r="AN16" s="332">
        <f>+'C20A2'!AN19/'C20A2'!AN16*100</f>
        <v>10.721211561547696</v>
      </c>
      <c r="AO16" s="332">
        <f>+'C20A2'!AO19/'C20A2'!AO16*100</f>
        <v>6.5753479363431246</v>
      </c>
      <c r="AP16" s="843" t="s">
        <v>319</v>
      </c>
      <c r="AQ16" s="843" t="s">
        <v>319</v>
      </c>
      <c r="AR16" s="843" t="s">
        <v>319</v>
      </c>
      <c r="AS16" s="332">
        <f>+'C20A2'!AS19/'C20A2'!AS16*100</f>
        <v>5.4072511800743195</v>
      </c>
      <c r="AT16" s="332">
        <f>+'C20A2'!AT19/'C20A2'!AT16*100</f>
        <v>3.9916695591808402</v>
      </c>
      <c r="AU16" s="332">
        <f>+'C20A2'!AU19/'C20A2'!AU16*100</f>
        <v>5.5925311768848101</v>
      </c>
    </row>
    <row r="17" spans="1:47" s="34" customFormat="1">
      <c r="A17" s="1385"/>
      <c r="B17" s="333" t="s">
        <v>266</v>
      </c>
      <c r="C17" s="334">
        <v>18.944245147014449</v>
      </c>
      <c r="D17" s="334">
        <v>21.868006752777667</v>
      </c>
      <c r="E17" s="334">
        <v>17.780815497578502</v>
      </c>
      <c r="F17" s="334">
        <v>16.586539727340224</v>
      </c>
      <c r="G17" s="334">
        <v>21.140301269857591</v>
      </c>
      <c r="H17" s="334">
        <v>14.566641835291971</v>
      </c>
      <c r="I17" s="334">
        <v>18.842645062109362</v>
      </c>
      <c r="J17" s="334">
        <v>23.245340403961631</v>
      </c>
      <c r="K17" s="334">
        <v>17.06369838193821</v>
      </c>
      <c r="L17" s="334">
        <v>17.986998583835248</v>
      </c>
      <c r="M17" s="334">
        <v>24.703325734495174</v>
      </c>
      <c r="N17" s="334">
        <v>15.541159127938553</v>
      </c>
      <c r="O17" s="334">
        <v>15.685938395881237</v>
      </c>
      <c r="P17" s="334">
        <v>18.236220472440944</v>
      </c>
      <c r="Q17" s="334">
        <v>14.777073127710921</v>
      </c>
      <c r="R17" s="334">
        <v>12.670655931387564</v>
      </c>
      <c r="S17" s="334">
        <v>14.517815140691697</v>
      </c>
      <c r="T17" s="334">
        <v>12.051158442165542</v>
      </c>
      <c r="U17" s="334">
        <v>12.570565839569383</v>
      </c>
      <c r="V17" s="334">
        <v>14.781540492473551</v>
      </c>
      <c r="W17" s="334">
        <v>11.73023184507425</v>
      </c>
      <c r="X17" s="334">
        <v>15.299376791396041</v>
      </c>
      <c r="Y17" s="334">
        <v>20.309330119513909</v>
      </c>
      <c r="Z17" s="334">
        <v>13.522371045882018</v>
      </c>
      <c r="AA17" s="334">
        <v>15.779577292866753</v>
      </c>
      <c r="AB17" s="334">
        <v>18.17544258690625</v>
      </c>
      <c r="AC17" s="334">
        <v>14.875181557350658</v>
      </c>
      <c r="AD17" s="334">
        <f>+'C20A2'!AD20/'C20A2'!AD11*100</f>
        <v>16.948057892006794</v>
      </c>
      <c r="AE17" s="334">
        <f>+'C20A2'!AE20/'C20A2'!AE11*100</f>
        <v>19.181749622926095</v>
      </c>
      <c r="AF17" s="334">
        <f>+'C20A2'!AF20/'C20A2'!AF11*100</f>
        <v>16.123034498126767</v>
      </c>
      <c r="AG17" s="334">
        <f>+'C20A2'!AG20/'C20A2'!AG11*100</f>
        <v>19.662198551852072</v>
      </c>
      <c r="AH17" s="334">
        <f>+'C20A2'!AH20/'C20A2'!AH11*100</f>
        <v>26.863071796425324</v>
      </c>
      <c r="AI17" s="334">
        <f>+'C20A2'!AI20/'C20A2'!AI11*100</f>
        <v>17.087519293779955</v>
      </c>
      <c r="AJ17" s="334">
        <f>+'C20A2'!AJ20/'C20A2'!AJ11*100</f>
        <v>19.577724557491674</v>
      </c>
      <c r="AK17" s="334">
        <f>+'C20A2'!AK20/'C20A2'!AK11*100</f>
        <v>26.017620983317087</v>
      </c>
      <c r="AL17" s="334">
        <f>+'C20A2'!AL20/'C20A2'!AL11*100</f>
        <v>17.437574497998103</v>
      </c>
      <c r="AM17" s="334">
        <f>+'C20A2'!AM20/'C20A2'!AM11*100</f>
        <v>22.836920744110358</v>
      </c>
      <c r="AN17" s="334">
        <f>+'C20A2'!AN20/'C20A2'!AN11*100</f>
        <v>29.139679945794057</v>
      </c>
      <c r="AO17" s="334">
        <f>+'C20A2'!AO20/'C20A2'!AO11*100</f>
        <v>20.933228196685789</v>
      </c>
      <c r="AP17" s="843" t="s">
        <v>319</v>
      </c>
      <c r="AQ17" s="843" t="s">
        <v>319</v>
      </c>
      <c r="AR17" s="843" t="s">
        <v>319</v>
      </c>
      <c r="AS17" s="334">
        <f>+'C20A2'!AS20/'C20A2'!AS11*100</f>
        <v>31.55001277898613</v>
      </c>
      <c r="AT17" s="334">
        <f>+'C20A2'!AT20/'C20A2'!AT11*100</f>
        <v>39.365997537298476</v>
      </c>
      <c r="AU17" s="334">
        <f>+'C20A2'!AU20/'C20A2'!AU11*100</f>
        <v>29.809311224489797</v>
      </c>
    </row>
    <row r="18" spans="1:47">
      <c r="A18" s="1385"/>
      <c r="B18" s="331" t="s">
        <v>117</v>
      </c>
      <c r="C18" s="332">
        <v>15.882675940331289</v>
      </c>
      <c r="D18" s="332">
        <v>20.535412678752394</v>
      </c>
      <c r="E18" s="332">
        <v>13.641417839611639</v>
      </c>
      <c r="F18" s="332">
        <v>14.078681853809849</v>
      </c>
      <c r="G18" s="332">
        <v>18.364740532228215</v>
      </c>
      <c r="H18" s="332">
        <v>12.06243333047242</v>
      </c>
      <c r="I18" s="332">
        <v>15.682980344634482</v>
      </c>
      <c r="J18" s="332">
        <v>19.196250804055502</v>
      </c>
      <c r="K18" s="332">
        <v>14.179339276350289</v>
      </c>
      <c r="L18" s="332">
        <v>15.194250521023168</v>
      </c>
      <c r="M18" s="332">
        <v>23.349746909541683</v>
      </c>
      <c r="N18" s="332">
        <v>12.15623396613648</v>
      </c>
      <c r="O18" s="332">
        <v>14.837128176118419</v>
      </c>
      <c r="P18" s="332">
        <v>16.923438391568489</v>
      </c>
      <c r="Q18" s="332">
        <v>14.022183763373192</v>
      </c>
      <c r="R18" s="332">
        <v>10.99576476389219</v>
      </c>
      <c r="S18" s="332">
        <v>12.265886837090097</v>
      </c>
      <c r="T18" s="332">
        <v>10.53081058974945</v>
      </c>
      <c r="U18" s="332">
        <v>10.718344795546743</v>
      </c>
      <c r="V18" s="332">
        <v>13.304792616479483</v>
      </c>
      <c r="W18" s="332">
        <v>9.6181816031879297</v>
      </c>
      <c r="X18" s="332">
        <v>14.379478639822137</v>
      </c>
      <c r="Y18" s="332">
        <v>17.476111026846656</v>
      </c>
      <c r="Z18" s="332">
        <v>13.102387028974629</v>
      </c>
      <c r="AA18" s="332">
        <v>13.192957711004205</v>
      </c>
      <c r="AB18" s="332">
        <v>15.994211287988422</v>
      </c>
      <c r="AC18" s="332">
        <v>12.048392246833572</v>
      </c>
      <c r="AD18" s="332">
        <f>+'C20A2'!AD21/'C20A2'!AD12*100</f>
        <v>13.951870913896231</v>
      </c>
      <c r="AE18" s="332">
        <f>+'C20A2'!AE21/'C20A2'!AE12*100</f>
        <v>16.369552914544425</v>
      </c>
      <c r="AF18" s="332">
        <f>+'C20A2'!AF21/'C20A2'!AF12*100</f>
        <v>12.968356106039852</v>
      </c>
      <c r="AG18" s="332">
        <f>+'C20A2'!AG21/'C20A2'!AG12*100</f>
        <v>16.156169292762744</v>
      </c>
      <c r="AH18" s="332">
        <f>+'C20A2'!AH21/'C20A2'!AH12*100</f>
        <v>23.278447349063544</v>
      </c>
      <c r="AI18" s="332">
        <f>+'C20A2'!AI21/'C20A2'!AI12*100</f>
        <v>13.142173002095181</v>
      </c>
      <c r="AJ18" s="332">
        <f>+'C20A2'!AJ21/'C20A2'!AJ12*100</f>
        <v>16.055796846850214</v>
      </c>
      <c r="AK18" s="332">
        <f>+'C20A2'!AK21/'C20A2'!AK12*100</f>
        <v>23.48765178302223</v>
      </c>
      <c r="AL18" s="332">
        <f>+'C20A2'!AL21/'C20A2'!AL12*100</f>
        <v>13.26885124578571</v>
      </c>
      <c r="AM18" s="332">
        <f>+'C20A2'!AM21/'C20A2'!AM12*100</f>
        <v>18.833843797856048</v>
      </c>
      <c r="AN18" s="332">
        <f>+'C20A2'!AN21/'C20A2'!AN12*100</f>
        <v>26.631853785900784</v>
      </c>
      <c r="AO18" s="332">
        <f>+'C20A2'!AO21/'C20A2'!AO12*100</f>
        <v>16.121408520475562</v>
      </c>
      <c r="AP18" s="843" t="s">
        <v>319</v>
      </c>
      <c r="AQ18" s="843" t="s">
        <v>319</v>
      </c>
      <c r="AR18" s="843" t="s">
        <v>319</v>
      </c>
      <c r="AS18" s="332">
        <f>+'C20A2'!AS21/'C20A2'!AS12*100</f>
        <v>30.013061112256821</v>
      </c>
      <c r="AT18" s="332">
        <f>+'C20A2'!AT21/'C20A2'!AT12*100</f>
        <v>36.542183060896775</v>
      </c>
      <c r="AU18" s="332">
        <f>+'C20A2'!AU21/'C20A2'!AU12*100</f>
        <v>28.291109687367655</v>
      </c>
    </row>
    <row r="19" spans="1:47">
      <c r="A19" s="1386"/>
      <c r="B19" s="167" t="s">
        <v>118</v>
      </c>
      <c r="C19" s="250">
        <v>23.744475693049417</v>
      </c>
      <c r="D19" s="250">
        <v>24.938383707355037</v>
      </c>
      <c r="E19" s="250">
        <v>23.405313778236355</v>
      </c>
      <c r="F19" s="250">
        <v>20.884240008002173</v>
      </c>
      <c r="G19" s="250">
        <v>26.468527969578702</v>
      </c>
      <c r="H19" s="250">
        <v>18.651865186518652</v>
      </c>
      <c r="I19" s="250">
        <v>23.808561905723806</v>
      </c>
      <c r="J19" s="250">
        <v>30.335210512201659</v>
      </c>
      <c r="K19" s="250">
        <v>21.406576921558564</v>
      </c>
      <c r="L19" s="250">
        <v>22.328771103943275</v>
      </c>
      <c r="M19" s="250">
        <v>26.899865891819402</v>
      </c>
      <c r="N19" s="250">
        <v>20.722560376988021</v>
      </c>
      <c r="O19" s="250">
        <v>17.112435036126254</v>
      </c>
      <c r="P19" s="250">
        <v>20.904687180186944</v>
      </c>
      <c r="Q19" s="250">
        <v>15.965328655453515</v>
      </c>
      <c r="R19" s="250">
        <v>15.417382640463229</v>
      </c>
      <c r="S19" s="250">
        <v>18.944580803513759</v>
      </c>
      <c r="T19" s="250">
        <v>14.401815104796265</v>
      </c>
      <c r="U19" s="250">
        <v>15.451413530147997</v>
      </c>
      <c r="V19" s="250">
        <v>17.642307070924659</v>
      </c>
      <c r="W19" s="250">
        <v>14.761080567433652</v>
      </c>
      <c r="X19" s="250">
        <v>16.643796603148299</v>
      </c>
      <c r="Y19" s="250">
        <v>25.862068965517242</v>
      </c>
      <c r="Z19" s="250">
        <v>14.077910902230753</v>
      </c>
      <c r="AA19" s="250">
        <v>19.976298152890536</v>
      </c>
      <c r="AB19" s="250">
        <v>22.314367311072054</v>
      </c>
      <c r="AC19" s="250">
        <v>19.205130063038911</v>
      </c>
      <c r="AD19" s="250">
        <f>+'C20A2'!AD22/'C20A2'!AD13*100</f>
        <v>21.867820338846418</v>
      </c>
      <c r="AE19" s="250">
        <f>+'C20A2'!AE22/'C20A2'!AE13*100</f>
        <v>24.796610169491526</v>
      </c>
      <c r="AF19" s="250">
        <f>+'C20A2'!AF22/'C20A2'!AF13*100</f>
        <v>20.954009413174919</v>
      </c>
      <c r="AG19" s="250">
        <f>+'C20A2'!AG22/'C20A2'!AG13*100</f>
        <v>24.765800075923636</v>
      </c>
      <c r="AH19" s="250">
        <f>+'C20A2'!AH22/'C20A2'!AH13*100</f>
        <v>34.115626788780766</v>
      </c>
      <c r="AI19" s="250">
        <f>+'C20A2'!AI22/'C20A2'!AI13*100</f>
        <v>22.221183655029524</v>
      </c>
      <c r="AJ19" s="250">
        <f>+'C20A2'!AJ22/'C20A2'!AJ13*100</f>
        <v>25.173712154505829</v>
      </c>
      <c r="AK19" s="250">
        <f>+'C20A2'!AK22/'C20A2'!AK13*100</f>
        <v>31.178707224334602</v>
      </c>
      <c r="AL19" s="250">
        <f>+'C20A2'!AL22/'C20A2'!AL13*100</f>
        <v>23.554074230473404</v>
      </c>
      <c r="AM19" s="250">
        <f>+'C20A2'!AM22/'C20A2'!AM13*100</f>
        <v>28.936438305021468</v>
      </c>
      <c r="AN19" s="250">
        <f>+'C20A2'!AN22/'C20A2'!AN13*100</f>
        <v>34.270106221547799</v>
      </c>
      <c r="AO19" s="250">
        <f>+'C20A2'!AO22/'C20A2'!AO13*100</f>
        <v>27.667287721882811</v>
      </c>
      <c r="AP19" s="843" t="s">
        <v>319</v>
      </c>
      <c r="AQ19" s="843" t="s">
        <v>319</v>
      </c>
      <c r="AR19" s="843" t="s">
        <v>319</v>
      </c>
      <c r="AS19" s="250">
        <f>+'C20A2'!AS22/'C20A2'!AS13*100</f>
        <v>33.923949830778419</v>
      </c>
      <c r="AT19" s="250">
        <f>+'C20A2'!AT22/'C20A2'!AT13*100</f>
        <v>45.815309384991536</v>
      </c>
      <c r="AU19" s="250">
        <f>+'C20A2'!AU22/'C20A2'!AU13*100</f>
        <v>31.969835113041061</v>
      </c>
    </row>
  </sheetData>
  <mergeCells count="17">
    <mergeCell ref="AD6:AF6"/>
    <mergeCell ref="AA6:AC6"/>
    <mergeCell ref="A8:A19"/>
    <mergeCell ref="A6:B7"/>
    <mergeCell ref="C6:E6"/>
    <mergeCell ref="F6:H6"/>
    <mergeCell ref="I6:K6"/>
    <mergeCell ref="L6:N6"/>
    <mergeCell ref="O6:Q6"/>
    <mergeCell ref="R6:T6"/>
    <mergeCell ref="U6:W6"/>
    <mergeCell ref="X6:Z6"/>
    <mergeCell ref="AP6:AR6"/>
    <mergeCell ref="AS6:AU6"/>
    <mergeCell ref="AM6:AO6"/>
    <mergeCell ref="AJ6:AL6"/>
    <mergeCell ref="AG6:AI6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</sheetPr>
  <dimension ref="A5:AU19"/>
  <sheetViews>
    <sheetView showGridLines="0" workbookViewId="0">
      <pane xSplit="2" ySplit="7" topLeftCell="C8" activePane="bottomRight" state="frozen"/>
      <selection activeCell="A2" sqref="A2:O28"/>
      <selection pane="topRight" activeCell="A2" sqref="A2:O28"/>
      <selection pane="bottomLeft" activeCell="A2" sqref="A2:O28"/>
      <selection pane="bottomRight" activeCell="K9" sqref="K9"/>
    </sheetView>
  </sheetViews>
  <sheetFormatPr baseColWidth="10" defaultColWidth="11.44140625" defaultRowHeight="13.8"/>
  <cols>
    <col min="1" max="1" width="4.88671875" style="11" customWidth="1"/>
    <col min="2" max="2" width="23.33203125" style="11" customWidth="1"/>
    <col min="3" max="3" width="6.44140625" style="11" bestFit="1" customWidth="1"/>
    <col min="4" max="4" width="5.5546875" style="11" bestFit="1" customWidth="1"/>
    <col min="5" max="6" width="6.44140625" style="11" bestFit="1" customWidth="1"/>
    <col min="7" max="7" width="5.5546875" style="11" bestFit="1" customWidth="1"/>
    <col min="8" max="9" width="6.44140625" style="11" bestFit="1" customWidth="1"/>
    <col min="10" max="10" width="5.5546875" style="11" bestFit="1" customWidth="1"/>
    <col min="11" max="12" width="6.44140625" style="11" bestFit="1" customWidth="1"/>
    <col min="13" max="13" width="5.5546875" style="11" bestFit="1" customWidth="1"/>
    <col min="14" max="15" width="6.44140625" style="11" bestFit="1" customWidth="1"/>
    <col min="16" max="16" width="5.5546875" style="11" bestFit="1" customWidth="1"/>
    <col min="17" max="18" width="6.44140625" style="11" bestFit="1" customWidth="1"/>
    <col min="19" max="19" width="5.5546875" style="11" bestFit="1" customWidth="1"/>
    <col min="20" max="21" width="6.44140625" style="11" bestFit="1" customWidth="1"/>
    <col min="22" max="22" width="5.5546875" style="11" bestFit="1" customWidth="1"/>
    <col min="23" max="24" width="6.44140625" style="11" bestFit="1" customWidth="1"/>
    <col min="25" max="25" width="5.5546875" style="11" bestFit="1" customWidth="1"/>
    <col min="26" max="27" width="6.44140625" style="11" bestFit="1" customWidth="1"/>
    <col min="28" max="28" width="5.5546875" style="11" bestFit="1" customWidth="1"/>
    <col min="29" max="30" width="6.44140625" style="11" bestFit="1" customWidth="1"/>
    <col min="31" max="31" width="5.5546875" style="11" bestFit="1" customWidth="1"/>
    <col min="32" max="35" width="6.5546875" style="11" customWidth="1"/>
    <col min="36" max="48" width="6.6640625" style="11" customWidth="1"/>
    <col min="49" max="16384" width="11.44140625" style="11"/>
  </cols>
  <sheetData>
    <row r="5" spans="1:47">
      <c r="A5" s="1488" t="s">
        <v>335</v>
      </c>
      <c r="B5" s="1488"/>
      <c r="C5" s="1488"/>
      <c r="D5" s="1488"/>
      <c r="E5" s="1488"/>
      <c r="F5" s="1488"/>
      <c r="G5" s="1488"/>
      <c r="H5" s="1488"/>
      <c r="I5" s="1488"/>
      <c r="J5" s="1488"/>
      <c r="K5" s="1488"/>
      <c r="L5" s="1488"/>
      <c r="M5" s="1488"/>
      <c r="N5" s="1488"/>
      <c r="O5" s="1488"/>
      <c r="P5" s="1488"/>
      <c r="Q5" s="1488"/>
      <c r="R5" s="1488"/>
      <c r="S5" s="1488"/>
      <c r="T5" s="1488"/>
      <c r="U5" s="1488"/>
      <c r="V5" s="1488"/>
      <c r="W5" s="1488"/>
      <c r="X5" s="1488"/>
      <c r="Y5" s="1488"/>
      <c r="Z5" s="1488"/>
      <c r="AA5" s="1488"/>
      <c r="AB5" s="1488"/>
      <c r="AC5" s="1488"/>
      <c r="AD5" s="1488"/>
      <c r="AE5" s="1488"/>
      <c r="AF5" s="1488"/>
      <c r="AG5" s="1488"/>
      <c r="AH5" s="1488"/>
      <c r="AI5" s="1488"/>
      <c r="AJ5" s="1488"/>
      <c r="AK5" s="1488"/>
      <c r="AL5" s="1488"/>
      <c r="AM5" s="1488"/>
      <c r="AN5" s="1488"/>
      <c r="AO5" s="1488"/>
      <c r="AP5" s="1488"/>
      <c r="AQ5" s="1488"/>
      <c r="AR5" s="1488"/>
      <c r="AS5" s="1488"/>
      <c r="AT5" s="1488"/>
      <c r="AU5" s="1488"/>
    </row>
    <row r="6" spans="1:47" ht="19.5" customHeight="1">
      <c r="A6" s="1484" t="s">
        <v>107</v>
      </c>
      <c r="B6" s="1485"/>
      <c r="C6" s="1387">
        <v>2007</v>
      </c>
      <c r="D6" s="1387"/>
      <c r="E6" s="1387"/>
      <c r="F6" s="1387">
        <v>2008</v>
      </c>
      <c r="G6" s="1387"/>
      <c r="H6" s="1387"/>
      <c r="I6" s="1387">
        <v>2009</v>
      </c>
      <c r="J6" s="1387"/>
      <c r="K6" s="1387"/>
      <c r="L6" s="1387">
        <v>2010</v>
      </c>
      <c r="M6" s="1387"/>
      <c r="N6" s="1387"/>
      <c r="O6" s="1387">
        <v>2011</v>
      </c>
      <c r="P6" s="1387"/>
      <c r="Q6" s="1387"/>
      <c r="R6" s="1387">
        <v>2012</v>
      </c>
      <c r="S6" s="1387"/>
      <c r="T6" s="1387"/>
      <c r="U6" s="1387">
        <v>2013</v>
      </c>
      <c r="V6" s="1387"/>
      <c r="W6" s="1387"/>
      <c r="X6" s="1387">
        <v>2014</v>
      </c>
      <c r="Y6" s="1387"/>
      <c r="Z6" s="1387"/>
      <c r="AA6" s="1387">
        <v>2015</v>
      </c>
      <c r="AB6" s="1387"/>
      <c r="AC6" s="1387"/>
      <c r="AD6" s="1387">
        <v>2016</v>
      </c>
      <c r="AE6" s="1387"/>
      <c r="AF6" s="1387"/>
      <c r="AG6" s="1387">
        <v>2017</v>
      </c>
      <c r="AH6" s="1387"/>
      <c r="AI6" s="1387"/>
      <c r="AJ6" s="1387">
        <v>2018</v>
      </c>
      <c r="AK6" s="1387"/>
      <c r="AL6" s="1387"/>
      <c r="AM6" s="1387">
        <v>2019</v>
      </c>
      <c r="AN6" s="1387"/>
      <c r="AO6" s="1387"/>
      <c r="AP6" s="1387">
        <v>2020</v>
      </c>
      <c r="AQ6" s="1387"/>
      <c r="AR6" s="1387"/>
      <c r="AS6" s="1387">
        <v>2021</v>
      </c>
      <c r="AT6" s="1387"/>
      <c r="AU6" s="1387"/>
    </row>
    <row r="7" spans="1:47" ht="27.6">
      <c r="A7" s="1486"/>
      <c r="B7" s="1389"/>
      <c r="C7" s="318" t="s">
        <v>259</v>
      </c>
      <c r="D7" s="319" t="s">
        <v>260</v>
      </c>
      <c r="E7" s="319" t="s">
        <v>261</v>
      </c>
      <c r="F7" s="318" t="s">
        <v>259</v>
      </c>
      <c r="G7" s="319" t="s">
        <v>260</v>
      </c>
      <c r="H7" s="319" t="s">
        <v>261</v>
      </c>
      <c r="I7" s="318" t="s">
        <v>259</v>
      </c>
      <c r="J7" s="319" t="s">
        <v>260</v>
      </c>
      <c r="K7" s="319" t="s">
        <v>261</v>
      </c>
      <c r="L7" s="318" t="s">
        <v>259</v>
      </c>
      <c r="M7" s="319" t="s">
        <v>260</v>
      </c>
      <c r="N7" s="319" t="s">
        <v>261</v>
      </c>
      <c r="O7" s="318" t="s">
        <v>259</v>
      </c>
      <c r="P7" s="319" t="s">
        <v>260</v>
      </c>
      <c r="Q7" s="319" t="s">
        <v>261</v>
      </c>
      <c r="R7" s="318" t="s">
        <v>259</v>
      </c>
      <c r="S7" s="319" t="s">
        <v>260</v>
      </c>
      <c r="T7" s="319" t="s">
        <v>261</v>
      </c>
      <c r="U7" s="318" t="s">
        <v>259</v>
      </c>
      <c r="V7" s="319" t="s">
        <v>260</v>
      </c>
      <c r="W7" s="319" t="s">
        <v>261</v>
      </c>
      <c r="X7" s="318" t="s">
        <v>259</v>
      </c>
      <c r="Y7" s="319" t="s">
        <v>260</v>
      </c>
      <c r="Z7" s="319" t="s">
        <v>261</v>
      </c>
      <c r="AA7" s="318" t="s">
        <v>259</v>
      </c>
      <c r="AB7" s="319" t="s">
        <v>260</v>
      </c>
      <c r="AC7" s="319" t="s">
        <v>261</v>
      </c>
      <c r="AD7" s="318" t="s">
        <v>259</v>
      </c>
      <c r="AE7" s="319" t="s">
        <v>260</v>
      </c>
      <c r="AF7" s="319" t="s">
        <v>261</v>
      </c>
      <c r="AG7" s="318" t="s">
        <v>259</v>
      </c>
      <c r="AH7" s="319" t="s">
        <v>260</v>
      </c>
      <c r="AI7" s="319" t="s">
        <v>261</v>
      </c>
      <c r="AJ7" s="318" t="s">
        <v>259</v>
      </c>
      <c r="AK7" s="319" t="s">
        <v>260</v>
      </c>
      <c r="AL7" s="319" t="s">
        <v>261</v>
      </c>
      <c r="AM7" s="318" t="s">
        <v>259</v>
      </c>
      <c r="AN7" s="319" t="s">
        <v>260</v>
      </c>
      <c r="AO7" s="319" t="s">
        <v>261</v>
      </c>
      <c r="AP7" s="318" t="s">
        <v>336</v>
      </c>
      <c r="AQ7" s="319" t="s">
        <v>337</v>
      </c>
      <c r="AR7" s="319" t="s">
        <v>338</v>
      </c>
      <c r="AS7" s="318" t="s">
        <v>336</v>
      </c>
      <c r="AT7" s="319" t="s">
        <v>337</v>
      </c>
      <c r="AU7" s="319" t="s">
        <v>338</v>
      </c>
    </row>
    <row r="8" spans="1:47" s="34" customFormat="1" ht="27.6">
      <c r="A8" s="1384" t="s">
        <v>106</v>
      </c>
      <c r="B8" s="335" t="s">
        <v>263</v>
      </c>
      <c r="C8" s="336">
        <v>52.348431094292025</v>
      </c>
      <c r="D8" s="336">
        <v>41.090337235715538</v>
      </c>
      <c r="E8" s="336">
        <v>66.911532028389303</v>
      </c>
      <c r="F8" s="336">
        <v>53.15956858407079</v>
      </c>
      <c r="G8" s="336">
        <v>42.582842174197772</v>
      </c>
      <c r="H8" s="336">
        <v>66.928874288117683</v>
      </c>
      <c r="I8" s="336">
        <v>53.289128086190317</v>
      </c>
      <c r="J8" s="336">
        <v>41.403062576167009</v>
      </c>
      <c r="K8" s="336">
        <v>68.489406875367038</v>
      </c>
      <c r="L8" s="336">
        <v>50.095082724427165</v>
      </c>
      <c r="M8" s="336">
        <v>38.061430582392695</v>
      </c>
      <c r="N8" s="336">
        <v>65.536159041443227</v>
      </c>
      <c r="O8" s="336">
        <v>45.256266326993241</v>
      </c>
      <c r="P8" s="336">
        <v>34.612753526725456</v>
      </c>
      <c r="Q8" s="336">
        <v>60.189100153044016</v>
      </c>
      <c r="R8" s="336">
        <v>50.436072521780083</v>
      </c>
      <c r="S8" s="336">
        <v>39.182601868058171</v>
      </c>
      <c r="T8" s="336">
        <v>65.709781981261941</v>
      </c>
      <c r="U8" s="336">
        <v>51.249976109019322</v>
      </c>
      <c r="V8" s="336">
        <v>40.806987368138678</v>
      </c>
      <c r="W8" s="336">
        <v>67.285349099235532</v>
      </c>
      <c r="X8" s="336">
        <v>49.182622300344484</v>
      </c>
      <c r="Y8" s="336">
        <v>36.387214582357032</v>
      </c>
      <c r="Z8" s="336">
        <v>67.089566584122025</v>
      </c>
      <c r="AA8" s="336">
        <v>47.600922505765666</v>
      </c>
      <c r="AB8" s="336">
        <v>35.984160515095063</v>
      </c>
      <c r="AC8" s="336">
        <v>65.124345934505257</v>
      </c>
      <c r="AD8" s="330">
        <f>+'C20A3'!AD11/'C20A3'!AD8*100</f>
        <v>49.929656042303399</v>
      </c>
      <c r="AE8" s="330">
        <f>+'C20A3'!AE11/'C20A3'!AE8*100</f>
        <v>36.487718826150008</v>
      </c>
      <c r="AF8" s="330">
        <f>+'C20A3'!AF11/'C20A3'!AF8*100</f>
        <v>69.274211766224553</v>
      </c>
      <c r="AG8" s="330">
        <f>+'C20A3'!AG11/'C20A3'!AG8*100</f>
        <v>49.415978464205864</v>
      </c>
      <c r="AH8" s="330">
        <f>+'C20A3'!AH11/'C20A3'!AH8*100</f>
        <v>36.471817586325209</v>
      </c>
      <c r="AI8" s="330">
        <f>+'C20A3'!AI11/'C20A3'!AI8*100</f>
        <v>67.669958431389801</v>
      </c>
      <c r="AJ8" s="330">
        <f>+'C20A3'!AJ11/'C20A3'!AJ8*100</f>
        <v>53.142375268737482</v>
      </c>
      <c r="AK8" s="330">
        <f>+'C20A3'!AK11/'C20A3'!AK8*100</f>
        <v>39.908140458315259</v>
      </c>
      <c r="AL8" s="330">
        <f>+'C20A3'!AL11/'C20A3'!AL8*100</f>
        <v>70.397412495596754</v>
      </c>
      <c r="AM8" s="330">
        <f>+'C20A3'!AM11/'C20A3'!AM8*100</f>
        <v>55.596853779782961</v>
      </c>
      <c r="AN8" s="330">
        <f>+'C20A3'!AN11/'C20A3'!AN8*100</f>
        <v>44.402862213798699</v>
      </c>
      <c r="AO8" s="330">
        <f>+'C20A3'!AO11/'C20A3'!AO8*100</f>
        <v>70.56227788574067</v>
      </c>
      <c r="AP8" s="843" t="s">
        <v>319</v>
      </c>
      <c r="AQ8" s="843" t="s">
        <v>319</v>
      </c>
      <c r="AR8" s="843" t="s">
        <v>319</v>
      </c>
      <c r="AS8" s="330">
        <f>+'C20A3'!AS11/'C20A3'!AS8*100</f>
        <v>48.810752066911533</v>
      </c>
      <c r="AT8" s="330">
        <f>+'C20A3'!AT11/'C20A3'!AT8*100</f>
        <v>36.420366266778736</v>
      </c>
      <c r="AU8" s="330">
        <f>+'C20A3'!AU11/'C20A3'!AU8*100</f>
        <v>63.361450107681264</v>
      </c>
    </row>
    <row r="9" spans="1:47">
      <c r="A9" s="1385"/>
      <c r="B9" s="331" t="s">
        <v>117</v>
      </c>
      <c r="C9" s="332">
        <v>72.125892882619823</v>
      </c>
      <c r="D9" s="332">
        <v>57.145015359307074</v>
      </c>
      <c r="E9" s="332">
        <v>91.712755684312171</v>
      </c>
      <c r="F9" s="332">
        <v>76.404803983049234</v>
      </c>
      <c r="G9" s="332">
        <v>64.019332396815841</v>
      </c>
      <c r="H9" s="332">
        <v>92.699669966996694</v>
      </c>
      <c r="I9" s="332">
        <v>74.828518571225274</v>
      </c>
      <c r="J9" s="332">
        <v>60.061892890913782</v>
      </c>
      <c r="K9" s="332">
        <v>93.010160880609646</v>
      </c>
      <c r="L9" s="332">
        <v>72.208374635498373</v>
      </c>
      <c r="M9" s="332">
        <v>56.49966894725226</v>
      </c>
      <c r="N9" s="332">
        <v>92.767630982535664</v>
      </c>
      <c r="O9" s="332">
        <v>64.790860164290436</v>
      </c>
      <c r="P9" s="332">
        <v>50.135981611776884</v>
      </c>
      <c r="Q9" s="332">
        <v>86.583520325627518</v>
      </c>
      <c r="R9" s="332">
        <v>70.882593775013575</v>
      </c>
      <c r="S9" s="332">
        <v>55.60127294352116</v>
      </c>
      <c r="T9" s="332">
        <v>91.341208873969833</v>
      </c>
      <c r="U9" s="332">
        <v>69.672953733317073</v>
      </c>
      <c r="V9" s="332">
        <v>55.187446857849579</v>
      </c>
      <c r="W9" s="332">
        <v>92.016405951926743</v>
      </c>
      <c r="X9" s="332">
        <v>67.129621101880673</v>
      </c>
      <c r="Y9" s="332">
        <v>51.969576036433637</v>
      </c>
      <c r="Z9" s="332">
        <v>88.809561110986763</v>
      </c>
      <c r="AA9" s="332">
        <v>65.318989380907851</v>
      </c>
      <c r="AB9" s="332">
        <v>50.085682655707373</v>
      </c>
      <c r="AC9" s="332">
        <v>89.194713823920907</v>
      </c>
      <c r="AD9" s="332">
        <f>+'C20A3'!AD12/'C20A3'!AD9*100</f>
        <v>67.366697641488557</v>
      </c>
      <c r="AE9" s="332">
        <f>+'C20A3'!AE12/'C20A3'!AE9*100</f>
        <v>51.391518223149731</v>
      </c>
      <c r="AF9" s="332">
        <f>+'C20A3'!AF12/'C20A3'!AF9*100</f>
        <v>90.710084948812892</v>
      </c>
      <c r="AG9" s="332">
        <f>+'C20A3'!AG12/'C20A3'!AG9*100</f>
        <v>65.533906587642448</v>
      </c>
      <c r="AH9" s="332">
        <f>+'C20A3'!AH12/'C20A3'!AH9*100</f>
        <v>50.021106588270769</v>
      </c>
      <c r="AI9" s="332">
        <f>+'C20A3'!AI12/'C20A3'!AI9*100</f>
        <v>88.300108414275286</v>
      </c>
      <c r="AJ9" s="332">
        <f>+'C20A3'!AJ12/'C20A3'!AJ9*100</f>
        <v>68.587408601480192</v>
      </c>
      <c r="AK9" s="332">
        <f>+'C20A3'!AK12/'C20A3'!AK9*100</f>
        <v>52.909675116029987</v>
      </c>
      <c r="AL9" s="332">
        <f>+'C20A3'!AL12/'C20A3'!AL9*100</f>
        <v>89.690764730463854</v>
      </c>
      <c r="AM9" s="332">
        <f>+'C20A3'!AM12/'C20A3'!AM9*100</f>
        <v>71.221915786884963</v>
      </c>
      <c r="AN9" s="332">
        <f>+'C20A3'!AN12/'C20A3'!AN9*100</f>
        <v>57.151961156209694</v>
      </c>
      <c r="AO9" s="332">
        <f>+'C20A3'!AO12/'C20A3'!AO9*100</f>
        <v>90.56080418778285</v>
      </c>
      <c r="AP9" s="843" t="s">
        <v>319</v>
      </c>
      <c r="AQ9" s="843" t="s">
        <v>319</v>
      </c>
      <c r="AR9" s="843" t="s">
        <v>319</v>
      </c>
      <c r="AS9" s="332">
        <f>+'C20A3'!AS12/'C20A3'!AS9*100</f>
        <v>67.775078404523171</v>
      </c>
      <c r="AT9" s="332">
        <f>+'C20A3'!AT12/'C20A3'!AT9*100</f>
        <v>51.271284893948952</v>
      </c>
      <c r="AU9" s="332">
        <f>+'C20A3'!AU12/'C20A3'!AU9*100</f>
        <v>86.558621862072869</v>
      </c>
    </row>
    <row r="10" spans="1:47">
      <c r="A10" s="1385"/>
      <c r="B10" s="331" t="s">
        <v>118</v>
      </c>
      <c r="C10" s="332">
        <v>31.08877687691065</v>
      </c>
      <c r="D10" s="332">
        <v>23.664984422540858</v>
      </c>
      <c r="E10" s="332">
        <v>40.582479030754889</v>
      </c>
      <c r="F10" s="332">
        <v>28.003084832904886</v>
      </c>
      <c r="G10" s="332">
        <v>19.161687587933272</v>
      </c>
      <c r="H10" s="332">
        <v>39.382893158674534</v>
      </c>
      <c r="I10" s="332">
        <v>29.733038669447296</v>
      </c>
      <c r="J10" s="332">
        <v>21.696657164127611</v>
      </c>
      <c r="K10" s="332">
        <v>40.447370969303762</v>
      </c>
      <c r="L10" s="332">
        <v>27.024639048976891</v>
      </c>
      <c r="M10" s="332">
        <v>18.48206237605913</v>
      </c>
      <c r="N10" s="332">
        <v>37.762871646120374</v>
      </c>
      <c r="O10" s="332">
        <v>24.557288482274863</v>
      </c>
      <c r="P10" s="332">
        <v>17.326742345792383</v>
      </c>
      <c r="Q10" s="332">
        <v>34.100990303280383</v>
      </c>
      <c r="R10" s="332">
        <v>28.996999778118639</v>
      </c>
      <c r="S10" s="332">
        <v>22.170596855848654</v>
      </c>
      <c r="T10" s="332">
        <v>38.396276168856481</v>
      </c>
      <c r="U10" s="332">
        <v>32.116731441707337</v>
      </c>
      <c r="V10" s="332">
        <v>25.817783363949854</v>
      </c>
      <c r="W10" s="332">
        <v>41.743627632065014</v>
      </c>
      <c r="X10" s="332">
        <v>30.37780458383595</v>
      </c>
      <c r="Y10" s="332">
        <v>19.756468289097864</v>
      </c>
      <c r="Z10" s="332">
        <v>44.910412286315022</v>
      </c>
      <c r="AA10" s="332">
        <v>29.429637577265261</v>
      </c>
      <c r="AB10" s="332">
        <v>21.069515285663876</v>
      </c>
      <c r="AC10" s="332">
        <v>41.558653107765345</v>
      </c>
      <c r="AD10" s="332">
        <f>+'C20A3'!AD13/'C20A3'!AD10*100</f>
        <v>32.608045855751314</v>
      </c>
      <c r="AE10" s="332">
        <f>+'C20A3'!AE13/'C20A3'!AE10*100</f>
        <v>21.497218765461714</v>
      </c>
      <c r="AF10" s="332">
        <f>+'C20A3'!AF13/'C20A3'!AF10*100</f>
        <v>48.358164544855583</v>
      </c>
      <c r="AG10" s="332">
        <f>+'C20A3'!AG13/'C20A3'!AG10*100</f>
        <v>32.716479473816221</v>
      </c>
      <c r="AH10" s="332">
        <f>+'C20A3'!AH13/'C20A3'!AH10*100</f>
        <v>21.954253222627855</v>
      </c>
      <c r="AI10" s="332">
        <f>+'C20A3'!AI13/'C20A3'!AI10*100</f>
        <v>47.283381070030828</v>
      </c>
      <c r="AJ10" s="332">
        <f>+'C20A3'!AJ13/'C20A3'!AJ10*100</f>
        <v>36.393312793965677</v>
      </c>
      <c r="AK10" s="332">
        <f>+'C20A3'!AK13/'C20A3'!AK10*100</f>
        <v>25.396742896742897</v>
      </c>
      <c r="AL10" s="332">
        <f>+'C20A3'!AL13/'C20A3'!AL10*100</f>
        <v>50.245520612819448</v>
      </c>
      <c r="AM10" s="332">
        <f>+'C20A3'!AM13/'C20A3'!AM10*100</f>
        <v>38.459018920272818</v>
      </c>
      <c r="AN10" s="332">
        <f>+'C20A3'!AN13/'C20A3'!AN10*100</f>
        <v>30.067901866448288</v>
      </c>
      <c r="AO10" s="332">
        <f>+'C20A3'!AO13/'C20A3'!AO10*100</f>
        <v>49.34277495021022</v>
      </c>
      <c r="AP10" s="843" t="s">
        <v>319</v>
      </c>
      <c r="AQ10" s="843" t="s">
        <v>319</v>
      </c>
      <c r="AR10" s="843" t="s">
        <v>319</v>
      </c>
      <c r="AS10" s="332">
        <f>+'C20A3'!AS13/'C20A3'!AS10*100</f>
        <v>28.343693985736625</v>
      </c>
      <c r="AT10" s="332">
        <f>+'C20A3'!AT13/'C20A3'!AT10*100</f>
        <v>20.865998018390723</v>
      </c>
      <c r="AU10" s="332">
        <f>+'C20A3'!AU13/'C20A3'!AU10*100</f>
        <v>37.427937915742795</v>
      </c>
    </row>
    <row r="11" spans="1:47" s="34" customFormat="1">
      <c r="A11" s="1385"/>
      <c r="B11" s="333" t="s">
        <v>264</v>
      </c>
      <c r="C11" s="334">
        <v>48.216256701356045</v>
      </c>
      <c r="D11" s="334">
        <v>37.843788222959986</v>
      </c>
      <c r="E11" s="334">
        <v>61.633741693413505</v>
      </c>
      <c r="F11" s="334">
        <v>48.662689633375471</v>
      </c>
      <c r="G11" s="334">
        <v>39.712726478934727</v>
      </c>
      <c r="H11" s="334">
        <v>60.314194450443892</v>
      </c>
      <c r="I11" s="334">
        <v>48.370550979750824</v>
      </c>
      <c r="J11" s="334">
        <v>38.61954467581554</v>
      </c>
      <c r="K11" s="334">
        <v>60.840448118534582</v>
      </c>
      <c r="L11" s="334">
        <v>45.200902180268983</v>
      </c>
      <c r="M11" s="334">
        <v>34.830772997123447</v>
      </c>
      <c r="N11" s="334">
        <v>58.507415800928939</v>
      </c>
      <c r="O11" s="334">
        <v>42.436149312377211</v>
      </c>
      <c r="P11" s="334">
        <v>32.830439846913308</v>
      </c>
      <c r="Q11" s="334">
        <v>55.912946486472471</v>
      </c>
      <c r="R11" s="334">
        <v>47.282316929597364</v>
      </c>
      <c r="S11" s="334">
        <v>37.065087595897467</v>
      </c>
      <c r="T11" s="334">
        <v>61.149593712534966</v>
      </c>
      <c r="U11" s="334">
        <v>47.445576346017852</v>
      </c>
      <c r="V11" s="334">
        <v>38.13149444150762</v>
      </c>
      <c r="W11" s="334">
        <v>61.747495184211488</v>
      </c>
      <c r="X11" s="334">
        <v>45.445634604600308</v>
      </c>
      <c r="Y11" s="334">
        <v>33.774219090865017</v>
      </c>
      <c r="Z11" s="334">
        <v>61.779571898639709</v>
      </c>
      <c r="AA11" s="334">
        <v>43.822305139407121</v>
      </c>
      <c r="AB11" s="334">
        <v>33.275390335731601</v>
      </c>
      <c r="AC11" s="334">
        <v>59.731906637662412</v>
      </c>
      <c r="AD11" s="334">
        <f>+'C20A3'!AD14/'C20A3'!AD8*100</f>
        <v>45.957758343146203</v>
      </c>
      <c r="AE11" s="334">
        <f>+'C20A3'!AE14/'C20A3'!AE8*100</f>
        <v>34.81036312807403</v>
      </c>
      <c r="AF11" s="334">
        <f>+'C20A3'!AF14/'C20A3'!AF8*100</f>
        <v>62.000193629586597</v>
      </c>
      <c r="AG11" s="334">
        <f>+'C20A3'!AG14/'C20A3'!AG8*100</f>
        <v>44.13925263494091</v>
      </c>
      <c r="AH11" s="334">
        <f>+'C20A3'!AH14/'C20A3'!AH8*100</f>
        <v>33.08587292180043</v>
      </c>
      <c r="AI11" s="334">
        <f>+'C20A3'!AI14/'C20A3'!AI8*100</f>
        <v>59.726834847251851</v>
      </c>
      <c r="AJ11" s="334">
        <f>+'C20A3'!AJ14/'C20A3'!AJ8*100</f>
        <v>48.752687374898059</v>
      </c>
      <c r="AK11" s="334">
        <f>+'C20A3'!AK14/'C20A3'!AK8*100</f>
        <v>37.191652407424087</v>
      </c>
      <c r="AL11" s="334">
        <f>+'C20A3'!AL14/'C20A3'!AL8*100</f>
        <v>63.826176065584271</v>
      </c>
      <c r="AM11" s="334">
        <f>+'C20A3'!AM14/'C20A3'!AM8*100</f>
        <v>50.166315963575883</v>
      </c>
      <c r="AN11" s="334">
        <f>+'C20A3'!AN14/'C20A3'!AN8*100</f>
        <v>41.060400420819313</v>
      </c>
      <c r="AO11" s="334">
        <f>+'C20A3'!AO14/'C20A3'!AO8*100</f>
        <v>62.340158258087378</v>
      </c>
      <c r="AP11" s="843" t="s">
        <v>319</v>
      </c>
      <c r="AQ11" s="843" t="s">
        <v>319</v>
      </c>
      <c r="AR11" s="843" t="s">
        <v>319</v>
      </c>
      <c r="AS11" s="334">
        <f>+'C20A3'!AS14/'C20A3'!AS8*100</f>
        <v>43.842369049748022</v>
      </c>
      <c r="AT11" s="334">
        <f>+'C20A3'!AT14/'C20A3'!AT8*100</f>
        <v>33.87755448579167</v>
      </c>
      <c r="AU11" s="334">
        <f>+'C20A3'!AU14/'C20A3'!AU8*100</f>
        <v>55.544588019462395</v>
      </c>
    </row>
    <row r="12" spans="1:47">
      <c r="A12" s="1385"/>
      <c r="B12" s="331" t="s">
        <v>117</v>
      </c>
      <c r="C12" s="332">
        <v>68.214805444325023</v>
      </c>
      <c r="D12" s="332">
        <v>53.57796317123529</v>
      </c>
      <c r="E12" s="332">
        <v>87.35185672899658</v>
      </c>
      <c r="F12" s="332">
        <v>71.722440757843529</v>
      </c>
      <c r="G12" s="332">
        <v>60.845207037260018</v>
      </c>
      <c r="H12" s="332">
        <v>86.033003300330037</v>
      </c>
      <c r="I12" s="332">
        <v>69.841089132394103</v>
      </c>
      <c r="J12" s="332">
        <v>57.508811140720361</v>
      </c>
      <c r="K12" s="332">
        <v>85.02540220152413</v>
      </c>
      <c r="L12" s="332">
        <v>66.955701623535973</v>
      </c>
      <c r="M12" s="332">
        <v>52.983718995636899</v>
      </c>
      <c r="N12" s="332">
        <v>85.24196773763498</v>
      </c>
      <c r="O12" s="332">
        <v>61.124224970887234</v>
      </c>
      <c r="P12" s="332">
        <v>47.725159230080891</v>
      </c>
      <c r="Q12" s="332">
        <v>81.049418149559045</v>
      </c>
      <c r="R12" s="332">
        <v>66.997267483048276</v>
      </c>
      <c r="S12" s="332">
        <v>52.515349255842359</v>
      </c>
      <c r="T12" s="332">
        <v>86.385643276741334</v>
      </c>
      <c r="U12" s="332">
        <v>65.384867896568224</v>
      </c>
      <c r="V12" s="332">
        <v>52.17283759758832</v>
      </c>
      <c r="W12" s="332">
        <v>85.764021365890883</v>
      </c>
      <c r="X12" s="332">
        <v>62.866326511816396</v>
      </c>
      <c r="Y12" s="332">
        <v>48.254221637948575</v>
      </c>
      <c r="Z12" s="332">
        <v>83.762673172041815</v>
      </c>
      <c r="AA12" s="332">
        <v>61.515743475322417</v>
      </c>
      <c r="AB12" s="332">
        <v>46.693256092567594</v>
      </c>
      <c r="AC12" s="332">
        <v>84.747575584711925</v>
      </c>
      <c r="AD12" s="332">
        <f>+'C20A3'!AD15/'C20A3'!AD9*100</f>
        <v>62.670914642240803</v>
      </c>
      <c r="AE12" s="332">
        <f>+'C20A3'!AE15/'C20A3'!AE9*100</f>
        <v>48.955802340314527</v>
      </c>
      <c r="AF12" s="332">
        <f>+'C20A3'!AF15/'C20A3'!AF9*100</f>
        <v>82.71182748856458</v>
      </c>
      <c r="AG12" s="332">
        <f>+'C20A3'!AG15/'C20A3'!AG9*100</f>
        <v>59.561361822697648</v>
      </c>
      <c r="AH12" s="332">
        <f>+'C20A3'!AH15/'C20A3'!AH9*100</f>
        <v>45.52691090004523</v>
      </c>
      <c r="AI12" s="332">
        <f>+'C20A3'!AI15/'C20A3'!AI9*100</f>
        <v>80.157975086842043</v>
      </c>
      <c r="AJ12" s="332">
        <f>+'C20A3'!AJ15/'C20A3'!AJ9*100</f>
        <v>65.062387004266014</v>
      </c>
      <c r="AK12" s="332">
        <f>+'C20A3'!AK15/'C20A3'!AK9*100</f>
        <v>50.31432873352685</v>
      </c>
      <c r="AL12" s="332">
        <f>+'C20A3'!AL15/'C20A3'!AL9*100</f>
        <v>84.914333472628499</v>
      </c>
      <c r="AM12" s="332">
        <f>+'C20A3'!AM15/'C20A3'!AM9*100</f>
        <v>65.616491295870148</v>
      </c>
      <c r="AN12" s="332">
        <f>+'C20A3'!AN15/'C20A3'!AN9*100</f>
        <v>53.27668613913967</v>
      </c>
      <c r="AO12" s="332">
        <f>+'C20A3'!AO15/'C20A3'!AO9*100</f>
        <v>82.577321737679625</v>
      </c>
      <c r="AP12" s="843" t="s">
        <v>319</v>
      </c>
      <c r="AQ12" s="843" t="s">
        <v>319</v>
      </c>
      <c r="AR12" s="843" t="s">
        <v>319</v>
      </c>
      <c r="AS12" s="332">
        <f>+'C20A3'!AS15/'C20A3'!AS9*100</f>
        <v>62.160872830072002</v>
      </c>
      <c r="AT12" s="332">
        <f>+'C20A3'!AT15/'C20A3'!AT9*100</f>
        <v>48.108009426760049</v>
      </c>
      <c r="AU12" s="332">
        <f>+'C20A3'!AU15/'C20A3'!AU9*100</f>
        <v>78.154927183090606</v>
      </c>
    </row>
    <row r="13" spans="1:47">
      <c r="A13" s="1385"/>
      <c r="B13" s="331" t="s">
        <v>118</v>
      </c>
      <c r="C13" s="332">
        <v>26.718946496672018</v>
      </c>
      <c r="D13" s="332">
        <v>20.766301674349116</v>
      </c>
      <c r="E13" s="332">
        <v>34.331314072693381</v>
      </c>
      <c r="F13" s="332">
        <v>23.70694087403599</v>
      </c>
      <c r="G13" s="332">
        <v>16.623727822543806</v>
      </c>
      <c r="H13" s="332">
        <v>32.823781190470591</v>
      </c>
      <c r="I13" s="332">
        <v>24.889760429960262</v>
      </c>
      <c r="J13" s="332">
        <v>18.66976558386142</v>
      </c>
      <c r="K13" s="332">
        <v>33.182434395274527</v>
      </c>
      <c r="L13" s="332">
        <v>22.504467961204043</v>
      </c>
      <c r="M13" s="332">
        <v>15.554353704705246</v>
      </c>
      <c r="N13" s="332">
        <v>31.240935460478607</v>
      </c>
      <c r="O13" s="332">
        <v>22.634147425992417</v>
      </c>
      <c r="P13" s="332">
        <v>16.244309411695745</v>
      </c>
      <c r="Q13" s="332">
        <v>31.068186507117808</v>
      </c>
      <c r="R13" s="332">
        <v>26.610328095003808</v>
      </c>
      <c r="S13" s="332">
        <v>21.056488142819077</v>
      </c>
      <c r="T13" s="332">
        <v>34.257412120795209</v>
      </c>
      <c r="U13" s="332">
        <v>28.814665458831325</v>
      </c>
      <c r="V13" s="332">
        <v>23.495762029069581</v>
      </c>
      <c r="W13" s="332">
        <v>36.943726142100722</v>
      </c>
      <c r="X13" s="332">
        <v>27.192279855247286</v>
      </c>
      <c r="Y13" s="332">
        <v>18.319998663749185</v>
      </c>
      <c r="Z13" s="332">
        <v>39.331748788737549</v>
      </c>
      <c r="AA13" s="332">
        <v>25.676278734131543</v>
      </c>
      <c r="AB13" s="332">
        <v>19.083822538735447</v>
      </c>
      <c r="AC13" s="332">
        <v>35.240732552998395</v>
      </c>
      <c r="AD13" s="332">
        <f>+'C20A3'!AD16/'C20A3'!AD10*100</f>
        <v>29.355241410837991</v>
      </c>
      <c r="AE13" s="332">
        <f>+'C20A3'!AE16/'C20A3'!AE10*100</f>
        <v>20.582634901119988</v>
      </c>
      <c r="AF13" s="332">
        <f>+'C20A3'!AF16/'C20A3'!AF10*100</f>
        <v>41.790822724277909</v>
      </c>
      <c r="AG13" s="332">
        <f>+'C20A3'!AG16/'C20A3'!AG10*100</f>
        <v>28.160679282442892</v>
      </c>
      <c r="AH13" s="332">
        <f>+'C20A3'!AH16/'C20A3'!AH10*100</f>
        <v>19.755758730979224</v>
      </c>
      <c r="AI13" s="332">
        <f>+'C20A3'!AI16/'C20A3'!AI10*100</f>
        <v>39.536917594070445</v>
      </c>
      <c r="AJ13" s="332">
        <f>+'C20A3'!AJ16/'C20A3'!AJ10*100</f>
        <v>31.06595454940555</v>
      </c>
      <c r="AK13" s="332">
        <f>+'C20A3'!AK16/'C20A3'!AK10*100</f>
        <v>22.545045045045047</v>
      </c>
      <c r="AL13" s="332">
        <f>+'C20A3'!AL16/'C20A3'!AL10*100</f>
        <v>41.799611531830379</v>
      </c>
      <c r="AM13" s="332">
        <f>+'C20A3'!AM16/'C20A3'!AM10*100</f>
        <v>33.220299795768952</v>
      </c>
      <c r="AN13" s="332">
        <f>+'C20A3'!AN16/'C20A3'!AN10*100</f>
        <v>27.324529975773704</v>
      </c>
      <c r="AO13" s="332">
        <f>+'C20A3'!AO16/'C20A3'!AO10*100</f>
        <v>40.867448550564283</v>
      </c>
      <c r="AP13" s="843" t="s">
        <v>319</v>
      </c>
      <c r="AQ13" s="843" t="s">
        <v>319</v>
      </c>
      <c r="AR13" s="843" t="s">
        <v>319</v>
      </c>
      <c r="AS13" s="332">
        <f>+'C20A3'!AS16/'C20A3'!AS10*100</f>
        <v>24.072308455055108</v>
      </c>
      <c r="AT13" s="332">
        <f>+'C20A3'!AT16/'C20A3'!AT10*100</f>
        <v>18.973039684333116</v>
      </c>
      <c r="AU13" s="332">
        <f>+'C20A3'!AU16/'C20A3'!AU10*100</f>
        <v>30.267131242740998</v>
      </c>
    </row>
    <row r="14" spans="1:47" s="34" customFormat="1" ht="27.6">
      <c r="A14" s="1385"/>
      <c r="B14" s="333" t="s">
        <v>265</v>
      </c>
      <c r="C14" s="334">
        <v>4.4924988758533297</v>
      </c>
      <c r="D14" s="334">
        <v>4.9058084772370485</v>
      </c>
      <c r="E14" s="334">
        <v>4.1642217984450642</v>
      </c>
      <c r="F14" s="334">
        <v>4.123198701035113</v>
      </c>
      <c r="G14" s="334">
        <v>4.6217101646841536</v>
      </c>
      <c r="H14" s="334">
        <v>3.6958857121317781</v>
      </c>
      <c r="I14" s="334">
        <v>4.7364376824957741</v>
      </c>
      <c r="J14" s="334">
        <v>6.0962224458062746</v>
      </c>
      <c r="K14" s="334">
        <v>3.6326174521559964</v>
      </c>
      <c r="L14" s="334">
        <v>3.7037842303803794</v>
      </c>
      <c r="M14" s="334">
        <v>4.8598037000778174</v>
      </c>
      <c r="N14" s="334">
        <v>2.8207094918504314</v>
      </c>
      <c r="O14" s="334">
        <v>2.1100427350427351</v>
      </c>
      <c r="P14" s="334">
        <v>1.5599481894464156</v>
      </c>
      <c r="Q14" s="334">
        <v>2.5632103920204128</v>
      </c>
      <c r="R14" s="334">
        <v>4.0924664356001754</v>
      </c>
      <c r="S14" s="334">
        <v>4.3713314797652147</v>
      </c>
      <c r="T14" s="334">
        <v>3.863050502850089</v>
      </c>
      <c r="U14" s="334">
        <v>5.3708105059619724</v>
      </c>
      <c r="V14" s="334">
        <v>5.1004572823770404</v>
      </c>
      <c r="W14" s="334">
        <v>5.6271705221025368</v>
      </c>
      <c r="X14" s="334">
        <v>3.4623640304032683</v>
      </c>
      <c r="Y14" s="334">
        <v>3.9377048395971386</v>
      </c>
      <c r="Z14" s="334">
        <v>3.0986895087488104</v>
      </c>
      <c r="AA14" s="334">
        <v>3.8187127622022308</v>
      </c>
      <c r="AB14" s="334">
        <v>4.0175224887556222</v>
      </c>
      <c r="AC14" s="334">
        <v>3.6516466859583852</v>
      </c>
      <c r="AD14" s="334">
        <f>+'C20A3'!AD17/'C20A3'!AD14*100</f>
        <v>3.2243824731781281</v>
      </c>
      <c r="AE14" s="334">
        <f>+'C20A3'!AE17/'C20A3'!AE14*100</f>
        <v>3.3132918187674472</v>
      </c>
      <c r="AF14" s="334">
        <f>+'C20A3'!AF17/'C20A3'!AF14*100</f>
        <v>3.1525435491706575</v>
      </c>
      <c r="AG14" s="334">
        <f>+'C20A3'!AG17/'C20A3'!AG14*100</f>
        <v>3.051478188960099</v>
      </c>
      <c r="AH14" s="334">
        <f>+'C20A3'!AH17/'C20A3'!AH14*100</f>
        <v>3.0640143301593286</v>
      </c>
      <c r="AI14" s="334">
        <f>+'C20A3'!AI17/'C20A3'!AI14*100</f>
        <v>3.0416850788039476</v>
      </c>
      <c r="AJ14" s="334">
        <f>+'C20A3'!AJ17/'C20A3'!AJ14*100</f>
        <v>5.2394981942596468</v>
      </c>
      <c r="AK14" s="334">
        <f>+'C20A3'!AK17/'C20A3'!AK14*100</f>
        <v>4.7020494419618286</v>
      </c>
      <c r="AL14" s="334">
        <f>+'C20A3'!AL17/'C20A3'!AL14*100</f>
        <v>5.6478183064907261</v>
      </c>
      <c r="AM14" s="334">
        <f>+'C20A3'!AM17/'C20A3'!AM14*100</f>
        <v>6.1506900751893472</v>
      </c>
      <c r="AN14" s="334">
        <f>+'C20A3'!AN17/'C20A3'!AN14*100</f>
        <v>5.2241433265529649</v>
      </c>
      <c r="AO14" s="334">
        <f>+'C20A3'!AO17/'C20A3'!AO14*100</f>
        <v>6.9665707937929495</v>
      </c>
      <c r="AP14" s="843" t="s">
        <v>319</v>
      </c>
      <c r="AQ14" s="843" t="s">
        <v>319</v>
      </c>
      <c r="AR14" s="843" t="s">
        <v>319</v>
      </c>
      <c r="AS14" s="334">
        <f>+'C20A3'!AS17/'C20A3'!AS14*100</f>
        <v>6.2628777023564233</v>
      </c>
      <c r="AT14" s="334">
        <f>+'C20A3'!AT17/'C20A3'!AT14*100</f>
        <v>4.3431406947020195</v>
      </c>
      <c r="AU14" s="334">
        <f>+'C20A3'!AU17/'C20A3'!AU14*100</f>
        <v>7.6379041088513526</v>
      </c>
    </row>
    <row r="15" spans="1:47">
      <c r="A15" s="1385"/>
      <c r="B15" s="331" t="s">
        <v>117</v>
      </c>
      <c r="C15" s="332">
        <v>4.7811598042359762</v>
      </c>
      <c r="D15" s="332">
        <v>5.8086346262297139</v>
      </c>
      <c r="E15" s="332">
        <v>3.9571870053516243</v>
      </c>
      <c r="F15" s="332">
        <v>4.6366827846592038</v>
      </c>
      <c r="G15" s="332">
        <v>5.3046752604238243</v>
      </c>
      <c r="H15" s="332">
        <v>4.0151398905426836</v>
      </c>
      <c r="I15" s="332">
        <v>5.0926429037165839</v>
      </c>
      <c r="J15" s="332">
        <v>6.8669656203288492</v>
      </c>
      <c r="K15" s="332">
        <v>3.6149977592989093</v>
      </c>
      <c r="L15" s="332">
        <v>4.3594497865551292</v>
      </c>
      <c r="M15" s="332">
        <v>5.5432727738793295</v>
      </c>
      <c r="N15" s="332">
        <v>3.3964133041392972</v>
      </c>
      <c r="O15" s="332">
        <v>2.3205121603762251</v>
      </c>
      <c r="P15" s="332">
        <v>2.0367647058823528</v>
      </c>
      <c r="Q15" s="332">
        <v>2.5689727328332741</v>
      </c>
      <c r="R15" s="332">
        <v>4.2241142543257348</v>
      </c>
      <c r="S15" s="332">
        <v>4.8540123645712185</v>
      </c>
      <c r="T15" s="332">
        <v>3.7114531958352015</v>
      </c>
      <c r="U15" s="332">
        <v>6.9526924290673326</v>
      </c>
      <c r="V15" s="332">
        <v>6.2670380466990636</v>
      </c>
      <c r="W15" s="332">
        <v>7.5960629483400988</v>
      </c>
      <c r="X15" s="332">
        <v>4.0624679529439343</v>
      </c>
      <c r="Y15" s="332">
        <v>5.0854603833554961</v>
      </c>
      <c r="Z15" s="332">
        <v>3.2196868487147969</v>
      </c>
      <c r="AA15" s="332">
        <v>4.0424411167130714</v>
      </c>
      <c r="AB15" s="332">
        <v>4.0759987008769079</v>
      </c>
      <c r="AC15" s="332">
        <v>4.0134623474968452</v>
      </c>
      <c r="AD15" s="332">
        <f>+'C20A3'!AD18/'C20A3'!AD15*100</f>
        <v>3.9059521287862742</v>
      </c>
      <c r="AE15" s="332">
        <f>+'C20A3'!AE18/'C20A3'!AE15*100</f>
        <v>4.4790207660921988</v>
      </c>
      <c r="AF15" s="332">
        <f>+'C20A3'!AF18/'C20A3'!AF15*100</f>
        <v>3.4103178574250124</v>
      </c>
      <c r="AG15" s="332">
        <f>+'C20A3'!AG18/'C20A3'!AG15*100</f>
        <v>3.7213783551868969</v>
      </c>
      <c r="AH15" s="332">
        <f>+'C20A3'!AH18/'C20A3'!AH15*100</f>
        <v>3.9108550235114907</v>
      </c>
      <c r="AI15" s="332">
        <f>+'C20A3'!AI18/'C20A3'!AI15*100</f>
        <v>3.5634436501145492</v>
      </c>
      <c r="AJ15" s="332">
        <f>+'C20A3'!AJ18/'C20A3'!AJ15*100</f>
        <v>6.2789169655323454</v>
      </c>
      <c r="AK15" s="332">
        <f>+'C20A3'!AK18/'C20A3'!AK15*100</f>
        <v>5.5685814771395075</v>
      </c>
      <c r="AL15" s="332">
        <f>+'C20A3'!AL18/'C20A3'!AL15*100</f>
        <v>6.8454724409448815</v>
      </c>
      <c r="AM15" s="332">
        <f>+'C20A3'!AM18/'C20A3'!AM15*100</f>
        <v>6.4331321027480692</v>
      </c>
      <c r="AN15" s="332">
        <f>+'C20A3'!AN18/'C20A3'!AN15*100</f>
        <v>5.7701070858965595</v>
      </c>
      <c r="AO15" s="332">
        <f>+'C20A3'!AO18/'C20A3'!AO15*100</f>
        <v>7.0210885212779388</v>
      </c>
      <c r="AP15" s="843" t="s">
        <v>319</v>
      </c>
      <c r="AQ15" s="843" t="s">
        <v>319</v>
      </c>
      <c r="AR15" s="843" t="s">
        <v>319</v>
      </c>
      <c r="AS15" s="332">
        <f>+'C20A3'!AS18/'C20A3'!AS15*100</f>
        <v>6.8786151812742489</v>
      </c>
      <c r="AT15" s="332">
        <f>+'C20A3'!AT18/'C20A3'!AT15*100</f>
        <v>5.412771242281023</v>
      </c>
      <c r="AU15" s="332">
        <f>+'C20A3'!AU18/'C20A3'!AU15*100</f>
        <v>7.9055491105955138</v>
      </c>
    </row>
    <row r="16" spans="1:47">
      <c r="A16" s="1385"/>
      <c r="B16" s="331" t="s">
        <v>118</v>
      </c>
      <c r="C16" s="332">
        <v>3.7003022997742314</v>
      </c>
      <c r="D16" s="332">
        <v>2.3776101070363223</v>
      </c>
      <c r="E16" s="332">
        <v>4.7234475738038686</v>
      </c>
      <c r="F16" s="332">
        <v>2.4419865538928649</v>
      </c>
      <c r="G16" s="332">
        <v>1.8905253901956476</v>
      </c>
      <c r="H16" s="332">
        <v>2.8014616321559074</v>
      </c>
      <c r="I16" s="332">
        <v>3.6433365292425699</v>
      </c>
      <c r="J16" s="332">
        <v>3.5887959540945342</v>
      </c>
      <c r="K16" s="332">
        <v>3.6842489239074925</v>
      </c>
      <c r="L16" s="332">
        <v>1.668599982154011</v>
      </c>
      <c r="M16" s="332">
        <v>2.3875753361149745</v>
      </c>
      <c r="N16" s="332">
        <v>1.2186275932105033</v>
      </c>
      <c r="O16" s="332">
        <v>1.5077844899562889</v>
      </c>
      <c r="P16" s="332">
        <v>0</v>
      </c>
      <c r="Q16" s="332">
        <v>2.5483522868764008</v>
      </c>
      <c r="R16" s="332">
        <v>3.7449245939675175</v>
      </c>
      <c r="S16" s="332">
        <v>3.1240113888010121</v>
      </c>
      <c r="T16" s="332">
        <v>4.2704149933065594</v>
      </c>
      <c r="U16" s="332">
        <v>1.6428909471976203</v>
      </c>
      <c r="V16" s="332">
        <v>2.4003840614498317</v>
      </c>
      <c r="W16" s="332">
        <v>0.90660622625158316</v>
      </c>
      <c r="X16" s="332">
        <v>2.0086592377031725</v>
      </c>
      <c r="Y16" s="332">
        <v>0.71115973741794314</v>
      </c>
      <c r="Z16" s="332">
        <v>2.8355607205113307</v>
      </c>
      <c r="AA16" s="332">
        <v>3.2689889801050218</v>
      </c>
      <c r="AB16" s="332">
        <v>3.8661959993276178</v>
      </c>
      <c r="AC16" s="332">
        <v>2.7997886951928157</v>
      </c>
      <c r="AD16" s="332">
        <f>+'C20A3'!AD19/'C20A3'!AD16*100</f>
        <v>1.7789224641370429</v>
      </c>
      <c r="AE16" s="332">
        <f>+'C20A3'!AE19/'C20A3'!AE16*100</f>
        <v>0.52447552447552448</v>
      </c>
      <c r="AF16" s="332">
        <f>+'C20A3'!AF19/'C20A3'!AF16*100</f>
        <v>2.6547322382139042</v>
      </c>
      <c r="AG16" s="332">
        <f>+'C20A3'!AG19/'C20A3'!AG16*100</f>
        <v>1.5834790353973542</v>
      </c>
      <c r="AH16" s="332">
        <f>+'C20A3'!AH19/'C20A3'!AH16*100</f>
        <v>0.97301717089125095</v>
      </c>
      <c r="AI16" s="332">
        <f>+'C20A3'!AI19/'C20A3'!AI16*100</f>
        <v>1.9963501631366478</v>
      </c>
      <c r="AJ16" s="332">
        <f>+'C20A3'!AJ19/'C20A3'!AJ16*100</f>
        <v>2.8788161412671762</v>
      </c>
      <c r="AK16" s="332">
        <f>+'C20A3'!AK19/'C20A3'!AK16*100</f>
        <v>2.543610235917928</v>
      </c>
      <c r="AL16" s="332">
        <f>+'C20A3'!AL19/'C20A3'!AL16*100</f>
        <v>3.1065629405315094</v>
      </c>
      <c r="AM16" s="332">
        <f>+'C20A3'!AM19/'C20A3'!AM16*100</f>
        <v>5.5388006031782862</v>
      </c>
      <c r="AN16" s="332">
        <f>+'C20A3'!AN19/'C20A3'!AN16*100</f>
        <v>4.0272227772227778</v>
      </c>
      <c r="AO16" s="332">
        <f>+'C20A3'!AO19/'C20A3'!AO16*100</f>
        <v>6.8496859432531947</v>
      </c>
      <c r="AP16" s="843" t="s">
        <v>319</v>
      </c>
      <c r="AQ16" s="843" t="s">
        <v>319</v>
      </c>
      <c r="AR16" s="843" t="s">
        <v>319</v>
      </c>
      <c r="AS16" s="332">
        <f>+'C20A3'!AS19/'C20A3'!AS16*100</f>
        <v>4.5468948035487964</v>
      </c>
      <c r="AT16" s="332">
        <f>+'C20A3'!AT19/'C20A3'!AT16*100</f>
        <v>1.5025194686211636</v>
      </c>
      <c r="AU16" s="332">
        <f>+'C20A3'!AU19/'C20A3'!AU16*100</f>
        <v>6.8652759366496898</v>
      </c>
    </row>
    <row r="17" spans="1:47" s="34" customFormat="1">
      <c r="A17" s="1385"/>
      <c r="B17" s="333" t="s">
        <v>266</v>
      </c>
      <c r="C17" s="334">
        <v>7.8935973945292641</v>
      </c>
      <c r="D17" s="334">
        <v>7.9010035720360614</v>
      </c>
      <c r="E17" s="334">
        <v>7.8877140830321251</v>
      </c>
      <c r="F17" s="334">
        <v>8.4592088883934373</v>
      </c>
      <c r="G17" s="334">
        <v>6.7400754593175849</v>
      </c>
      <c r="H17" s="334">
        <v>9.8831482047623904</v>
      </c>
      <c r="I17" s="334">
        <v>9.2299823305124153</v>
      </c>
      <c r="J17" s="334">
        <v>6.7229758553024492</v>
      </c>
      <c r="K17" s="334">
        <v>11.168090228539393</v>
      </c>
      <c r="L17" s="334">
        <v>9.7697823378814483</v>
      </c>
      <c r="M17" s="334">
        <v>8.4880088210971234</v>
      </c>
      <c r="N17" s="334">
        <v>10.724985020970641</v>
      </c>
      <c r="O17" s="334">
        <v>6.2314398502069199</v>
      </c>
      <c r="P17" s="334">
        <v>5.149297580257465</v>
      </c>
      <c r="Q17" s="334">
        <v>7.1045316439330275</v>
      </c>
      <c r="R17" s="334">
        <v>6.2529761626875571</v>
      </c>
      <c r="S17" s="334">
        <v>5.4042206775627779</v>
      </c>
      <c r="T17" s="334">
        <v>6.9398925566780418</v>
      </c>
      <c r="U17" s="334">
        <v>7.4232225102090297</v>
      </c>
      <c r="V17" s="334">
        <v>6.5564578499613306</v>
      </c>
      <c r="W17" s="334">
        <v>8.2304008066549024</v>
      </c>
      <c r="X17" s="334">
        <v>7.5981871664414999</v>
      </c>
      <c r="Y17" s="334">
        <v>7.1810813811479957</v>
      </c>
      <c r="Z17" s="334">
        <v>7.9147846019011663</v>
      </c>
      <c r="AA17" s="334">
        <v>7.9381179343758612</v>
      </c>
      <c r="AB17" s="334">
        <v>7.5276736780538531</v>
      </c>
      <c r="AC17" s="334">
        <v>8.2802202762480821</v>
      </c>
      <c r="AD17" s="334">
        <f>+'C20A3'!AD20/'C20A3'!AD11*100</f>
        <v>7.9549871038405833</v>
      </c>
      <c r="AE17" s="334">
        <f>+'C20A3'!AE20/'C20A3'!AE11*100</f>
        <v>4.5970418322612367</v>
      </c>
      <c r="AF17" s="334">
        <f>+'C20A3'!AF20/'C20A3'!AF11*100</f>
        <v>10.500326097083761</v>
      </c>
      <c r="AG17" s="334">
        <f>+'C20A3'!AG20/'C20A3'!AG11*100</f>
        <v>10.67817736946586</v>
      </c>
      <c r="AH17" s="334">
        <f>+'C20A3'!AH20/'C20A3'!AH11*100</f>
        <v>9.2837288860380589</v>
      </c>
      <c r="AI17" s="334">
        <f>+'C20A3'!AI20/'C20A3'!AI11*100</f>
        <v>11.738035264483628</v>
      </c>
      <c r="AJ17" s="334">
        <f>+'C20A3'!AJ20/'C20A3'!AJ11*100</f>
        <v>8.2602402915584072</v>
      </c>
      <c r="AK17" s="334">
        <f>+'C20A3'!AK20/'C20A3'!AK11*100</f>
        <v>6.8068519848189553</v>
      </c>
      <c r="AL17" s="334">
        <f>+'C20A3'!AL20/'C20A3'!AL11*100</f>
        <v>9.3344857389801206</v>
      </c>
      <c r="AM17" s="334">
        <f>+'C20A3'!AM20/'C20A3'!AM11*100</f>
        <v>9.7677070679525002</v>
      </c>
      <c r="AN17" s="334">
        <f>+'C20A3'!AN20/'C20A3'!AN11*100</f>
        <v>7.5275818412009405</v>
      </c>
      <c r="AO17" s="334">
        <f>+'C20A3'!AO20/'C20A3'!AO11*100</f>
        <v>11.652287701039242</v>
      </c>
      <c r="AP17" s="843" t="s">
        <v>319</v>
      </c>
      <c r="AQ17" s="843" t="s">
        <v>319</v>
      </c>
      <c r="AR17" s="843" t="s">
        <v>319</v>
      </c>
      <c r="AS17" s="334">
        <f>+'C20A3'!AS20/'C20A3'!AS11*100</f>
        <v>10.178870037389851</v>
      </c>
      <c r="AT17" s="334">
        <f>+'C20A3'!AT20/'C20A3'!AT11*100</f>
        <v>6.9818402219269409</v>
      </c>
      <c r="AU17" s="334">
        <f>+'C20A3'!AU20/'C20A3'!AU11*100</f>
        <v>12.336936851878079</v>
      </c>
    </row>
    <row r="18" spans="1:47">
      <c r="A18" s="1385"/>
      <c r="B18" s="331" t="s">
        <v>117</v>
      </c>
      <c r="C18" s="332">
        <v>5.4225844311693105</v>
      </c>
      <c r="D18" s="332">
        <v>6.2421055723643626</v>
      </c>
      <c r="E18" s="332">
        <v>4.7549535751890497</v>
      </c>
      <c r="F18" s="332">
        <v>6.1283623294740899</v>
      </c>
      <c r="G18" s="332">
        <v>4.9580731955800523</v>
      </c>
      <c r="H18" s="332">
        <v>7.1916832811164912</v>
      </c>
      <c r="I18" s="332">
        <v>6.6651452334766024</v>
      </c>
      <c r="J18" s="332">
        <v>4.25075139544869</v>
      </c>
      <c r="K18" s="332">
        <v>8.5848240702808489</v>
      </c>
      <c r="L18" s="332">
        <v>7.2743266116671768</v>
      </c>
      <c r="M18" s="332">
        <v>6.2229567307692308</v>
      </c>
      <c r="N18" s="332">
        <v>8.1123805417834305</v>
      </c>
      <c r="O18" s="332">
        <v>5.6591858544641997</v>
      </c>
      <c r="P18" s="332">
        <v>4.8085672289493946</v>
      </c>
      <c r="Q18" s="332">
        <v>6.3916345226615237</v>
      </c>
      <c r="R18" s="332">
        <v>5.4813545682281317</v>
      </c>
      <c r="S18" s="332">
        <v>5.550095392264554</v>
      </c>
      <c r="T18" s="332">
        <v>5.425333930127918</v>
      </c>
      <c r="U18" s="332">
        <v>6.1545917131087959</v>
      </c>
      <c r="V18" s="332">
        <v>5.4624908958485072</v>
      </c>
      <c r="W18" s="332">
        <v>6.7948585052347878</v>
      </c>
      <c r="X18" s="332">
        <v>6.350839644385907</v>
      </c>
      <c r="Y18" s="332">
        <v>7.1490950703164993</v>
      </c>
      <c r="Z18" s="332">
        <v>5.6828204934351447</v>
      </c>
      <c r="AA18" s="332">
        <v>5.822573101072952</v>
      </c>
      <c r="AB18" s="332">
        <v>6.7732461319526456</v>
      </c>
      <c r="AC18" s="332">
        <v>4.985876458988435</v>
      </c>
      <c r="AD18" s="332">
        <f>+'C20A3'!AD21/'C20A3'!AD12*100</f>
        <v>6.9704812075511349</v>
      </c>
      <c r="AE18" s="332">
        <f>+'C20A3'!AE21/'C20A3'!AE12*100</f>
        <v>4.7395289476737439</v>
      </c>
      <c r="AF18" s="332">
        <f>+'C20A3'!AF21/'C20A3'!AF12*100</f>
        <v>8.8173850402209162</v>
      </c>
      <c r="AG18" s="332">
        <f>+'C20A3'!AG21/'C20A3'!AG12*100</f>
        <v>9.1136711908931698</v>
      </c>
      <c r="AH18" s="332">
        <f>+'C20A3'!AH21/'C20A3'!AH12*100</f>
        <v>8.9845986919436989</v>
      </c>
      <c r="AI18" s="332">
        <f>+'C20A3'!AI21/'C20A3'!AI12*100</f>
        <v>9.2209777243228341</v>
      </c>
      <c r="AJ18" s="332">
        <f>+'C20A3'!AJ21/'C20A3'!AJ12*100</f>
        <v>5.1394587856437957</v>
      </c>
      <c r="AK18" s="332">
        <f>+'C20A3'!AK21/'C20A3'!AK12*100</f>
        <v>4.9052396878483835</v>
      </c>
      <c r="AL18" s="332">
        <f>+'C20A3'!AL21/'C20A3'!AL12*100</f>
        <v>5.3254437869822491</v>
      </c>
      <c r="AM18" s="332">
        <f>+'C20A3'!AM21/'C20A3'!AM12*100</f>
        <v>7.8703646610514379</v>
      </c>
      <c r="AN18" s="332">
        <f>+'C20A3'!AN21/'C20A3'!AN12*100</f>
        <v>6.7806509849731853</v>
      </c>
      <c r="AO18" s="332">
        <f>+'C20A3'!AO21/'C20A3'!AO12*100</f>
        <v>8.8156046334891638</v>
      </c>
      <c r="AP18" s="843" t="s">
        <v>319</v>
      </c>
      <c r="AQ18" s="843" t="s">
        <v>319</v>
      </c>
      <c r="AR18" s="843" t="s">
        <v>319</v>
      </c>
      <c r="AS18" s="332">
        <f>+'C20A3'!AS21/'C20A3'!AS12*100</f>
        <v>8.2835840350374106</v>
      </c>
      <c r="AT18" s="332">
        <f>+'C20A3'!AT21/'C20A3'!AT12*100</f>
        <v>6.169682452335481</v>
      </c>
      <c r="AU18" s="332">
        <f>+'C20A3'!AU21/'C20A3'!AU12*100</f>
        <v>9.7086743044189845</v>
      </c>
    </row>
    <row r="19" spans="1:47">
      <c r="A19" s="1386"/>
      <c r="B19" s="167" t="s">
        <v>118</v>
      </c>
      <c r="C19" s="250">
        <v>14.055973953366003</v>
      </c>
      <c r="D19" s="250">
        <v>12.248825929632766</v>
      </c>
      <c r="E19" s="250">
        <v>15.403605465610287</v>
      </c>
      <c r="F19" s="250">
        <v>15.341681048727645</v>
      </c>
      <c r="G19" s="250">
        <v>13.244969962811098</v>
      </c>
      <c r="H19" s="250">
        <v>16.654723516063537</v>
      </c>
      <c r="I19" s="250">
        <v>16.289213804655059</v>
      </c>
      <c r="J19" s="250">
        <v>13.950958239183194</v>
      </c>
      <c r="K19" s="250">
        <v>17.96145559013646</v>
      </c>
      <c r="L19" s="250">
        <v>16.726110863426957</v>
      </c>
      <c r="M19" s="250">
        <v>15.840811548966055</v>
      </c>
      <c r="N19" s="250">
        <v>17.27076332213154</v>
      </c>
      <c r="O19" s="250">
        <v>7.8312434928251324</v>
      </c>
      <c r="P19" s="250">
        <v>6.2471808750563822</v>
      </c>
      <c r="Q19" s="250">
        <v>8.8935944944415031</v>
      </c>
      <c r="R19" s="250">
        <v>8.2307538758400423</v>
      </c>
      <c r="S19" s="250">
        <v>5.0251633741455723</v>
      </c>
      <c r="T19" s="250">
        <v>10.779337115556881</v>
      </c>
      <c r="U19" s="250">
        <v>10.281450928060172</v>
      </c>
      <c r="V19" s="250">
        <v>8.9938834103108221</v>
      </c>
      <c r="W19" s="250">
        <v>11.498525073746313</v>
      </c>
      <c r="X19" s="250">
        <v>10.486355983353981</v>
      </c>
      <c r="Y19" s="250">
        <v>7.270882651335814</v>
      </c>
      <c r="Z19" s="250">
        <v>12.421759706885146</v>
      </c>
      <c r="AA19" s="250">
        <v>12.753669946765609</v>
      </c>
      <c r="AB19" s="250">
        <v>9.4244823386114494</v>
      </c>
      <c r="AC19" s="250">
        <v>15.202418948429363</v>
      </c>
      <c r="AD19" s="250">
        <f>+'C20A3'!AD22/'C20A3'!AD13*100</f>
        <v>9.975465746407485</v>
      </c>
      <c r="AE19" s="250">
        <f>+'C20A3'!AE22/'C20A3'!AE13*100</f>
        <v>4.2544287906263083</v>
      </c>
      <c r="AF19" s="250">
        <f>+'C20A3'!AF22/'C20A3'!AF13*100</f>
        <v>13.580626730541029</v>
      </c>
      <c r="AG19" s="250">
        <f>+'C20A3'!AG22/'C20A3'!AG13*100</f>
        <v>13.925092994860435</v>
      </c>
      <c r="AH19" s="250">
        <f>+'C20A3'!AH22/'C20A3'!AH13*100</f>
        <v>10.013979839599735</v>
      </c>
      <c r="AI19" s="250">
        <f>+'C20A3'!AI22/'C20A3'!AI13*100</f>
        <v>16.383057430870249</v>
      </c>
      <c r="AJ19" s="250">
        <f>+'C20A3'!AJ22/'C20A3'!AJ13*100</f>
        <v>14.638288838172073</v>
      </c>
      <c r="AK19" s="250">
        <f>+'C20A3'!AK22/'C20A3'!AK13*100</f>
        <v>11.228596766491576</v>
      </c>
      <c r="AL19" s="250">
        <f>+'C20A3'!AL22/'C20A3'!AL13*100</f>
        <v>16.809277678842896</v>
      </c>
      <c r="AM19" s="250">
        <f>+'C20A3'!AM22/'C20A3'!AM13*100</f>
        <v>13.62156204598968</v>
      </c>
      <c r="AN19" s="250">
        <f>+'C20A3'!AN22/'C20A3'!AN13*100</f>
        <v>9.1239219246482062</v>
      </c>
      <c r="AO19" s="250">
        <f>+'C20A3'!AO22/'C20A3'!AO13*100</f>
        <v>17.176428379226834</v>
      </c>
      <c r="AP19" s="843" t="s">
        <v>319</v>
      </c>
      <c r="AQ19" s="843" t="s">
        <v>319</v>
      </c>
      <c r="AR19" s="843" t="s">
        <v>319</v>
      </c>
      <c r="AS19" s="250">
        <f>+'C20A3'!AS22/'C20A3'!AS13*100</f>
        <v>15.069967707212056</v>
      </c>
      <c r="AT19" s="250">
        <f>+'C20A3'!AT22/'C20A3'!AT13*100</f>
        <v>9.0719760079973337</v>
      </c>
      <c r="AU19" s="250">
        <f>+'C20A3'!AU22/'C20A3'!AU13*100</f>
        <v>19.13225005642067</v>
      </c>
    </row>
  </sheetData>
  <mergeCells count="18">
    <mergeCell ref="A8:A19"/>
    <mergeCell ref="A6:B7"/>
    <mergeCell ref="C6:E6"/>
    <mergeCell ref="F6:H6"/>
    <mergeCell ref="I6:K6"/>
    <mergeCell ref="X6:Z6"/>
    <mergeCell ref="A5:AU5"/>
    <mergeCell ref="AP6:AR6"/>
    <mergeCell ref="AS6:AU6"/>
    <mergeCell ref="AM6:AO6"/>
    <mergeCell ref="AJ6:AL6"/>
    <mergeCell ref="AG6:AI6"/>
    <mergeCell ref="AD6:AF6"/>
    <mergeCell ref="AA6:AC6"/>
    <mergeCell ref="L6:N6"/>
    <mergeCell ref="O6:Q6"/>
    <mergeCell ref="R6:T6"/>
    <mergeCell ref="U6:W6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</sheetPr>
  <dimension ref="A1:S31"/>
  <sheetViews>
    <sheetView showGridLines="0" workbookViewId="0">
      <selection sqref="A1:Q1"/>
    </sheetView>
  </sheetViews>
  <sheetFormatPr baseColWidth="10" defaultColWidth="11.44140625" defaultRowHeight="13.8"/>
  <cols>
    <col min="1" max="1" width="7.6640625" style="11" customWidth="1"/>
    <col min="2" max="2" width="36.109375" style="11" customWidth="1"/>
    <col min="3" max="10" width="7.44140625" style="11" bestFit="1" customWidth="1"/>
    <col min="11" max="11" width="7.44140625" style="11" customWidth="1"/>
    <col min="12" max="17" width="8.5546875" style="161" customWidth="1"/>
    <col min="18" max="16384" width="11.44140625" style="161"/>
  </cols>
  <sheetData>
    <row r="1" spans="1:19" ht="45" customHeight="1">
      <c r="A1" s="1377" t="s">
        <v>339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9" ht="18" customHeight="1">
      <c r="A2" s="1489" t="s">
        <v>120</v>
      </c>
      <c r="B2" s="1348"/>
      <c r="C2" s="1491" t="s">
        <v>121</v>
      </c>
      <c r="D2" s="1492"/>
      <c r="E2" s="1492"/>
      <c r="F2" s="1493"/>
      <c r="G2" s="1344" t="s">
        <v>122</v>
      </c>
      <c r="H2" s="1344"/>
      <c r="I2" s="1344"/>
      <c r="J2" s="1344"/>
      <c r="K2" s="1344"/>
      <c r="L2" s="1344"/>
      <c r="M2" s="1344"/>
      <c r="N2" s="1344"/>
      <c r="O2" s="1344"/>
      <c r="P2" s="1344"/>
      <c r="Q2" s="1344"/>
    </row>
    <row r="3" spans="1:19" ht="18" customHeight="1">
      <c r="A3" s="1490"/>
      <c r="B3" s="1349"/>
      <c r="C3" s="73">
        <v>2007</v>
      </c>
      <c r="D3" s="73">
        <v>2008</v>
      </c>
      <c r="E3" s="73">
        <v>2009</v>
      </c>
      <c r="F3" s="73">
        <v>2010</v>
      </c>
      <c r="G3" s="74">
        <v>2011</v>
      </c>
      <c r="H3" s="74">
        <v>2012</v>
      </c>
      <c r="I3" s="74">
        <v>2013</v>
      </c>
      <c r="J3" s="74">
        <v>2014</v>
      </c>
      <c r="K3" s="74">
        <v>2015</v>
      </c>
      <c r="L3" s="74">
        <v>2016</v>
      </c>
      <c r="M3" s="74">
        <v>2017</v>
      </c>
      <c r="N3" s="74">
        <v>2018</v>
      </c>
      <c r="O3" s="74">
        <v>2019</v>
      </c>
      <c r="P3" s="74">
        <v>2020</v>
      </c>
      <c r="Q3" s="74">
        <v>2021</v>
      </c>
    </row>
    <row r="4" spans="1:19" s="162" customFormat="1" ht="22.5" customHeight="1">
      <c r="A4" s="1384" t="s">
        <v>119</v>
      </c>
      <c r="B4" s="337" t="s">
        <v>119</v>
      </c>
      <c r="C4" s="131">
        <v>242911</v>
      </c>
      <c r="D4" s="131">
        <v>256948</v>
      </c>
      <c r="E4" s="131">
        <v>242255</v>
      </c>
      <c r="F4" s="131">
        <v>236188</v>
      </c>
      <c r="G4" s="579">
        <v>221264</v>
      </c>
      <c r="H4" s="579">
        <v>260063</v>
      </c>
      <c r="I4" s="579">
        <v>272443</v>
      </c>
      <c r="J4" s="347">
        <v>257491</v>
      </c>
      <c r="K4" s="579">
        <v>255629</v>
      </c>
      <c r="L4" s="579">
        <f>+L5+L8+L13</f>
        <v>267521</v>
      </c>
      <c r="M4" s="579">
        <f>+M5+M8+M13</f>
        <v>257843</v>
      </c>
      <c r="N4" s="579">
        <f>+N5+N8+N13</f>
        <v>280510</v>
      </c>
      <c r="O4" s="579">
        <v>276104</v>
      </c>
      <c r="P4" s="579">
        <f>+P5+P8+P13</f>
        <v>206302</v>
      </c>
      <c r="Q4" s="579">
        <f>+Q5+Q8+Q13</f>
        <v>226844</v>
      </c>
    </row>
    <row r="5" spans="1:19" s="162" customFormat="1" ht="22.5" customHeight="1">
      <c r="A5" s="1385"/>
      <c r="B5" s="338" t="s">
        <v>124</v>
      </c>
      <c r="C5" s="134">
        <v>57650</v>
      </c>
      <c r="D5" s="134">
        <v>55451</v>
      </c>
      <c r="E5" s="134">
        <v>54031</v>
      </c>
      <c r="F5" s="134">
        <v>50563</v>
      </c>
      <c r="G5" s="134">
        <v>44607</v>
      </c>
      <c r="H5" s="134">
        <v>57370</v>
      </c>
      <c r="I5" s="134">
        <v>57971</v>
      </c>
      <c r="J5" s="339">
        <v>53474</v>
      </c>
      <c r="K5" s="134">
        <v>49315</v>
      </c>
      <c r="L5" s="134">
        <f>+L6+L7</f>
        <v>58799</v>
      </c>
      <c r="M5" s="134">
        <f>+M6+M7</f>
        <v>51203</v>
      </c>
      <c r="N5" s="134">
        <f>SUM(N6:N7)</f>
        <v>55177</v>
      </c>
      <c r="O5" s="134">
        <v>60121</v>
      </c>
      <c r="P5" s="134">
        <f>SUM(P6:P7)</f>
        <v>44389</v>
      </c>
      <c r="Q5" s="134">
        <f>SUM(Q6:Q7)</f>
        <v>58745</v>
      </c>
    </row>
    <row r="6" spans="1:19" ht="27.6">
      <c r="A6" s="1385"/>
      <c r="B6" s="340" t="s">
        <v>125</v>
      </c>
      <c r="C6" s="341">
        <v>56393</v>
      </c>
      <c r="D6" s="341">
        <v>54622</v>
      </c>
      <c r="E6" s="341">
        <v>53293</v>
      </c>
      <c r="F6" s="341">
        <v>50050</v>
      </c>
      <c r="G6" s="341">
        <v>44003</v>
      </c>
      <c r="H6" s="341">
        <v>56140</v>
      </c>
      <c r="I6" s="341">
        <v>57261</v>
      </c>
      <c r="J6" s="342">
        <v>53052</v>
      </c>
      <c r="K6" s="341">
        <v>48933</v>
      </c>
      <c r="L6" s="341">
        <v>57870</v>
      </c>
      <c r="M6" s="341">
        <v>50362</v>
      </c>
      <c r="N6" s="341">
        <v>53603</v>
      </c>
      <c r="O6" s="341">
        <v>59525</v>
      </c>
      <c r="P6" s="341">
        <f>+'C21A2'!P6+'C21A3'!P6</f>
        <v>44088</v>
      </c>
      <c r="Q6" s="341">
        <f>+'C21A2'!Q6+'C21A3'!Q6</f>
        <v>58334</v>
      </c>
    </row>
    <row r="7" spans="1:19">
      <c r="A7" s="1385"/>
      <c r="B7" s="340" t="s">
        <v>126</v>
      </c>
      <c r="C7" s="341">
        <v>1257</v>
      </c>
      <c r="D7" s="341">
        <v>829</v>
      </c>
      <c r="E7" s="341">
        <v>738</v>
      </c>
      <c r="F7" s="341">
        <v>513</v>
      </c>
      <c r="G7" s="341">
        <v>604</v>
      </c>
      <c r="H7" s="341">
        <v>1230</v>
      </c>
      <c r="I7" s="341">
        <v>710</v>
      </c>
      <c r="J7" s="342">
        <v>422</v>
      </c>
      <c r="K7" s="341">
        <v>382</v>
      </c>
      <c r="L7" s="341">
        <v>929</v>
      </c>
      <c r="M7" s="341">
        <v>841</v>
      </c>
      <c r="N7" s="341">
        <v>1574</v>
      </c>
      <c r="O7" s="341">
        <v>596</v>
      </c>
      <c r="P7" s="341">
        <f>+'C21A2'!P7+'C21A3'!P7</f>
        <v>301</v>
      </c>
      <c r="Q7" s="341">
        <f>+'C21A2'!Q7+'C21A3'!Q7</f>
        <v>411</v>
      </c>
    </row>
    <row r="8" spans="1:19" s="162" customFormat="1" ht="22.5" customHeight="1">
      <c r="A8" s="1385"/>
      <c r="B8" s="338" t="s">
        <v>268</v>
      </c>
      <c r="C8" s="134">
        <v>42709</v>
      </c>
      <c r="D8" s="134">
        <v>47367</v>
      </c>
      <c r="E8" s="134">
        <v>45979</v>
      </c>
      <c r="F8" s="134">
        <v>46805</v>
      </c>
      <c r="G8" s="134">
        <v>42825</v>
      </c>
      <c r="H8" s="134">
        <v>50188</v>
      </c>
      <c r="I8" s="134">
        <v>53697</v>
      </c>
      <c r="J8" s="339">
        <v>47710</v>
      </c>
      <c r="K8" s="134">
        <v>47955</v>
      </c>
      <c r="L8" s="134">
        <f>SUM(L9:L12)</f>
        <v>55012</v>
      </c>
      <c r="M8" s="134">
        <f>SUM(M9:M12)</f>
        <v>46560</v>
      </c>
      <c r="N8" s="134">
        <f>SUM(N9:N12)</f>
        <v>52311</v>
      </c>
      <c r="O8" s="134">
        <v>47037</v>
      </c>
      <c r="P8" s="134">
        <f>SUM(P9:P12)</f>
        <v>33250</v>
      </c>
      <c r="Q8" s="134">
        <f>SUM(Q9:Q12)</f>
        <v>38146</v>
      </c>
      <c r="S8" s="774"/>
    </row>
    <row r="9" spans="1:19">
      <c r="A9" s="1385"/>
      <c r="B9" s="340" t="s">
        <v>129</v>
      </c>
      <c r="C9" s="341">
        <v>19728</v>
      </c>
      <c r="D9" s="341">
        <v>17659</v>
      </c>
      <c r="E9" s="341">
        <v>21256</v>
      </c>
      <c r="F9" s="341">
        <v>21303</v>
      </c>
      <c r="G9" s="341">
        <v>14573</v>
      </c>
      <c r="H9" s="341">
        <v>16301</v>
      </c>
      <c r="I9" s="341">
        <v>17221</v>
      </c>
      <c r="J9" s="342">
        <v>13443</v>
      </c>
      <c r="K9" s="341">
        <v>17360</v>
      </c>
      <c r="L9" s="341">
        <v>21237</v>
      </c>
      <c r="M9" s="341">
        <v>16878</v>
      </c>
      <c r="N9" s="341">
        <v>20455</v>
      </c>
      <c r="O9" s="341">
        <v>18944</v>
      </c>
      <c r="P9" s="341">
        <f>+'C21A2'!P9+'C21A3'!P9</f>
        <v>14614</v>
      </c>
      <c r="Q9" s="341">
        <f>+'C21A2'!Q9+'C21A3'!Q9</f>
        <v>18089</v>
      </c>
    </row>
    <row r="10" spans="1:19" ht="27.6">
      <c r="A10" s="1385"/>
      <c r="B10" s="340" t="s">
        <v>130</v>
      </c>
      <c r="C10" s="341">
        <v>442</v>
      </c>
      <c r="D10" s="341">
        <v>246</v>
      </c>
      <c r="E10" s="341">
        <v>444</v>
      </c>
      <c r="F10" s="341">
        <v>192</v>
      </c>
      <c r="G10" s="341">
        <v>395</v>
      </c>
      <c r="H10" s="341">
        <v>127</v>
      </c>
      <c r="I10" s="341">
        <v>701</v>
      </c>
      <c r="J10" s="342">
        <v>543</v>
      </c>
      <c r="K10" s="341">
        <v>474</v>
      </c>
      <c r="L10" s="341">
        <v>585</v>
      </c>
      <c r="M10" s="341">
        <v>652</v>
      </c>
      <c r="N10" s="341">
        <v>1207</v>
      </c>
      <c r="O10" s="341">
        <v>446</v>
      </c>
      <c r="P10" s="341">
        <f>+'C21A2'!P10+'C21A3'!P10</f>
        <v>909</v>
      </c>
      <c r="Q10" s="341">
        <f>+'C21A2'!Q10+'C21A3'!Q10</f>
        <v>902</v>
      </c>
    </row>
    <row r="11" spans="1:19" ht="27.6">
      <c r="A11" s="1385"/>
      <c r="B11" s="340" t="s">
        <v>131</v>
      </c>
      <c r="C11" s="341">
        <v>681</v>
      </c>
      <c r="D11" s="341">
        <v>923</v>
      </c>
      <c r="E11" s="341">
        <v>1045</v>
      </c>
      <c r="F11" s="341">
        <v>757</v>
      </c>
      <c r="G11" s="341">
        <v>1133</v>
      </c>
      <c r="H11" s="341">
        <v>897</v>
      </c>
      <c r="I11" s="341">
        <v>1776</v>
      </c>
      <c r="J11" s="342">
        <v>877</v>
      </c>
      <c r="K11" s="341">
        <v>817</v>
      </c>
      <c r="L11" s="341">
        <v>805</v>
      </c>
      <c r="M11" s="341">
        <v>786</v>
      </c>
      <c r="N11" s="341">
        <v>351</v>
      </c>
      <c r="O11" s="341">
        <v>569</v>
      </c>
      <c r="P11" s="341">
        <f>+'C21A2'!P11+'C21A3'!P11</f>
        <v>688</v>
      </c>
      <c r="Q11" s="341">
        <f>+'C21A2'!Q11+'C21A3'!Q11</f>
        <v>444</v>
      </c>
    </row>
    <row r="12" spans="1:19">
      <c r="A12" s="1385"/>
      <c r="B12" s="340" t="s">
        <v>132</v>
      </c>
      <c r="C12" s="341">
        <v>21858</v>
      </c>
      <c r="D12" s="341">
        <v>28539</v>
      </c>
      <c r="E12" s="341">
        <v>23234</v>
      </c>
      <c r="F12" s="341">
        <v>24553</v>
      </c>
      <c r="G12" s="341">
        <v>26724</v>
      </c>
      <c r="H12" s="341">
        <v>32863</v>
      </c>
      <c r="I12" s="341">
        <v>33999</v>
      </c>
      <c r="J12" s="342">
        <v>32847</v>
      </c>
      <c r="K12" s="341">
        <v>29304</v>
      </c>
      <c r="L12" s="341">
        <v>32385</v>
      </c>
      <c r="M12" s="341">
        <v>28244</v>
      </c>
      <c r="N12" s="341">
        <v>30298</v>
      </c>
      <c r="O12" s="341">
        <v>27078</v>
      </c>
      <c r="P12" s="341">
        <f>+'C21A2'!P12+'C21A3'!P12</f>
        <v>17039</v>
      </c>
      <c r="Q12" s="341">
        <f>+'C21A2'!Q12+'C21A3'!Q12</f>
        <v>18711</v>
      </c>
    </row>
    <row r="13" spans="1:19" s="162" customFormat="1" ht="22.5" customHeight="1">
      <c r="A13" s="1385"/>
      <c r="B13" s="338" t="s">
        <v>134</v>
      </c>
      <c r="C13" s="134">
        <v>142552</v>
      </c>
      <c r="D13" s="134">
        <v>154130</v>
      </c>
      <c r="E13" s="134">
        <v>142245</v>
      </c>
      <c r="F13" s="134">
        <v>138820</v>
      </c>
      <c r="G13" s="134">
        <v>133832</v>
      </c>
      <c r="H13" s="134">
        <v>152505</v>
      </c>
      <c r="I13" s="134">
        <v>160775</v>
      </c>
      <c r="J13" s="339">
        <v>156307</v>
      </c>
      <c r="K13" s="134">
        <v>158359</v>
      </c>
      <c r="L13" s="134">
        <f>SUM(L14:L28)</f>
        <v>153710</v>
      </c>
      <c r="M13" s="134">
        <f>SUM(M14:M28)</f>
        <v>160080</v>
      </c>
      <c r="N13" s="134">
        <f>SUM(N14:N28)</f>
        <v>173022</v>
      </c>
      <c r="O13" s="134">
        <v>168946</v>
      </c>
      <c r="P13" s="134">
        <f>SUM(P14:P28)</f>
        <v>128663</v>
      </c>
      <c r="Q13" s="134">
        <f>SUM(Q14:Q28)</f>
        <v>129953</v>
      </c>
    </row>
    <row r="14" spans="1:19" ht="41.4">
      <c r="A14" s="1385"/>
      <c r="B14" s="340" t="s">
        <v>135</v>
      </c>
      <c r="C14" s="341">
        <v>54952</v>
      </c>
      <c r="D14" s="341">
        <v>58171</v>
      </c>
      <c r="E14" s="341">
        <v>49574</v>
      </c>
      <c r="F14" s="341">
        <v>49510</v>
      </c>
      <c r="G14" s="341">
        <v>51868</v>
      </c>
      <c r="H14" s="341">
        <v>58275</v>
      </c>
      <c r="I14" s="341">
        <v>59766</v>
      </c>
      <c r="J14" s="342">
        <v>60151</v>
      </c>
      <c r="K14" s="341">
        <v>57354</v>
      </c>
      <c r="L14" s="341">
        <v>57153</v>
      </c>
      <c r="M14" s="341">
        <v>58983</v>
      </c>
      <c r="N14" s="341">
        <v>64799</v>
      </c>
      <c r="O14" s="341">
        <v>61273</v>
      </c>
      <c r="P14" s="341">
        <f>+'C21A2'!P14+'C21A3'!P14</f>
        <v>45796</v>
      </c>
      <c r="Q14" s="341">
        <f>+'C21A2'!Q14+'C21A3'!Q14</f>
        <v>47328</v>
      </c>
    </row>
    <row r="15" spans="1:19">
      <c r="A15" s="1385"/>
      <c r="B15" s="340" t="s">
        <v>136</v>
      </c>
      <c r="C15" s="341">
        <v>11989</v>
      </c>
      <c r="D15" s="341">
        <v>14720</v>
      </c>
      <c r="E15" s="341">
        <v>13442</v>
      </c>
      <c r="F15" s="341">
        <v>13839</v>
      </c>
      <c r="G15" s="341">
        <v>12899</v>
      </c>
      <c r="H15" s="341">
        <v>16437</v>
      </c>
      <c r="I15" s="341">
        <v>17978</v>
      </c>
      <c r="J15" s="342">
        <v>14745</v>
      </c>
      <c r="K15" s="341">
        <v>17263</v>
      </c>
      <c r="L15" s="341">
        <v>14592</v>
      </c>
      <c r="M15" s="341">
        <v>17116</v>
      </c>
      <c r="N15" s="341">
        <v>17545</v>
      </c>
      <c r="O15" s="341">
        <v>17437</v>
      </c>
      <c r="P15" s="341">
        <f>+'C21A2'!P15+'C21A3'!P15</f>
        <v>11961</v>
      </c>
      <c r="Q15" s="341">
        <f>+'C21A2'!Q15+'C21A3'!Q15</f>
        <v>13636</v>
      </c>
    </row>
    <row r="16" spans="1:19">
      <c r="A16" s="1385"/>
      <c r="B16" s="340" t="s">
        <v>137</v>
      </c>
      <c r="C16" s="341">
        <v>13650</v>
      </c>
      <c r="D16" s="341">
        <v>13460</v>
      </c>
      <c r="E16" s="341">
        <v>13465</v>
      </c>
      <c r="F16" s="341">
        <v>12137</v>
      </c>
      <c r="G16" s="341">
        <v>13349</v>
      </c>
      <c r="H16" s="341">
        <v>13797</v>
      </c>
      <c r="I16" s="341">
        <v>16222</v>
      </c>
      <c r="J16" s="342">
        <v>15346</v>
      </c>
      <c r="K16" s="341">
        <v>15765</v>
      </c>
      <c r="L16" s="341">
        <v>18301</v>
      </c>
      <c r="M16" s="341">
        <v>19344</v>
      </c>
      <c r="N16" s="341">
        <v>19741</v>
      </c>
      <c r="O16" s="341">
        <v>17918</v>
      </c>
      <c r="P16" s="341">
        <f>+'C21A2'!P16+'C21A3'!P16</f>
        <v>10972</v>
      </c>
      <c r="Q16" s="341">
        <f>+'C21A2'!Q16+'C21A3'!Q16</f>
        <v>16705</v>
      </c>
    </row>
    <row r="17" spans="1:17">
      <c r="A17" s="1385"/>
      <c r="B17" s="340" t="s">
        <v>138</v>
      </c>
      <c r="C17" s="341">
        <v>1708</v>
      </c>
      <c r="D17" s="341">
        <v>1606</v>
      </c>
      <c r="E17" s="341">
        <v>1028</v>
      </c>
      <c r="F17" s="341">
        <v>1431</v>
      </c>
      <c r="G17" s="341">
        <v>3471</v>
      </c>
      <c r="H17" s="341">
        <v>3514</v>
      </c>
      <c r="I17" s="341">
        <v>3556</v>
      </c>
      <c r="J17" s="342">
        <v>1606</v>
      </c>
      <c r="K17" s="341">
        <v>3419</v>
      </c>
      <c r="L17" s="341">
        <v>2728</v>
      </c>
      <c r="M17" s="341">
        <v>2769</v>
      </c>
      <c r="N17" s="341">
        <v>3577</v>
      </c>
      <c r="O17" s="341">
        <v>3651</v>
      </c>
      <c r="P17" s="341">
        <f>+'C21A2'!P17+'C21A3'!P17</f>
        <v>3021</v>
      </c>
      <c r="Q17" s="341">
        <f>+'C21A2'!Q17+'C21A3'!Q17</f>
        <v>845</v>
      </c>
    </row>
    <row r="18" spans="1:17">
      <c r="A18" s="1385"/>
      <c r="B18" s="340" t="s">
        <v>139</v>
      </c>
      <c r="C18" s="341">
        <v>4045</v>
      </c>
      <c r="D18" s="341">
        <v>4305</v>
      </c>
      <c r="E18" s="341">
        <v>4414</v>
      </c>
      <c r="F18" s="341">
        <v>4860</v>
      </c>
      <c r="G18" s="341">
        <v>4474</v>
      </c>
      <c r="H18" s="341">
        <v>4756</v>
      </c>
      <c r="I18" s="341">
        <v>6860</v>
      </c>
      <c r="J18" s="342">
        <v>6433</v>
      </c>
      <c r="K18" s="341">
        <v>6941</v>
      </c>
      <c r="L18" s="341">
        <v>5398</v>
      </c>
      <c r="M18" s="341">
        <v>6116</v>
      </c>
      <c r="N18" s="341">
        <v>3680</v>
      </c>
      <c r="O18" s="341">
        <v>6969</v>
      </c>
      <c r="P18" s="341">
        <f>+'C21A2'!P18+'C21A3'!P18</f>
        <v>4178</v>
      </c>
      <c r="Q18" s="341">
        <f>+'C21A2'!Q18+'C21A3'!Q18</f>
        <v>3542</v>
      </c>
    </row>
    <row r="19" spans="1:17">
      <c r="A19" s="1385"/>
      <c r="B19" s="340" t="s">
        <v>140</v>
      </c>
      <c r="C19" s="341">
        <v>2331</v>
      </c>
      <c r="D19" s="341">
        <v>1304</v>
      </c>
      <c r="E19" s="341">
        <v>1357</v>
      </c>
      <c r="F19" s="341">
        <v>953</v>
      </c>
      <c r="G19" s="341">
        <v>890</v>
      </c>
      <c r="H19" s="341">
        <v>595</v>
      </c>
      <c r="I19" s="341">
        <v>1672</v>
      </c>
      <c r="J19" s="342">
        <v>1915</v>
      </c>
      <c r="K19" s="341">
        <v>810</v>
      </c>
      <c r="L19" s="341">
        <v>944</v>
      </c>
      <c r="M19" s="341">
        <v>1085</v>
      </c>
      <c r="N19" s="341">
        <v>1172</v>
      </c>
      <c r="O19" s="341">
        <v>1448</v>
      </c>
      <c r="P19" s="341">
        <f>+'C21A2'!P19+'C21A3'!P19</f>
        <v>1741</v>
      </c>
      <c r="Q19" s="341">
        <f>+'C21A2'!Q19+'C21A3'!Q19</f>
        <v>726</v>
      </c>
    </row>
    <row r="20" spans="1:17" ht="27.6">
      <c r="A20" s="1385"/>
      <c r="B20" s="340" t="s">
        <v>141</v>
      </c>
      <c r="C20" s="341">
        <v>5138</v>
      </c>
      <c r="D20" s="341">
        <v>6890</v>
      </c>
      <c r="E20" s="341">
        <v>7889</v>
      </c>
      <c r="F20" s="341">
        <v>9040</v>
      </c>
      <c r="G20" s="341">
        <v>5224</v>
      </c>
      <c r="H20" s="341">
        <v>4758</v>
      </c>
      <c r="I20" s="341">
        <v>4003</v>
      </c>
      <c r="J20" s="342">
        <v>7095</v>
      </c>
      <c r="K20" s="341">
        <v>3910</v>
      </c>
      <c r="L20" s="341">
        <v>5242</v>
      </c>
      <c r="M20" s="341">
        <v>5034</v>
      </c>
      <c r="N20" s="341">
        <v>6559</v>
      </c>
      <c r="O20" s="341">
        <v>4522</v>
      </c>
      <c r="P20" s="341">
        <f>+'C21A2'!P20+'C21A3'!P20</f>
        <v>3024</v>
      </c>
      <c r="Q20" s="341">
        <f>+'C21A2'!Q20+'C21A3'!Q20</f>
        <v>3370</v>
      </c>
    </row>
    <row r="21" spans="1:17" ht="27.6">
      <c r="A21" s="1385"/>
      <c r="B21" s="340" t="s">
        <v>142</v>
      </c>
      <c r="C21" s="341">
        <v>7381</v>
      </c>
      <c r="D21" s="341">
        <v>9510</v>
      </c>
      <c r="E21" s="341">
        <v>9877</v>
      </c>
      <c r="F21" s="341">
        <v>8472</v>
      </c>
      <c r="G21" s="341">
        <v>10552</v>
      </c>
      <c r="H21" s="341">
        <v>12333</v>
      </c>
      <c r="I21" s="341">
        <v>11258</v>
      </c>
      <c r="J21" s="342">
        <v>10457</v>
      </c>
      <c r="K21" s="341">
        <v>9241</v>
      </c>
      <c r="L21" s="341">
        <v>9655</v>
      </c>
      <c r="M21" s="341">
        <v>9279</v>
      </c>
      <c r="N21" s="341">
        <v>9579</v>
      </c>
      <c r="O21" s="341">
        <v>9980</v>
      </c>
      <c r="P21" s="341">
        <f>+'C21A2'!P21+'C21A3'!P21</f>
        <v>10284</v>
      </c>
      <c r="Q21" s="341">
        <f>+'C21A2'!Q21+'C21A3'!Q21</f>
        <v>10883</v>
      </c>
    </row>
    <row r="22" spans="1:17" ht="41.4">
      <c r="A22" s="1385"/>
      <c r="B22" s="340" t="s">
        <v>143</v>
      </c>
      <c r="C22" s="341">
        <v>6197</v>
      </c>
      <c r="D22" s="341">
        <v>5402</v>
      </c>
      <c r="E22" s="341">
        <v>5734</v>
      </c>
      <c r="F22" s="341">
        <v>5208</v>
      </c>
      <c r="G22" s="341">
        <v>7485</v>
      </c>
      <c r="H22" s="341">
        <v>7550</v>
      </c>
      <c r="I22" s="341">
        <v>7940</v>
      </c>
      <c r="J22" s="342">
        <v>7588</v>
      </c>
      <c r="K22" s="341">
        <v>10071</v>
      </c>
      <c r="L22" s="341">
        <v>9251</v>
      </c>
      <c r="M22" s="341">
        <v>9584</v>
      </c>
      <c r="N22" s="341">
        <v>9215</v>
      </c>
      <c r="O22" s="341">
        <v>6790</v>
      </c>
      <c r="P22" s="341">
        <f>+'C21A2'!P22+'C21A3'!P22</f>
        <v>6324</v>
      </c>
      <c r="Q22" s="341">
        <f>+'C21A2'!Q22+'C21A3'!Q22</f>
        <v>6102</v>
      </c>
    </row>
    <row r="23" spans="1:17">
      <c r="A23" s="1385"/>
      <c r="B23" s="340" t="s">
        <v>144</v>
      </c>
      <c r="C23" s="341">
        <v>4821</v>
      </c>
      <c r="D23" s="341">
        <v>5570</v>
      </c>
      <c r="E23" s="341">
        <v>3843</v>
      </c>
      <c r="F23" s="341">
        <v>4487</v>
      </c>
      <c r="G23" s="341">
        <v>3519</v>
      </c>
      <c r="H23" s="341">
        <v>4634</v>
      </c>
      <c r="I23" s="341">
        <v>5079</v>
      </c>
      <c r="J23" s="342">
        <v>2656</v>
      </c>
      <c r="K23" s="341">
        <v>2837</v>
      </c>
      <c r="L23" s="341">
        <v>4378</v>
      </c>
      <c r="M23" s="341">
        <v>4798</v>
      </c>
      <c r="N23" s="341">
        <v>4536</v>
      </c>
      <c r="O23" s="341">
        <v>4360</v>
      </c>
      <c r="P23" s="341">
        <f>+'C21A2'!P23+'C21A3'!P23</f>
        <v>5064</v>
      </c>
      <c r="Q23" s="341">
        <f>+'C21A2'!Q23+'C21A3'!Q23</f>
        <v>3671</v>
      </c>
    </row>
    <row r="24" spans="1:17" ht="27.6">
      <c r="A24" s="1385"/>
      <c r="B24" s="340" t="s">
        <v>145</v>
      </c>
      <c r="C24" s="341">
        <v>3688</v>
      </c>
      <c r="D24" s="341">
        <v>5250</v>
      </c>
      <c r="E24" s="341">
        <v>3338</v>
      </c>
      <c r="F24" s="341">
        <v>3473</v>
      </c>
      <c r="G24" s="341">
        <v>4064</v>
      </c>
      <c r="H24" s="341">
        <v>3859</v>
      </c>
      <c r="I24" s="341">
        <v>4594</v>
      </c>
      <c r="J24" s="342">
        <v>5497</v>
      </c>
      <c r="K24" s="341">
        <v>4628</v>
      </c>
      <c r="L24" s="341">
        <v>6299</v>
      </c>
      <c r="M24" s="341">
        <v>5098</v>
      </c>
      <c r="N24" s="341">
        <v>6378</v>
      </c>
      <c r="O24" s="341">
        <v>5526</v>
      </c>
      <c r="P24" s="341">
        <f>+'C21A2'!P24+'C21A3'!P24</f>
        <v>3455</v>
      </c>
      <c r="Q24" s="341">
        <f>+'C21A2'!Q24+'C21A3'!Q24</f>
        <v>3812</v>
      </c>
    </row>
    <row r="25" spans="1:17">
      <c r="A25" s="1385"/>
      <c r="B25" s="340" t="s">
        <v>146</v>
      </c>
      <c r="C25" s="341">
        <v>2966</v>
      </c>
      <c r="D25" s="341">
        <v>2988</v>
      </c>
      <c r="E25" s="341">
        <v>3920</v>
      </c>
      <c r="F25" s="341">
        <v>2938</v>
      </c>
      <c r="G25" s="341">
        <v>2383</v>
      </c>
      <c r="H25" s="341">
        <v>4429</v>
      </c>
      <c r="I25" s="341">
        <v>3023</v>
      </c>
      <c r="J25" s="342">
        <v>3860</v>
      </c>
      <c r="K25" s="341">
        <v>4654</v>
      </c>
      <c r="L25" s="341">
        <v>2029</v>
      </c>
      <c r="M25" s="341">
        <v>2844</v>
      </c>
      <c r="N25" s="341">
        <v>3115</v>
      </c>
      <c r="O25" s="341">
        <v>3546</v>
      </c>
      <c r="P25" s="341">
        <f>+'C21A2'!P25+'C21A3'!P25</f>
        <v>575</v>
      </c>
      <c r="Q25" s="341">
        <f>+'C21A2'!Q25+'C21A3'!Q25</f>
        <v>1310</v>
      </c>
    </row>
    <row r="26" spans="1:17">
      <c r="A26" s="1385"/>
      <c r="B26" s="340" t="s">
        <v>147</v>
      </c>
      <c r="C26" s="341">
        <v>10939</v>
      </c>
      <c r="D26" s="341">
        <v>11842</v>
      </c>
      <c r="E26" s="341">
        <v>12002</v>
      </c>
      <c r="F26" s="341">
        <v>10895</v>
      </c>
      <c r="G26" s="341">
        <v>5604</v>
      </c>
      <c r="H26" s="341">
        <v>8761</v>
      </c>
      <c r="I26" s="341">
        <v>9160</v>
      </c>
      <c r="J26" s="342">
        <v>8517</v>
      </c>
      <c r="K26" s="341">
        <v>10742</v>
      </c>
      <c r="L26" s="341">
        <v>9992</v>
      </c>
      <c r="M26" s="341">
        <v>11085</v>
      </c>
      <c r="N26" s="341">
        <v>14339</v>
      </c>
      <c r="O26" s="341">
        <v>16353</v>
      </c>
      <c r="P26" s="341">
        <f>+'C21A2'!P26+'C21A3'!P26</f>
        <v>13168</v>
      </c>
      <c r="Q26" s="341">
        <f>+'C21A2'!Q26+'C21A3'!Q26</f>
        <v>10964</v>
      </c>
    </row>
    <row r="27" spans="1:17" ht="55.2">
      <c r="A27" s="1385"/>
      <c r="B27" s="340" t="s">
        <v>148</v>
      </c>
      <c r="C27" s="341">
        <v>12671</v>
      </c>
      <c r="D27" s="341">
        <v>13112</v>
      </c>
      <c r="E27" s="341">
        <v>12281</v>
      </c>
      <c r="F27" s="341">
        <v>11434</v>
      </c>
      <c r="G27" s="341">
        <v>8050</v>
      </c>
      <c r="H27" s="341">
        <v>8785</v>
      </c>
      <c r="I27" s="341">
        <v>9664</v>
      </c>
      <c r="J27" s="342">
        <v>10441</v>
      </c>
      <c r="K27" s="341">
        <v>10724</v>
      </c>
      <c r="L27" s="341">
        <v>7700</v>
      </c>
      <c r="M27" s="341">
        <v>6945</v>
      </c>
      <c r="N27" s="341">
        <v>8787</v>
      </c>
      <c r="O27" s="341">
        <v>9173</v>
      </c>
      <c r="P27" s="341">
        <f>+'C21A2'!P27+'C21A3'!P27</f>
        <v>9100</v>
      </c>
      <c r="Q27" s="341">
        <f>+'C21A2'!Q27+'C21A3'!Q27</f>
        <v>7059</v>
      </c>
    </row>
    <row r="28" spans="1:17" ht="41.4">
      <c r="A28" s="1386"/>
      <c r="B28" s="340" t="s">
        <v>149</v>
      </c>
      <c r="C28" s="343">
        <v>76</v>
      </c>
      <c r="D28" s="343">
        <v>0</v>
      </c>
      <c r="E28" s="343">
        <v>81</v>
      </c>
      <c r="F28" s="343">
        <v>143</v>
      </c>
      <c r="G28" s="343">
        <v>0</v>
      </c>
      <c r="H28" s="343">
        <v>22</v>
      </c>
      <c r="I28" s="343">
        <v>0</v>
      </c>
      <c r="J28" s="344">
        <v>0</v>
      </c>
      <c r="K28" s="343">
        <v>0</v>
      </c>
      <c r="L28" s="343">
        <v>48</v>
      </c>
      <c r="M28" s="343">
        <v>0</v>
      </c>
      <c r="N28" s="343">
        <v>0</v>
      </c>
      <c r="O28" s="341">
        <v>0</v>
      </c>
      <c r="P28" s="341">
        <f>+'C21A2'!P28+'C21A3'!P28</f>
        <v>0</v>
      </c>
      <c r="Q28" s="341">
        <f>+'C21A2'!Q28+'C21A3'!Q28</f>
        <v>0</v>
      </c>
    </row>
    <row r="29" spans="1:17">
      <c r="M29" s="578"/>
      <c r="N29" s="578"/>
      <c r="O29" s="578"/>
      <c r="P29" s="578"/>
      <c r="Q29" s="578"/>
    </row>
    <row r="30" spans="1:17">
      <c r="M30" s="578"/>
      <c r="N30" s="578"/>
      <c r="O30" s="578"/>
      <c r="P30" s="578"/>
      <c r="Q30" s="578"/>
    </row>
    <row r="31" spans="1:17">
      <c r="M31" s="578"/>
      <c r="N31" s="578"/>
      <c r="O31" s="578"/>
      <c r="P31" s="578"/>
      <c r="Q31" s="578"/>
    </row>
  </sheetData>
  <mergeCells count="5">
    <mergeCell ref="A2:B3"/>
    <mergeCell ref="C2:F2"/>
    <mergeCell ref="A4:A28"/>
    <mergeCell ref="G2:Q2"/>
    <mergeCell ref="A1:Q1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</sheetPr>
  <dimension ref="A1:S31"/>
  <sheetViews>
    <sheetView showGridLines="0" workbookViewId="0">
      <selection sqref="A1:Q1"/>
    </sheetView>
  </sheetViews>
  <sheetFormatPr baseColWidth="10" defaultColWidth="11.44140625" defaultRowHeight="13.8"/>
  <cols>
    <col min="1" max="1" width="7.6640625" style="11" customWidth="1"/>
    <col min="2" max="2" width="36.109375" style="11" customWidth="1"/>
    <col min="3" max="10" width="7.44140625" style="11" bestFit="1" customWidth="1"/>
    <col min="11" max="11" width="7.88671875" style="11" customWidth="1"/>
    <col min="12" max="17" width="7.88671875" style="161" customWidth="1"/>
    <col min="18" max="16384" width="11.44140625" style="161"/>
  </cols>
  <sheetData>
    <row r="1" spans="1:19" ht="45" customHeight="1">
      <c r="A1" s="1377" t="s">
        <v>339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9" ht="18" customHeight="1">
      <c r="A2" s="1489" t="s">
        <v>120</v>
      </c>
      <c r="B2" s="1348"/>
      <c r="C2" s="1491" t="s">
        <v>121</v>
      </c>
      <c r="D2" s="1492"/>
      <c r="E2" s="1492"/>
      <c r="F2" s="1493"/>
      <c r="G2" s="1344" t="s">
        <v>122</v>
      </c>
      <c r="H2" s="1344"/>
      <c r="I2" s="1344"/>
      <c r="J2" s="1344"/>
      <c r="K2" s="1344"/>
      <c r="L2" s="1344"/>
      <c r="M2" s="1344"/>
      <c r="N2" s="1344"/>
      <c r="O2" s="1344"/>
      <c r="P2" s="1344"/>
      <c r="Q2" s="1344"/>
    </row>
    <row r="3" spans="1:19" ht="18" customHeight="1">
      <c r="A3" s="1490"/>
      <c r="B3" s="1349"/>
      <c r="C3" s="73">
        <v>2007</v>
      </c>
      <c r="D3" s="73">
        <v>2008</v>
      </c>
      <c r="E3" s="73">
        <v>2009</v>
      </c>
      <c r="F3" s="73">
        <v>2010</v>
      </c>
      <c r="G3" s="768">
        <v>2011</v>
      </c>
      <c r="H3" s="768">
        <v>2012</v>
      </c>
      <c r="I3" s="768">
        <v>2013</v>
      </c>
      <c r="J3" s="768">
        <v>2014</v>
      </c>
      <c r="K3" s="768">
        <v>2015</v>
      </c>
      <c r="L3" s="768">
        <v>2016</v>
      </c>
      <c r="M3" s="768">
        <v>2017</v>
      </c>
      <c r="N3" s="768">
        <v>2018</v>
      </c>
      <c r="O3" s="768">
        <v>2019</v>
      </c>
      <c r="P3" s="768">
        <v>2020</v>
      </c>
      <c r="Q3" s="768">
        <v>2021</v>
      </c>
    </row>
    <row r="4" spans="1:19" s="162" customFormat="1" ht="22.5" customHeight="1">
      <c r="A4" s="1384" t="s">
        <v>150</v>
      </c>
      <c r="B4" s="345" t="s">
        <v>150</v>
      </c>
      <c r="C4" s="346">
        <v>163634</v>
      </c>
      <c r="D4" s="346">
        <v>178527</v>
      </c>
      <c r="E4" s="346">
        <v>165460</v>
      </c>
      <c r="F4" s="346">
        <v>160316</v>
      </c>
      <c r="G4" s="346">
        <v>148591</v>
      </c>
      <c r="H4" s="346">
        <v>173903</v>
      </c>
      <c r="I4" s="346">
        <v>177335</v>
      </c>
      <c r="J4" s="347">
        <v>164922</v>
      </c>
      <c r="K4" s="346">
        <v>169840</v>
      </c>
      <c r="L4" s="131">
        <f>+L5+L8+L13</f>
        <v>175977</v>
      </c>
      <c r="M4" s="131">
        <f t="shared" ref="M4:O4" si="0">+M5+M8+M13</f>
        <v>166093</v>
      </c>
      <c r="N4" s="131">
        <f t="shared" si="0"/>
        <v>185347</v>
      </c>
      <c r="O4" s="131">
        <f t="shared" si="0"/>
        <v>180710</v>
      </c>
      <c r="P4" s="131">
        <f t="shared" ref="P4:Q4" si="1">+P5+P8+P13</f>
        <v>132879</v>
      </c>
      <c r="Q4" s="131">
        <f t="shared" si="1"/>
        <v>151811</v>
      </c>
    </row>
    <row r="5" spans="1:19" s="162" customFormat="1" ht="22.5" customHeight="1">
      <c r="A5" s="1385"/>
      <c r="B5" s="338" t="s">
        <v>124</v>
      </c>
      <c r="C5" s="134">
        <v>47850</v>
      </c>
      <c r="D5" s="134">
        <v>47210</v>
      </c>
      <c r="E5" s="134">
        <v>45502</v>
      </c>
      <c r="F5" s="134">
        <v>42429</v>
      </c>
      <c r="G5" s="134">
        <v>37274</v>
      </c>
      <c r="H5" s="134">
        <v>45296</v>
      </c>
      <c r="I5" s="134">
        <v>42862</v>
      </c>
      <c r="J5" s="339">
        <v>41519</v>
      </c>
      <c r="K5" s="134">
        <v>38015</v>
      </c>
      <c r="L5" s="134">
        <f t="shared" ref="L5:Q5" si="2">+L6+L7</f>
        <v>45268</v>
      </c>
      <c r="M5" s="134">
        <f t="shared" si="2"/>
        <v>38270</v>
      </c>
      <c r="N5" s="134">
        <f t="shared" si="2"/>
        <v>42383</v>
      </c>
      <c r="O5" s="134">
        <f t="shared" si="2"/>
        <v>45836</v>
      </c>
      <c r="P5" s="134">
        <f t="shared" si="2"/>
        <v>31855</v>
      </c>
      <c r="Q5" s="134">
        <f t="shared" si="2"/>
        <v>46619</v>
      </c>
    </row>
    <row r="6" spans="1:19" ht="27.6">
      <c r="A6" s="1385"/>
      <c r="B6" s="340" t="s">
        <v>125</v>
      </c>
      <c r="C6" s="341">
        <v>46653</v>
      </c>
      <c r="D6" s="341">
        <v>46480</v>
      </c>
      <c r="E6" s="341">
        <v>44804</v>
      </c>
      <c r="F6" s="341">
        <v>41999</v>
      </c>
      <c r="G6" s="341">
        <v>36670</v>
      </c>
      <c r="H6" s="341">
        <v>44145</v>
      </c>
      <c r="I6" s="341">
        <v>42171</v>
      </c>
      <c r="J6" s="342">
        <v>41396</v>
      </c>
      <c r="K6" s="341">
        <v>37633</v>
      </c>
      <c r="L6" s="341">
        <v>44456</v>
      </c>
      <c r="M6" s="341">
        <v>37497</v>
      </c>
      <c r="N6" s="341">
        <v>40957</v>
      </c>
      <c r="O6" s="341">
        <v>45308</v>
      </c>
      <c r="P6" s="341">
        <v>31554</v>
      </c>
      <c r="Q6" s="341">
        <v>46412</v>
      </c>
    </row>
    <row r="7" spans="1:19">
      <c r="A7" s="1385"/>
      <c r="B7" s="340" t="s">
        <v>126</v>
      </c>
      <c r="C7" s="341">
        <v>1197</v>
      </c>
      <c r="D7" s="341">
        <v>730</v>
      </c>
      <c r="E7" s="341">
        <v>698</v>
      </c>
      <c r="F7" s="341">
        <v>430</v>
      </c>
      <c r="G7" s="341">
        <v>604</v>
      </c>
      <c r="H7" s="341">
        <v>1151</v>
      </c>
      <c r="I7" s="341">
        <v>691</v>
      </c>
      <c r="J7" s="342">
        <v>123</v>
      </c>
      <c r="K7" s="341">
        <v>382</v>
      </c>
      <c r="L7" s="341">
        <v>812</v>
      </c>
      <c r="M7" s="341">
        <v>773</v>
      </c>
      <c r="N7" s="341">
        <v>1426</v>
      </c>
      <c r="O7" s="341">
        <v>528</v>
      </c>
      <c r="P7" s="341">
        <v>301</v>
      </c>
      <c r="Q7" s="341">
        <v>207</v>
      </c>
    </row>
    <row r="8" spans="1:19" s="162" customFormat="1" ht="22.5" customHeight="1">
      <c r="A8" s="1385"/>
      <c r="B8" s="338" t="s">
        <v>268</v>
      </c>
      <c r="C8" s="134">
        <v>35487</v>
      </c>
      <c r="D8" s="134">
        <v>41445</v>
      </c>
      <c r="E8" s="134">
        <v>38484</v>
      </c>
      <c r="F8" s="134">
        <v>39354</v>
      </c>
      <c r="G8" s="134">
        <v>35355</v>
      </c>
      <c r="H8" s="134">
        <v>43720</v>
      </c>
      <c r="I8" s="134">
        <v>45561</v>
      </c>
      <c r="J8" s="339">
        <v>40952</v>
      </c>
      <c r="K8" s="134">
        <v>41233</v>
      </c>
      <c r="L8" s="134">
        <f>SUM(L9:L12)</f>
        <v>42143</v>
      </c>
      <c r="M8" s="134">
        <f>SUM(M9:M12)</f>
        <v>36441</v>
      </c>
      <c r="N8" s="134">
        <f>+N9+N10+N11+N12</f>
        <v>42230</v>
      </c>
      <c r="O8" s="134">
        <f>+O9+O10+O11+O12</f>
        <v>38430</v>
      </c>
      <c r="P8" s="134">
        <f>+P9+P10+P11+P12</f>
        <v>23728</v>
      </c>
      <c r="Q8" s="134">
        <f>+Q9+Q10+Q11+Q12</f>
        <v>29339</v>
      </c>
      <c r="S8" s="653"/>
    </row>
    <row r="9" spans="1:19">
      <c r="A9" s="1385"/>
      <c r="B9" s="340" t="s">
        <v>129</v>
      </c>
      <c r="C9" s="341">
        <v>12859</v>
      </c>
      <c r="D9" s="341">
        <v>12271</v>
      </c>
      <c r="E9" s="341">
        <v>14604</v>
      </c>
      <c r="F9" s="341">
        <v>14817</v>
      </c>
      <c r="G9" s="341">
        <v>9229</v>
      </c>
      <c r="H9" s="341">
        <v>11340</v>
      </c>
      <c r="I9" s="341">
        <v>11214</v>
      </c>
      <c r="J9" s="342">
        <v>8996</v>
      </c>
      <c r="K9" s="341">
        <v>12128</v>
      </c>
      <c r="L9" s="341">
        <v>10659</v>
      </c>
      <c r="M9" s="341">
        <v>9680</v>
      </c>
      <c r="N9" s="341">
        <v>12448</v>
      </c>
      <c r="O9" s="341">
        <v>11311</v>
      </c>
      <c r="P9" s="341">
        <v>6690</v>
      </c>
      <c r="Q9" s="341">
        <v>10503</v>
      </c>
      <c r="S9" s="162"/>
    </row>
    <row r="10" spans="1:19" ht="27.6">
      <c r="A10" s="1385"/>
      <c r="B10" s="340" t="s">
        <v>130</v>
      </c>
      <c r="C10" s="341">
        <v>442</v>
      </c>
      <c r="D10" s="341">
        <v>111</v>
      </c>
      <c r="E10" s="341">
        <v>444</v>
      </c>
      <c r="F10" s="341">
        <v>192</v>
      </c>
      <c r="G10" s="341">
        <v>310</v>
      </c>
      <c r="H10" s="341">
        <v>127</v>
      </c>
      <c r="I10" s="341">
        <v>228</v>
      </c>
      <c r="J10" s="342">
        <v>325</v>
      </c>
      <c r="K10" s="341">
        <v>407</v>
      </c>
      <c r="L10" s="341">
        <v>410</v>
      </c>
      <c r="M10" s="341">
        <v>478</v>
      </c>
      <c r="N10" s="341">
        <v>1117</v>
      </c>
      <c r="O10" s="341">
        <v>416</v>
      </c>
      <c r="P10" s="341">
        <v>909</v>
      </c>
      <c r="Q10" s="341">
        <v>780</v>
      </c>
    </row>
    <row r="11" spans="1:19" ht="27.6">
      <c r="A11" s="1385"/>
      <c r="B11" s="340" t="s">
        <v>131</v>
      </c>
      <c r="C11" s="341">
        <v>663</v>
      </c>
      <c r="D11" s="341">
        <v>763</v>
      </c>
      <c r="E11" s="341">
        <v>785</v>
      </c>
      <c r="F11" s="341">
        <v>466</v>
      </c>
      <c r="G11" s="341">
        <v>643</v>
      </c>
      <c r="H11" s="341">
        <v>821</v>
      </c>
      <c r="I11" s="341">
        <v>1462</v>
      </c>
      <c r="J11" s="342">
        <v>749</v>
      </c>
      <c r="K11" s="341">
        <v>717</v>
      </c>
      <c r="L11" s="341">
        <v>611</v>
      </c>
      <c r="M11" s="341">
        <v>502</v>
      </c>
      <c r="N11" s="341">
        <v>297</v>
      </c>
      <c r="O11" s="341">
        <v>509</v>
      </c>
      <c r="P11" s="341">
        <v>243</v>
      </c>
      <c r="Q11" s="341">
        <v>197</v>
      </c>
    </row>
    <row r="12" spans="1:19">
      <c r="A12" s="1385"/>
      <c r="B12" s="340" t="s">
        <v>132</v>
      </c>
      <c r="C12" s="341">
        <v>21523</v>
      </c>
      <c r="D12" s="341">
        <v>28300</v>
      </c>
      <c r="E12" s="341">
        <v>22651</v>
      </c>
      <c r="F12" s="341">
        <v>23879</v>
      </c>
      <c r="G12" s="341">
        <v>25173</v>
      </c>
      <c r="H12" s="341">
        <v>31432</v>
      </c>
      <c r="I12" s="341">
        <v>32657</v>
      </c>
      <c r="J12" s="342">
        <v>30882</v>
      </c>
      <c r="K12" s="341">
        <v>27981</v>
      </c>
      <c r="L12" s="341">
        <v>30463</v>
      </c>
      <c r="M12" s="341">
        <v>25781</v>
      </c>
      <c r="N12" s="341">
        <v>28368</v>
      </c>
      <c r="O12" s="341">
        <v>26194</v>
      </c>
      <c r="P12" s="341">
        <v>15886</v>
      </c>
      <c r="Q12" s="341">
        <v>17859</v>
      </c>
    </row>
    <row r="13" spans="1:19" s="162" customFormat="1" ht="22.5" customHeight="1">
      <c r="A13" s="1385"/>
      <c r="B13" s="338" t="s">
        <v>134</v>
      </c>
      <c r="C13" s="134">
        <v>80297</v>
      </c>
      <c r="D13" s="134">
        <v>89872</v>
      </c>
      <c r="E13" s="134">
        <v>81474</v>
      </c>
      <c r="F13" s="134">
        <v>78533</v>
      </c>
      <c r="G13" s="134">
        <v>75962</v>
      </c>
      <c r="H13" s="134">
        <v>84887</v>
      </c>
      <c r="I13" s="134">
        <v>88912</v>
      </c>
      <c r="J13" s="339">
        <v>82451</v>
      </c>
      <c r="K13" s="134">
        <v>90592</v>
      </c>
      <c r="L13" s="134">
        <f t="shared" ref="L13:Q13" si="3">SUM(L14:L28)</f>
        <v>88566</v>
      </c>
      <c r="M13" s="134">
        <f t="shared" si="3"/>
        <v>91382</v>
      </c>
      <c r="N13" s="134">
        <f t="shared" si="3"/>
        <v>100734</v>
      </c>
      <c r="O13" s="134">
        <f t="shared" si="3"/>
        <v>96444</v>
      </c>
      <c r="P13" s="134">
        <f t="shared" si="3"/>
        <v>77296</v>
      </c>
      <c r="Q13" s="134">
        <f t="shared" si="3"/>
        <v>75853</v>
      </c>
      <c r="S13" s="161"/>
    </row>
    <row r="14" spans="1:19" ht="41.4">
      <c r="A14" s="1385"/>
      <c r="B14" s="340" t="s">
        <v>135</v>
      </c>
      <c r="C14" s="341">
        <v>33752</v>
      </c>
      <c r="D14" s="341">
        <v>37242</v>
      </c>
      <c r="E14" s="341">
        <v>31443</v>
      </c>
      <c r="F14" s="341">
        <v>30135</v>
      </c>
      <c r="G14" s="341">
        <v>31928</v>
      </c>
      <c r="H14" s="341">
        <v>33382</v>
      </c>
      <c r="I14" s="341">
        <v>36244</v>
      </c>
      <c r="J14" s="342">
        <v>33894</v>
      </c>
      <c r="K14" s="341">
        <v>34088</v>
      </c>
      <c r="L14" s="341">
        <v>34627</v>
      </c>
      <c r="M14" s="341">
        <v>34902</v>
      </c>
      <c r="N14" s="341">
        <v>39663</v>
      </c>
      <c r="O14" s="341">
        <v>36932</v>
      </c>
      <c r="P14" s="341">
        <v>25890</v>
      </c>
      <c r="Q14" s="341">
        <v>25484</v>
      </c>
    </row>
    <row r="15" spans="1:19">
      <c r="A15" s="1385"/>
      <c r="B15" s="340" t="s">
        <v>136</v>
      </c>
      <c r="C15" s="341">
        <v>9833</v>
      </c>
      <c r="D15" s="341">
        <v>12843</v>
      </c>
      <c r="E15" s="341">
        <v>10716</v>
      </c>
      <c r="F15" s="341">
        <v>11329</v>
      </c>
      <c r="G15" s="341">
        <v>9857</v>
      </c>
      <c r="H15" s="341">
        <v>13336</v>
      </c>
      <c r="I15" s="341">
        <v>15373</v>
      </c>
      <c r="J15" s="342">
        <v>12218</v>
      </c>
      <c r="K15" s="341">
        <v>14601</v>
      </c>
      <c r="L15" s="341">
        <v>12716</v>
      </c>
      <c r="M15" s="341">
        <v>13996</v>
      </c>
      <c r="N15" s="341">
        <v>14711</v>
      </c>
      <c r="O15" s="341">
        <v>16312</v>
      </c>
      <c r="P15" s="341">
        <v>11100</v>
      </c>
      <c r="Q15" s="341">
        <v>12722</v>
      </c>
      <c r="S15" s="162"/>
    </row>
    <row r="16" spans="1:19">
      <c r="A16" s="1385"/>
      <c r="B16" s="340" t="s">
        <v>137</v>
      </c>
      <c r="C16" s="341">
        <v>6795</v>
      </c>
      <c r="D16" s="341">
        <v>6403</v>
      </c>
      <c r="E16" s="341">
        <v>6826</v>
      </c>
      <c r="F16" s="341">
        <v>5769</v>
      </c>
      <c r="G16" s="341">
        <v>6247</v>
      </c>
      <c r="H16" s="341">
        <v>6403</v>
      </c>
      <c r="I16" s="341">
        <v>7576</v>
      </c>
      <c r="J16" s="342">
        <v>7370</v>
      </c>
      <c r="K16" s="341">
        <v>7708</v>
      </c>
      <c r="L16" s="341">
        <v>8100</v>
      </c>
      <c r="M16" s="341">
        <v>8654</v>
      </c>
      <c r="N16" s="341">
        <v>7857</v>
      </c>
      <c r="O16" s="341">
        <v>8626</v>
      </c>
      <c r="P16" s="341">
        <v>5662</v>
      </c>
      <c r="Q16" s="341">
        <v>7612</v>
      </c>
    </row>
    <row r="17" spans="1:17">
      <c r="A17" s="1385"/>
      <c r="B17" s="340" t="s">
        <v>138</v>
      </c>
      <c r="C17" s="341">
        <v>946</v>
      </c>
      <c r="D17" s="341">
        <v>1164</v>
      </c>
      <c r="E17" s="341">
        <v>816</v>
      </c>
      <c r="F17" s="341">
        <v>886</v>
      </c>
      <c r="G17" s="341">
        <v>1913</v>
      </c>
      <c r="H17" s="341">
        <v>2621</v>
      </c>
      <c r="I17" s="341">
        <v>2099</v>
      </c>
      <c r="J17" s="342">
        <v>634</v>
      </c>
      <c r="K17" s="341">
        <v>1773</v>
      </c>
      <c r="L17" s="341">
        <v>2096</v>
      </c>
      <c r="M17" s="341">
        <v>1811</v>
      </c>
      <c r="N17" s="341">
        <v>2911</v>
      </c>
      <c r="O17" s="341">
        <v>1742</v>
      </c>
      <c r="P17" s="341">
        <v>1833</v>
      </c>
      <c r="Q17" s="341">
        <v>440</v>
      </c>
    </row>
    <row r="18" spans="1:17">
      <c r="A18" s="1385"/>
      <c r="B18" s="340" t="s">
        <v>139</v>
      </c>
      <c r="C18" s="341">
        <v>1243</v>
      </c>
      <c r="D18" s="341">
        <v>1247</v>
      </c>
      <c r="E18" s="341">
        <v>1372</v>
      </c>
      <c r="F18" s="341">
        <v>1549</v>
      </c>
      <c r="G18" s="341">
        <v>2179</v>
      </c>
      <c r="H18" s="341">
        <v>1577</v>
      </c>
      <c r="I18" s="341">
        <v>1918</v>
      </c>
      <c r="J18" s="342">
        <v>1321</v>
      </c>
      <c r="K18" s="341">
        <v>2409</v>
      </c>
      <c r="L18" s="341">
        <v>2477</v>
      </c>
      <c r="M18" s="341">
        <v>2493</v>
      </c>
      <c r="N18" s="341">
        <v>1454</v>
      </c>
      <c r="O18" s="341">
        <v>3364</v>
      </c>
      <c r="P18" s="341">
        <v>1529</v>
      </c>
      <c r="Q18" s="341">
        <v>1829</v>
      </c>
    </row>
    <row r="19" spans="1:17">
      <c r="A19" s="1385"/>
      <c r="B19" s="340" t="s">
        <v>140</v>
      </c>
      <c r="C19" s="341">
        <v>1378</v>
      </c>
      <c r="D19" s="341">
        <v>909</v>
      </c>
      <c r="E19" s="341">
        <v>1181</v>
      </c>
      <c r="F19" s="341">
        <v>729</v>
      </c>
      <c r="G19" s="341">
        <v>606</v>
      </c>
      <c r="H19" s="341">
        <v>595</v>
      </c>
      <c r="I19" s="341">
        <v>444</v>
      </c>
      <c r="J19" s="342">
        <v>678</v>
      </c>
      <c r="K19" s="341">
        <v>366</v>
      </c>
      <c r="L19" s="341">
        <v>439</v>
      </c>
      <c r="M19" s="341">
        <v>455</v>
      </c>
      <c r="N19" s="341">
        <v>735</v>
      </c>
      <c r="O19" s="341">
        <v>672</v>
      </c>
      <c r="P19" s="341">
        <v>1741</v>
      </c>
      <c r="Q19" s="341">
        <v>300</v>
      </c>
    </row>
    <row r="20" spans="1:17" ht="27.6">
      <c r="A20" s="1385"/>
      <c r="B20" s="340" t="s">
        <v>141</v>
      </c>
      <c r="C20" s="341">
        <v>2536</v>
      </c>
      <c r="D20" s="341">
        <v>4260</v>
      </c>
      <c r="E20" s="341">
        <v>3387</v>
      </c>
      <c r="F20" s="341">
        <v>5180</v>
      </c>
      <c r="G20" s="341">
        <v>2423</v>
      </c>
      <c r="H20" s="341">
        <v>2494</v>
      </c>
      <c r="I20" s="341">
        <v>2204</v>
      </c>
      <c r="J20" s="342">
        <v>3658</v>
      </c>
      <c r="K20" s="341">
        <v>1798</v>
      </c>
      <c r="L20" s="341">
        <v>2812</v>
      </c>
      <c r="M20" s="341">
        <v>1874</v>
      </c>
      <c r="N20" s="341">
        <v>3238</v>
      </c>
      <c r="O20" s="341">
        <v>1887</v>
      </c>
      <c r="P20" s="341">
        <v>1523</v>
      </c>
      <c r="Q20" s="341">
        <v>1731</v>
      </c>
    </row>
    <row r="21" spans="1:17" ht="27.6">
      <c r="A21" s="1385"/>
      <c r="B21" s="340" t="s">
        <v>142</v>
      </c>
      <c r="C21" s="341">
        <v>5260</v>
      </c>
      <c r="D21" s="341">
        <v>8046</v>
      </c>
      <c r="E21" s="341">
        <v>7471</v>
      </c>
      <c r="F21" s="341">
        <v>6102</v>
      </c>
      <c r="G21" s="341">
        <v>7642</v>
      </c>
      <c r="H21" s="341">
        <v>9026</v>
      </c>
      <c r="I21" s="341">
        <v>7143</v>
      </c>
      <c r="J21" s="342">
        <v>6973</v>
      </c>
      <c r="K21" s="341">
        <v>6428</v>
      </c>
      <c r="L21" s="341">
        <v>6192</v>
      </c>
      <c r="M21" s="341">
        <v>6242</v>
      </c>
      <c r="N21" s="341">
        <v>8328</v>
      </c>
      <c r="O21" s="341">
        <v>7387</v>
      </c>
      <c r="P21" s="341">
        <v>8323</v>
      </c>
      <c r="Q21" s="341">
        <v>7821</v>
      </c>
    </row>
    <row r="22" spans="1:17" ht="41.4">
      <c r="A22" s="1385"/>
      <c r="B22" s="340" t="s">
        <v>143</v>
      </c>
      <c r="C22" s="341">
        <v>3684</v>
      </c>
      <c r="D22" s="341">
        <v>3397</v>
      </c>
      <c r="E22" s="341">
        <v>2962</v>
      </c>
      <c r="F22" s="341">
        <v>2888</v>
      </c>
      <c r="G22" s="341">
        <v>4656</v>
      </c>
      <c r="H22" s="341">
        <v>4165</v>
      </c>
      <c r="I22" s="341">
        <v>4349</v>
      </c>
      <c r="J22" s="342">
        <v>4674</v>
      </c>
      <c r="K22" s="341">
        <v>6750</v>
      </c>
      <c r="L22" s="341">
        <v>5133</v>
      </c>
      <c r="M22" s="341">
        <v>6259</v>
      </c>
      <c r="N22" s="341">
        <v>5612</v>
      </c>
      <c r="O22" s="341">
        <v>3739</v>
      </c>
      <c r="P22" s="341">
        <v>3183</v>
      </c>
      <c r="Q22" s="341">
        <v>3979</v>
      </c>
    </row>
    <row r="23" spans="1:17">
      <c r="A23" s="1385"/>
      <c r="B23" s="340" t="s">
        <v>144</v>
      </c>
      <c r="C23" s="341">
        <v>2539</v>
      </c>
      <c r="D23" s="341">
        <v>1933</v>
      </c>
      <c r="E23" s="341">
        <v>1258</v>
      </c>
      <c r="F23" s="341">
        <v>1811</v>
      </c>
      <c r="G23" s="341">
        <v>1357</v>
      </c>
      <c r="H23" s="341">
        <v>1423</v>
      </c>
      <c r="I23" s="341">
        <v>1882</v>
      </c>
      <c r="J23" s="342">
        <v>793</v>
      </c>
      <c r="K23" s="341">
        <v>1239</v>
      </c>
      <c r="L23" s="341">
        <v>1945</v>
      </c>
      <c r="M23" s="341">
        <v>2323</v>
      </c>
      <c r="N23" s="341">
        <v>2352</v>
      </c>
      <c r="O23" s="341">
        <v>1772</v>
      </c>
      <c r="P23" s="341">
        <v>2836</v>
      </c>
      <c r="Q23" s="341">
        <v>2123</v>
      </c>
    </row>
    <row r="24" spans="1:17" ht="27.6">
      <c r="A24" s="1385"/>
      <c r="B24" s="340" t="s">
        <v>145</v>
      </c>
      <c r="C24" s="341">
        <v>997</v>
      </c>
      <c r="D24" s="341">
        <v>1525</v>
      </c>
      <c r="E24" s="341">
        <v>1149</v>
      </c>
      <c r="F24" s="341">
        <v>718</v>
      </c>
      <c r="G24" s="341">
        <v>1260</v>
      </c>
      <c r="H24" s="341">
        <v>859</v>
      </c>
      <c r="I24" s="341">
        <v>1157</v>
      </c>
      <c r="J24" s="342">
        <v>915</v>
      </c>
      <c r="K24" s="341">
        <v>1341</v>
      </c>
      <c r="L24" s="341">
        <v>1542</v>
      </c>
      <c r="M24" s="341">
        <v>1254</v>
      </c>
      <c r="N24" s="341">
        <v>1530</v>
      </c>
      <c r="O24" s="341">
        <v>1274</v>
      </c>
      <c r="P24" s="341">
        <v>320</v>
      </c>
      <c r="Q24" s="341">
        <v>1060</v>
      </c>
    </row>
    <row r="25" spans="1:17">
      <c r="A25" s="1385"/>
      <c r="B25" s="340" t="s">
        <v>146</v>
      </c>
      <c r="C25" s="341">
        <v>1970</v>
      </c>
      <c r="D25" s="341">
        <v>2045</v>
      </c>
      <c r="E25" s="341">
        <v>2724</v>
      </c>
      <c r="F25" s="341">
        <v>2197</v>
      </c>
      <c r="G25" s="341">
        <v>1247</v>
      </c>
      <c r="H25" s="341">
        <v>2543</v>
      </c>
      <c r="I25" s="341">
        <v>1582</v>
      </c>
      <c r="J25" s="342">
        <v>2694</v>
      </c>
      <c r="K25" s="341">
        <v>2934</v>
      </c>
      <c r="L25" s="341">
        <v>1707</v>
      </c>
      <c r="M25" s="341">
        <v>1668</v>
      </c>
      <c r="N25" s="341">
        <v>2045</v>
      </c>
      <c r="O25" s="341">
        <v>1404</v>
      </c>
      <c r="P25" s="341">
        <v>453</v>
      </c>
      <c r="Q25" s="341">
        <v>884</v>
      </c>
    </row>
    <row r="26" spans="1:17">
      <c r="A26" s="1385"/>
      <c r="B26" s="340" t="s">
        <v>147</v>
      </c>
      <c r="C26" s="341">
        <v>7288</v>
      </c>
      <c r="D26" s="341">
        <v>7529</v>
      </c>
      <c r="E26" s="341">
        <v>8332</v>
      </c>
      <c r="F26" s="341">
        <v>7977</v>
      </c>
      <c r="G26" s="341">
        <v>4151</v>
      </c>
      <c r="H26" s="341">
        <v>5335</v>
      </c>
      <c r="I26" s="341">
        <v>5174</v>
      </c>
      <c r="J26" s="342">
        <v>5086</v>
      </c>
      <c r="K26" s="341">
        <v>7272</v>
      </c>
      <c r="L26" s="341">
        <v>6991</v>
      </c>
      <c r="M26" s="341">
        <v>8127</v>
      </c>
      <c r="N26" s="341">
        <v>9049</v>
      </c>
      <c r="O26" s="341">
        <v>10103</v>
      </c>
      <c r="P26" s="341">
        <v>10491</v>
      </c>
      <c r="Q26" s="341">
        <v>8331</v>
      </c>
    </row>
    <row r="27" spans="1:17" ht="55.2">
      <c r="A27" s="1385"/>
      <c r="B27" s="340" t="s">
        <v>148</v>
      </c>
      <c r="C27" s="341">
        <v>2076</v>
      </c>
      <c r="D27" s="341">
        <v>1329</v>
      </c>
      <c r="E27" s="341">
        <v>1756</v>
      </c>
      <c r="F27" s="341">
        <v>1263</v>
      </c>
      <c r="G27" s="341">
        <v>496</v>
      </c>
      <c r="H27" s="341">
        <v>1128</v>
      </c>
      <c r="I27" s="341">
        <v>1767</v>
      </c>
      <c r="J27" s="342">
        <v>1543</v>
      </c>
      <c r="K27" s="341">
        <v>1885</v>
      </c>
      <c r="L27" s="341">
        <v>1741</v>
      </c>
      <c r="M27" s="341">
        <v>1324</v>
      </c>
      <c r="N27" s="341">
        <v>1249</v>
      </c>
      <c r="O27" s="341">
        <v>1230</v>
      </c>
      <c r="P27" s="341">
        <v>2412</v>
      </c>
      <c r="Q27" s="341">
        <v>1537</v>
      </c>
    </row>
    <row r="28" spans="1:17" ht="41.4">
      <c r="A28" s="1386"/>
      <c r="B28" s="348" t="s">
        <v>149</v>
      </c>
      <c r="C28" s="343">
        <v>0</v>
      </c>
      <c r="D28" s="343">
        <v>0</v>
      </c>
      <c r="E28" s="343">
        <v>81</v>
      </c>
      <c r="F28" s="343">
        <v>0</v>
      </c>
      <c r="G28" s="343">
        <v>0</v>
      </c>
      <c r="H28" s="343">
        <v>0</v>
      </c>
      <c r="I28" s="343">
        <v>0</v>
      </c>
      <c r="J28" s="344">
        <v>0</v>
      </c>
      <c r="K28" s="343">
        <v>0</v>
      </c>
      <c r="L28" s="343">
        <v>48</v>
      </c>
      <c r="M28" s="343">
        <v>0</v>
      </c>
      <c r="N28" s="343">
        <v>0</v>
      </c>
      <c r="O28" s="343"/>
      <c r="P28" s="343">
        <v>0</v>
      </c>
      <c r="Q28" s="343">
        <v>0</v>
      </c>
    </row>
    <row r="29" spans="1:17">
      <c r="M29" s="578"/>
    </row>
    <row r="30" spans="1:17">
      <c r="M30" s="578"/>
      <c r="N30" s="578"/>
      <c r="O30" s="578"/>
      <c r="P30" s="578"/>
      <c r="Q30" s="578"/>
    </row>
    <row r="31" spans="1:17">
      <c r="M31" s="578"/>
      <c r="N31" s="578"/>
      <c r="O31" s="578"/>
      <c r="P31" s="578"/>
      <c r="Q31" s="578"/>
    </row>
  </sheetData>
  <mergeCells count="5">
    <mergeCell ref="A2:B3"/>
    <mergeCell ref="C2:F2"/>
    <mergeCell ref="A4:A28"/>
    <mergeCell ref="G2:Q2"/>
    <mergeCell ref="A1:Q1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</sheetPr>
  <dimension ref="A1:Q28"/>
  <sheetViews>
    <sheetView showGridLines="0" workbookViewId="0">
      <selection sqref="A1:Q1"/>
    </sheetView>
  </sheetViews>
  <sheetFormatPr baseColWidth="10" defaultColWidth="11.44140625" defaultRowHeight="13.8"/>
  <cols>
    <col min="1" max="1" width="7.6640625" style="11" customWidth="1"/>
    <col min="2" max="2" width="36.109375" style="11" customWidth="1"/>
    <col min="3" max="10" width="7.44140625" style="11" bestFit="1" customWidth="1"/>
    <col min="11" max="11" width="7.44140625" style="11" customWidth="1"/>
    <col min="12" max="12" width="8.44140625" style="161" customWidth="1"/>
    <col min="13" max="14" width="8.109375" style="161" customWidth="1"/>
    <col min="15" max="17" width="8.6640625" style="161" customWidth="1"/>
    <col min="18" max="16384" width="11.44140625" style="161"/>
  </cols>
  <sheetData>
    <row r="1" spans="1:17" ht="45" customHeight="1">
      <c r="A1" s="1367" t="s">
        <v>339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18" customHeight="1">
      <c r="A2" s="1489" t="s">
        <v>120</v>
      </c>
      <c r="B2" s="1348"/>
      <c r="C2" s="1491" t="s">
        <v>121</v>
      </c>
      <c r="D2" s="1492"/>
      <c r="E2" s="1492"/>
      <c r="F2" s="1493"/>
      <c r="G2" s="1344" t="s">
        <v>122</v>
      </c>
      <c r="H2" s="1344"/>
      <c r="I2" s="1344"/>
      <c r="J2" s="1344"/>
      <c r="K2" s="1344"/>
      <c r="L2" s="1344"/>
      <c r="M2" s="1344"/>
      <c r="N2" s="1344"/>
      <c r="O2" s="1344"/>
      <c r="P2" s="1344"/>
      <c r="Q2" s="1344"/>
    </row>
    <row r="3" spans="1:17" ht="18" customHeight="1">
      <c r="A3" s="1490"/>
      <c r="B3" s="1349"/>
      <c r="C3" s="73">
        <v>2007</v>
      </c>
      <c r="D3" s="73">
        <v>2008</v>
      </c>
      <c r="E3" s="73">
        <v>2009</v>
      </c>
      <c r="F3" s="73">
        <v>2010</v>
      </c>
      <c r="G3" s="74">
        <v>2011</v>
      </c>
      <c r="H3" s="74">
        <v>2012</v>
      </c>
      <c r="I3" s="74">
        <v>2013</v>
      </c>
      <c r="J3" s="74">
        <v>2014</v>
      </c>
      <c r="K3" s="74">
        <v>2015</v>
      </c>
      <c r="L3" s="74">
        <v>2016</v>
      </c>
      <c r="M3" s="74">
        <v>2017</v>
      </c>
      <c r="N3" s="74">
        <v>2018</v>
      </c>
      <c r="O3" s="74">
        <v>2019</v>
      </c>
      <c r="P3" s="768">
        <v>2020</v>
      </c>
      <c r="Q3" s="768">
        <v>2021</v>
      </c>
    </row>
    <row r="4" spans="1:17" s="162" customFormat="1" ht="22.5" customHeight="1">
      <c r="A4" s="1384" t="s">
        <v>151</v>
      </c>
      <c r="B4" s="337" t="s">
        <v>151</v>
      </c>
      <c r="C4" s="346">
        <v>79277</v>
      </c>
      <c r="D4" s="346">
        <v>78421</v>
      </c>
      <c r="E4" s="346">
        <v>76795</v>
      </c>
      <c r="F4" s="346">
        <v>75872</v>
      </c>
      <c r="G4" s="346">
        <v>72673</v>
      </c>
      <c r="H4" s="346">
        <v>86160</v>
      </c>
      <c r="I4" s="346">
        <v>95108</v>
      </c>
      <c r="J4" s="347">
        <v>92569</v>
      </c>
      <c r="K4" s="346">
        <v>85789</v>
      </c>
      <c r="L4" s="346">
        <v>91544</v>
      </c>
      <c r="M4" s="346">
        <v>91750</v>
      </c>
      <c r="N4" s="579">
        <v>95163</v>
      </c>
      <c r="O4" s="579">
        <f>+O5+O8+O13</f>
        <v>95394</v>
      </c>
      <c r="P4" s="131">
        <f t="shared" ref="P4:Q4" si="0">+P5+P8+P13</f>
        <v>73423</v>
      </c>
      <c r="Q4" s="131">
        <f t="shared" si="0"/>
        <v>75033</v>
      </c>
    </row>
    <row r="5" spans="1:17" s="162" customFormat="1" ht="22.5" customHeight="1">
      <c r="A5" s="1385"/>
      <c r="B5" s="349" t="s">
        <v>124</v>
      </c>
      <c r="C5" s="134">
        <v>9800</v>
      </c>
      <c r="D5" s="134">
        <v>8241</v>
      </c>
      <c r="E5" s="134">
        <v>8529</v>
      </c>
      <c r="F5" s="134">
        <v>8134</v>
      </c>
      <c r="G5" s="134">
        <v>7333</v>
      </c>
      <c r="H5" s="134">
        <v>12074</v>
      </c>
      <c r="I5" s="134">
        <v>15109</v>
      </c>
      <c r="J5" s="339">
        <v>11955</v>
      </c>
      <c r="K5" s="134">
        <v>11300</v>
      </c>
      <c r="L5" s="134">
        <v>13531</v>
      </c>
      <c r="M5" s="134">
        <v>12933</v>
      </c>
      <c r="N5" s="134">
        <f>+N6+N7</f>
        <v>12794</v>
      </c>
      <c r="O5" s="134">
        <f>+O6+O7</f>
        <v>14285</v>
      </c>
      <c r="P5" s="134">
        <f>+P6+P7</f>
        <v>12534</v>
      </c>
      <c r="Q5" s="134">
        <f>+Q6+Q7</f>
        <v>12126</v>
      </c>
    </row>
    <row r="6" spans="1:17" ht="27.6">
      <c r="A6" s="1385"/>
      <c r="B6" s="340" t="s">
        <v>125</v>
      </c>
      <c r="C6" s="341">
        <v>9740</v>
      </c>
      <c r="D6" s="341">
        <v>8142</v>
      </c>
      <c r="E6" s="341">
        <v>8489</v>
      </c>
      <c r="F6" s="341">
        <v>8051</v>
      </c>
      <c r="G6" s="341">
        <v>7333</v>
      </c>
      <c r="H6" s="341">
        <v>11995</v>
      </c>
      <c r="I6" s="341">
        <v>15090</v>
      </c>
      <c r="J6" s="342">
        <v>11656</v>
      </c>
      <c r="K6" s="341">
        <v>11300</v>
      </c>
      <c r="L6" s="341">
        <v>13414</v>
      </c>
      <c r="M6" s="341">
        <v>12865</v>
      </c>
      <c r="N6" s="341">
        <v>12646</v>
      </c>
      <c r="O6" s="341">
        <v>14217</v>
      </c>
      <c r="P6" s="341">
        <v>12534</v>
      </c>
      <c r="Q6" s="341">
        <v>11922</v>
      </c>
    </row>
    <row r="7" spans="1:17">
      <c r="A7" s="1385"/>
      <c r="B7" s="340" t="s">
        <v>126</v>
      </c>
      <c r="C7" s="341">
        <v>60</v>
      </c>
      <c r="D7" s="341">
        <v>99</v>
      </c>
      <c r="E7" s="341">
        <v>40</v>
      </c>
      <c r="F7" s="341">
        <v>83</v>
      </c>
      <c r="G7" s="341">
        <v>0</v>
      </c>
      <c r="H7" s="341">
        <v>79</v>
      </c>
      <c r="I7" s="341">
        <v>19</v>
      </c>
      <c r="J7" s="342">
        <v>299</v>
      </c>
      <c r="K7" s="341">
        <v>0</v>
      </c>
      <c r="L7" s="341">
        <v>117</v>
      </c>
      <c r="M7" s="341">
        <v>68</v>
      </c>
      <c r="N7" s="341">
        <v>148</v>
      </c>
      <c r="O7" s="341">
        <v>68</v>
      </c>
      <c r="P7" s="341">
        <v>0</v>
      </c>
      <c r="Q7" s="341">
        <v>204</v>
      </c>
    </row>
    <row r="8" spans="1:17" s="162" customFormat="1" ht="22.5" customHeight="1">
      <c r="A8" s="1385"/>
      <c r="B8" s="349" t="s">
        <v>268</v>
      </c>
      <c r="C8" s="134">
        <v>7222</v>
      </c>
      <c r="D8" s="134">
        <v>5922</v>
      </c>
      <c r="E8" s="134">
        <v>7495</v>
      </c>
      <c r="F8" s="134">
        <v>7451</v>
      </c>
      <c r="G8" s="134">
        <v>7470</v>
      </c>
      <c r="H8" s="134">
        <v>6468</v>
      </c>
      <c r="I8" s="134">
        <v>8136</v>
      </c>
      <c r="J8" s="339">
        <v>6758</v>
      </c>
      <c r="K8" s="134">
        <v>6722</v>
      </c>
      <c r="L8" s="134">
        <v>12869</v>
      </c>
      <c r="M8" s="134">
        <v>10119</v>
      </c>
      <c r="N8" s="134">
        <f>+N9+N10+N11+N12</f>
        <v>10081</v>
      </c>
      <c r="O8" s="134">
        <f>+O9+O10+O11+O12</f>
        <v>8607</v>
      </c>
      <c r="P8" s="134">
        <f>+P9+P10+P11+P12</f>
        <v>9522</v>
      </c>
      <c r="Q8" s="134">
        <f>+Q9+Q10+Q11+Q12</f>
        <v>8807</v>
      </c>
    </row>
    <row r="9" spans="1:17">
      <c r="A9" s="1385"/>
      <c r="B9" s="340" t="s">
        <v>129</v>
      </c>
      <c r="C9" s="341">
        <v>6869</v>
      </c>
      <c r="D9" s="341">
        <v>5388</v>
      </c>
      <c r="E9" s="341">
        <v>6652</v>
      </c>
      <c r="F9" s="341">
        <v>6486</v>
      </c>
      <c r="G9" s="341">
        <v>5344</v>
      </c>
      <c r="H9" s="341">
        <v>4961</v>
      </c>
      <c r="I9" s="341">
        <v>6007</v>
      </c>
      <c r="J9" s="342">
        <v>4447</v>
      </c>
      <c r="K9" s="341">
        <v>5232</v>
      </c>
      <c r="L9" s="341">
        <v>10578</v>
      </c>
      <c r="M9" s="341">
        <v>7198</v>
      </c>
      <c r="N9" s="341">
        <v>8007</v>
      </c>
      <c r="O9" s="341">
        <v>7633</v>
      </c>
      <c r="P9" s="341">
        <v>7924</v>
      </c>
      <c r="Q9" s="341">
        <v>7586</v>
      </c>
    </row>
    <row r="10" spans="1:17" ht="27.6">
      <c r="A10" s="1385"/>
      <c r="B10" s="340" t="s">
        <v>130</v>
      </c>
      <c r="C10" s="341">
        <v>0</v>
      </c>
      <c r="D10" s="341">
        <v>135</v>
      </c>
      <c r="E10" s="341">
        <v>0</v>
      </c>
      <c r="F10" s="341">
        <v>0</v>
      </c>
      <c r="G10" s="341">
        <v>85</v>
      </c>
      <c r="H10" s="341">
        <v>0</v>
      </c>
      <c r="I10" s="341">
        <v>473</v>
      </c>
      <c r="J10" s="342">
        <v>218</v>
      </c>
      <c r="K10" s="341">
        <v>67</v>
      </c>
      <c r="L10" s="341">
        <v>175</v>
      </c>
      <c r="M10" s="341">
        <v>174</v>
      </c>
      <c r="N10" s="341">
        <v>90</v>
      </c>
      <c r="O10" s="341">
        <v>30</v>
      </c>
      <c r="P10" s="341">
        <v>0</v>
      </c>
      <c r="Q10" s="341">
        <v>122</v>
      </c>
    </row>
    <row r="11" spans="1:17" ht="27.6">
      <c r="A11" s="1385"/>
      <c r="B11" s="340" t="s">
        <v>131</v>
      </c>
      <c r="C11" s="341">
        <v>18</v>
      </c>
      <c r="D11" s="341">
        <v>160</v>
      </c>
      <c r="E11" s="341">
        <v>260</v>
      </c>
      <c r="F11" s="341">
        <v>291</v>
      </c>
      <c r="G11" s="341">
        <v>490</v>
      </c>
      <c r="H11" s="341">
        <v>76</v>
      </c>
      <c r="I11" s="341">
        <v>314</v>
      </c>
      <c r="J11" s="342">
        <v>128</v>
      </c>
      <c r="K11" s="341">
        <v>100</v>
      </c>
      <c r="L11" s="341">
        <v>194</v>
      </c>
      <c r="M11" s="341">
        <v>284</v>
      </c>
      <c r="N11" s="341">
        <v>54</v>
      </c>
      <c r="O11" s="341">
        <v>60</v>
      </c>
      <c r="P11" s="341">
        <v>445</v>
      </c>
      <c r="Q11" s="341">
        <v>247</v>
      </c>
    </row>
    <row r="12" spans="1:17">
      <c r="A12" s="1385"/>
      <c r="B12" s="340" t="s">
        <v>132</v>
      </c>
      <c r="C12" s="341">
        <v>335</v>
      </c>
      <c r="D12" s="341">
        <v>239</v>
      </c>
      <c r="E12" s="341">
        <v>583</v>
      </c>
      <c r="F12" s="341">
        <v>674</v>
      </c>
      <c r="G12" s="341">
        <v>1551</v>
      </c>
      <c r="H12" s="341">
        <v>1431</v>
      </c>
      <c r="I12" s="341">
        <v>1342</v>
      </c>
      <c r="J12" s="342">
        <v>1965</v>
      </c>
      <c r="K12" s="341">
        <v>1323</v>
      </c>
      <c r="L12" s="341">
        <v>1922</v>
      </c>
      <c r="M12" s="341">
        <v>2463</v>
      </c>
      <c r="N12" s="341">
        <v>1930</v>
      </c>
      <c r="O12" s="341">
        <v>884</v>
      </c>
      <c r="P12" s="341">
        <v>1153</v>
      </c>
      <c r="Q12" s="341">
        <v>852</v>
      </c>
    </row>
    <row r="13" spans="1:17" s="162" customFormat="1" ht="22.5" customHeight="1">
      <c r="A13" s="1385"/>
      <c r="B13" s="349" t="s">
        <v>134</v>
      </c>
      <c r="C13" s="134">
        <v>62255</v>
      </c>
      <c r="D13" s="134">
        <v>64258</v>
      </c>
      <c r="E13" s="134">
        <v>60771</v>
      </c>
      <c r="F13" s="134">
        <v>60287</v>
      </c>
      <c r="G13" s="134">
        <v>57870</v>
      </c>
      <c r="H13" s="134">
        <v>67618</v>
      </c>
      <c r="I13" s="134">
        <v>71863</v>
      </c>
      <c r="J13" s="339">
        <v>73856</v>
      </c>
      <c r="K13" s="134">
        <v>67767</v>
      </c>
      <c r="L13" s="134">
        <v>65144</v>
      </c>
      <c r="M13" s="134">
        <v>68698</v>
      </c>
      <c r="N13" s="134">
        <f>SUM(N14:N28)</f>
        <v>72288</v>
      </c>
      <c r="O13" s="134">
        <f>SUM(O14:O28)</f>
        <v>72502</v>
      </c>
      <c r="P13" s="134">
        <f>SUM(P14:P28)</f>
        <v>51367</v>
      </c>
      <c r="Q13" s="134">
        <f>SUM(Q14:Q28)</f>
        <v>54100</v>
      </c>
    </row>
    <row r="14" spans="1:17" ht="41.4">
      <c r="A14" s="1385"/>
      <c r="B14" s="340" t="s">
        <v>135</v>
      </c>
      <c r="C14" s="341">
        <v>21200</v>
      </c>
      <c r="D14" s="341">
        <v>20929</v>
      </c>
      <c r="E14" s="341">
        <v>18131</v>
      </c>
      <c r="F14" s="341">
        <v>19375</v>
      </c>
      <c r="G14" s="341">
        <v>19940</v>
      </c>
      <c r="H14" s="341">
        <v>24893</v>
      </c>
      <c r="I14" s="341">
        <v>23522</v>
      </c>
      <c r="J14" s="342">
        <v>26257</v>
      </c>
      <c r="K14" s="341">
        <v>23266</v>
      </c>
      <c r="L14" s="341">
        <v>22526</v>
      </c>
      <c r="M14" s="341">
        <v>24081</v>
      </c>
      <c r="N14" s="341">
        <v>25136</v>
      </c>
      <c r="O14" s="341">
        <v>24341</v>
      </c>
      <c r="P14" s="341">
        <v>19906</v>
      </c>
      <c r="Q14" s="341">
        <v>21844</v>
      </c>
    </row>
    <row r="15" spans="1:17">
      <c r="A15" s="1385"/>
      <c r="B15" s="340" t="s">
        <v>136</v>
      </c>
      <c r="C15" s="341">
        <v>2156</v>
      </c>
      <c r="D15" s="341">
        <v>1877</v>
      </c>
      <c r="E15" s="341">
        <v>2726</v>
      </c>
      <c r="F15" s="341">
        <v>2510</v>
      </c>
      <c r="G15" s="341">
        <v>3042</v>
      </c>
      <c r="H15" s="341">
        <v>3101</v>
      </c>
      <c r="I15" s="341">
        <v>2605</v>
      </c>
      <c r="J15" s="342">
        <v>2527</v>
      </c>
      <c r="K15" s="341">
        <v>2662</v>
      </c>
      <c r="L15" s="341">
        <v>1876</v>
      </c>
      <c r="M15" s="341">
        <v>3120</v>
      </c>
      <c r="N15" s="341">
        <v>2834</v>
      </c>
      <c r="O15" s="341">
        <v>1125</v>
      </c>
      <c r="P15" s="341">
        <v>861</v>
      </c>
      <c r="Q15" s="341">
        <v>914</v>
      </c>
    </row>
    <row r="16" spans="1:17">
      <c r="A16" s="1385"/>
      <c r="B16" s="340" t="s">
        <v>137</v>
      </c>
      <c r="C16" s="341">
        <v>6855</v>
      </c>
      <c r="D16" s="341">
        <v>7057</v>
      </c>
      <c r="E16" s="341">
        <v>6639</v>
      </c>
      <c r="F16" s="341">
        <v>6368</v>
      </c>
      <c r="G16" s="341">
        <v>7102</v>
      </c>
      <c r="H16" s="341">
        <v>7394</v>
      </c>
      <c r="I16" s="341">
        <v>8646</v>
      </c>
      <c r="J16" s="342">
        <v>7976</v>
      </c>
      <c r="K16" s="341">
        <v>8057</v>
      </c>
      <c r="L16" s="341">
        <v>10201</v>
      </c>
      <c r="M16" s="341">
        <v>10690</v>
      </c>
      <c r="N16" s="341">
        <v>11884</v>
      </c>
      <c r="O16" s="341">
        <v>9292</v>
      </c>
      <c r="P16" s="341">
        <v>5310</v>
      </c>
      <c r="Q16" s="341">
        <v>9093</v>
      </c>
    </row>
    <row r="17" spans="1:17">
      <c r="A17" s="1385"/>
      <c r="B17" s="340" t="s">
        <v>138</v>
      </c>
      <c r="C17" s="341">
        <v>762</v>
      </c>
      <c r="D17" s="341">
        <v>442</v>
      </c>
      <c r="E17" s="341">
        <v>212</v>
      </c>
      <c r="F17" s="341">
        <v>545</v>
      </c>
      <c r="G17" s="341">
        <v>1558</v>
      </c>
      <c r="H17" s="341">
        <v>893</v>
      </c>
      <c r="I17" s="341">
        <v>1457</v>
      </c>
      <c r="J17" s="342">
        <v>972</v>
      </c>
      <c r="K17" s="341">
        <v>1646</v>
      </c>
      <c r="L17" s="341">
        <v>632</v>
      </c>
      <c r="M17" s="341">
        <v>958</v>
      </c>
      <c r="N17" s="341">
        <v>666</v>
      </c>
      <c r="O17" s="341">
        <v>1909</v>
      </c>
      <c r="P17" s="341">
        <v>1188</v>
      </c>
      <c r="Q17" s="341">
        <v>405</v>
      </c>
    </row>
    <row r="18" spans="1:17">
      <c r="A18" s="1385"/>
      <c r="B18" s="340" t="s">
        <v>139</v>
      </c>
      <c r="C18" s="341">
        <v>2802</v>
      </c>
      <c r="D18" s="341">
        <v>3058</v>
      </c>
      <c r="E18" s="341">
        <v>3042</v>
      </c>
      <c r="F18" s="341">
        <v>3311</v>
      </c>
      <c r="G18" s="341">
        <v>2295</v>
      </c>
      <c r="H18" s="341">
        <v>3179</v>
      </c>
      <c r="I18" s="341">
        <v>4942</v>
      </c>
      <c r="J18" s="342">
        <v>5112</v>
      </c>
      <c r="K18" s="341">
        <v>4532</v>
      </c>
      <c r="L18" s="341">
        <v>2921</v>
      </c>
      <c r="M18" s="341">
        <v>3623</v>
      </c>
      <c r="N18" s="341">
        <v>2226</v>
      </c>
      <c r="O18" s="341">
        <v>3605</v>
      </c>
      <c r="P18" s="341">
        <v>2649</v>
      </c>
      <c r="Q18" s="341">
        <v>1713</v>
      </c>
    </row>
    <row r="19" spans="1:17">
      <c r="A19" s="1385"/>
      <c r="B19" s="340" t="s">
        <v>140</v>
      </c>
      <c r="C19" s="341">
        <v>953</v>
      </c>
      <c r="D19" s="341">
        <v>395</v>
      </c>
      <c r="E19" s="341">
        <v>176</v>
      </c>
      <c r="F19" s="341">
        <v>224</v>
      </c>
      <c r="G19" s="341">
        <v>284</v>
      </c>
      <c r="H19" s="341">
        <v>0</v>
      </c>
      <c r="I19" s="341">
        <v>1228</v>
      </c>
      <c r="J19" s="342">
        <v>1237</v>
      </c>
      <c r="K19" s="341">
        <v>444</v>
      </c>
      <c r="L19" s="341">
        <v>505</v>
      </c>
      <c r="M19" s="341">
        <v>630</v>
      </c>
      <c r="N19" s="341">
        <v>437</v>
      </c>
      <c r="O19" s="341">
        <v>776</v>
      </c>
      <c r="P19" s="341">
        <v>0</v>
      </c>
      <c r="Q19" s="341">
        <v>426</v>
      </c>
    </row>
    <row r="20" spans="1:17" ht="27.6">
      <c r="A20" s="1385"/>
      <c r="B20" s="340" t="s">
        <v>141</v>
      </c>
      <c r="C20" s="341">
        <v>2602</v>
      </c>
      <c r="D20" s="341">
        <v>2630</v>
      </c>
      <c r="E20" s="341">
        <v>4502</v>
      </c>
      <c r="F20" s="341">
        <v>3860</v>
      </c>
      <c r="G20" s="341">
        <v>2801</v>
      </c>
      <c r="H20" s="341">
        <v>2264</v>
      </c>
      <c r="I20" s="341">
        <v>1799</v>
      </c>
      <c r="J20" s="342">
        <v>3437</v>
      </c>
      <c r="K20" s="341">
        <v>2112</v>
      </c>
      <c r="L20" s="341">
        <v>2430</v>
      </c>
      <c r="M20" s="341">
        <v>3160</v>
      </c>
      <c r="N20" s="341">
        <v>3321</v>
      </c>
      <c r="O20" s="341">
        <v>2635</v>
      </c>
      <c r="P20" s="341">
        <v>1501</v>
      </c>
      <c r="Q20" s="341">
        <v>1639</v>
      </c>
    </row>
    <row r="21" spans="1:17" ht="27.6">
      <c r="A21" s="1385"/>
      <c r="B21" s="340" t="s">
        <v>142</v>
      </c>
      <c r="C21" s="341">
        <v>2121</v>
      </c>
      <c r="D21" s="341">
        <v>1464</v>
      </c>
      <c r="E21" s="341">
        <v>2406</v>
      </c>
      <c r="F21" s="341">
        <v>2370</v>
      </c>
      <c r="G21" s="341">
        <v>2910</v>
      </c>
      <c r="H21" s="341">
        <v>3307</v>
      </c>
      <c r="I21" s="341">
        <v>4115</v>
      </c>
      <c r="J21" s="342">
        <v>3484</v>
      </c>
      <c r="K21" s="341">
        <v>2813</v>
      </c>
      <c r="L21" s="341">
        <v>3463</v>
      </c>
      <c r="M21" s="341">
        <v>3037</v>
      </c>
      <c r="N21" s="341">
        <v>1251</v>
      </c>
      <c r="O21" s="341">
        <v>2593</v>
      </c>
      <c r="P21" s="341">
        <v>1961</v>
      </c>
      <c r="Q21" s="341">
        <v>3062</v>
      </c>
    </row>
    <row r="22" spans="1:17" ht="41.4">
      <c r="A22" s="1385"/>
      <c r="B22" s="340" t="s">
        <v>143</v>
      </c>
      <c r="C22" s="341">
        <v>2513</v>
      </c>
      <c r="D22" s="341">
        <v>2005</v>
      </c>
      <c r="E22" s="341">
        <v>2772</v>
      </c>
      <c r="F22" s="341">
        <v>2320</v>
      </c>
      <c r="G22" s="341">
        <v>2829</v>
      </c>
      <c r="H22" s="341">
        <v>3385</v>
      </c>
      <c r="I22" s="341">
        <v>3591</v>
      </c>
      <c r="J22" s="342">
        <v>2914</v>
      </c>
      <c r="K22" s="341">
        <v>3321</v>
      </c>
      <c r="L22" s="341">
        <v>4118</v>
      </c>
      <c r="M22" s="341">
        <v>3325</v>
      </c>
      <c r="N22" s="341">
        <v>3603</v>
      </c>
      <c r="O22" s="341">
        <v>3051</v>
      </c>
      <c r="P22" s="341">
        <v>3141</v>
      </c>
      <c r="Q22" s="341">
        <v>2123</v>
      </c>
    </row>
    <row r="23" spans="1:17">
      <c r="A23" s="1385"/>
      <c r="B23" s="340" t="s">
        <v>144</v>
      </c>
      <c r="C23" s="341">
        <v>2282</v>
      </c>
      <c r="D23" s="341">
        <v>3637</v>
      </c>
      <c r="E23" s="341">
        <v>2585</v>
      </c>
      <c r="F23" s="341">
        <v>2676</v>
      </c>
      <c r="G23" s="341">
        <v>2162</v>
      </c>
      <c r="H23" s="341">
        <v>3211</v>
      </c>
      <c r="I23" s="341">
        <v>3197</v>
      </c>
      <c r="J23" s="342">
        <v>1863</v>
      </c>
      <c r="K23" s="341">
        <v>1598</v>
      </c>
      <c r="L23" s="341">
        <v>2433</v>
      </c>
      <c r="M23" s="341">
        <v>2475</v>
      </c>
      <c r="N23" s="341">
        <v>2184</v>
      </c>
      <c r="O23" s="341">
        <v>2588</v>
      </c>
      <c r="P23" s="341">
        <v>2228</v>
      </c>
      <c r="Q23" s="341">
        <v>1548</v>
      </c>
    </row>
    <row r="24" spans="1:17" ht="27.6">
      <c r="A24" s="1385"/>
      <c r="B24" s="340" t="s">
        <v>145</v>
      </c>
      <c r="C24" s="341">
        <v>2691</v>
      </c>
      <c r="D24" s="341">
        <v>3725</v>
      </c>
      <c r="E24" s="341">
        <v>2189</v>
      </c>
      <c r="F24" s="341">
        <v>2755</v>
      </c>
      <c r="G24" s="341">
        <v>2804</v>
      </c>
      <c r="H24" s="341">
        <v>3000</v>
      </c>
      <c r="I24" s="341">
        <v>3437</v>
      </c>
      <c r="J24" s="342">
        <v>4582</v>
      </c>
      <c r="K24" s="341">
        <v>3287</v>
      </c>
      <c r="L24" s="341">
        <v>4757</v>
      </c>
      <c r="M24" s="341">
        <v>3844</v>
      </c>
      <c r="N24" s="341">
        <v>4848</v>
      </c>
      <c r="O24" s="341">
        <v>4252</v>
      </c>
      <c r="P24" s="341">
        <v>3135</v>
      </c>
      <c r="Q24" s="341">
        <v>2752</v>
      </c>
    </row>
    <row r="25" spans="1:17">
      <c r="A25" s="1385"/>
      <c r="B25" s="340" t="s">
        <v>146</v>
      </c>
      <c r="C25" s="341">
        <v>996</v>
      </c>
      <c r="D25" s="341">
        <v>943</v>
      </c>
      <c r="E25" s="341">
        <v>1196</v>
      </c>
      <c r="F25" s="341">
        <v>741</v>
      </c>
      <c r="G25" s="341">
        <v>1136</v>
      </c>
      <c r="H25" s="341">
        <v>1886</v>
      </c>
      <c r="I25" s="341">
        <v>1441</v>
      </c>
      <c r="J25" s="342">
        <v>1166</v>
      </c>
      <c r="K25" s="341">
        <v>1720</v>
      </c>
      <c r="L25" s="341">
        <v>322</v>
      </c>
      <c r="M25" s="341">
        <v>1176</v>
      </c>
      <c r="N25" s="341">
        <v>1070</v>
      </c>
      <c r="O25" s="341">
        <v>2142</v>
      </c>
      <c r="P25" s="341">
        <v>122</v>
      </c>
      <c r="Q25" s="341">
        <v>426</v>
      </c>
    </row>
    <row r="26" spans="1:17">
      <c r="A26" s="1385"/>
      <c r="B26" s="340" t="s">
        <v>147</v>
      </c>
      <c r="C26" s="341">
        <v>3651</v>
      </c>
      <c r="D26" s="341">
        <v>4313</v>
      </c>
      <c r="E26" s="341">
        <v>3670</v>
      </c>
      <c r="F26" s="341">
        <v>2918</v>
      </c>
      <c r="G26" s="341">
        <v>1453</v>
      </c>
      <c r="H26" s="341">
        <v>3426</v>
      </c>
      <c r="I26" s="341">
        <v>3986</v>
      </c>
      <c r="J26" s="342">
        <v>3431</v>
      </c>
      <c r="K26" s="341">
        <v>3470</v>
      </c>
      <c r="L26" s="341">
        <v>3001</v>
      </c>
      <c r="M26" s="341">
        <v>2958</v>
      </c>
      <c r="N26" s="341">
        <v>5290</v>
      </c>
      <c r="O26" s="341">
        <v>6250</v>
      </c>
      <c r="P26" s="341">
        <v>2677</v>
      </c>
      <c r="Q26" s="341">
        <v>2633</v>
      </c>
    </row>
    <row r="27" spans="1:17" ht="55.2">
      <c r="A27" s="1385"/>
      <c r="B27" s="340" t="s">
        <v>148</v>
      </c>
      <c r="C27" s="341">
        <v>10595</v>
      </c>
      <c r="D27" s="341">
        <v>11783</v>
      </c>
      <c r="E27" s="341">
        <v>10525</v>
      </c>
      <c r="F27" s="341">
        <v>10171</v>
      </c>
      <c r="G27" s="341">
        <v>7554</v>
      </c>
      <c r="H27" s="341">
        <v>7657</v>
      </c>
      <c r="I27" s="341">
        <v>7897</v>
      </c>
      <c r="J27" s="342">
        <v>8898</v>
      </c>
      <c r="K27" s="341">
        <v>8839</v>
      </c>
      <c r="L27" s="341">
        <v>5959</v>
      </c>
      <c r="M27" s="341">
        <v>5621</v>
      </c>
      <c r="N27" s="341">
        <v>7538</v>
      </c>
      <c r="O27" s="341">
        <v>7943</v>
      </c>
      <c r="P27" s="341">
        <v>6688</v>
      </c>
      <c r="Q27" s="341">
        <v>5522</v>
      </c>
    </row>
    <row r="28" spans="1:17" ht="41.4">
      <c r="A28" s="1386"/>
      <c r="B28" s="348" t="s">
        <v>149</v>
      </c>
      <c r="C28" s="343">
        <v>76</v>
      </c>
      <c r="D28" s="350">
        <v>0</v>
      </c>
      <c r="E28" s="343">
        <v>0</v>
      </c>
      <c r="F28" s="343">
        <v>143</v>
      </c>
      <c r="G28" s="350">
        <v>0</v>
      </c>
      <c r="H28" s="343">
        <v>22</v>
      </c>
      <c r="I28" s="350">
        <v>0</v>
      </c>
      <c r="J28" s="351">
        <v>0</v>
      </c>
      <c r="K28" s="350">
        <v>0</v>
      </c>
      <c r="L28" s="350">
        <v>0</v>
      </c>
      <c r="M28" s="350">
        <v>0</v>
      </c>
      <c r="N28" s="350">
        <v>0</v>
      </c>
      <c r="O28" s="350">
        <v>0</v>
      </c>
      <c r="P28" s="350">
        <v>0</v>
      </c>
      <c r="Q28" s="350">
        <v>0</v>
      </c>
    </row>
  </sheetData>
  <mergeCells count="5">
    <mergeCell ref="A2:B3"/>
    <mergeCell ref="C2:F2"/>
    <mergeCell ref="A4:A28"/>
    <mergeCell ref="G2:Q2"/>
    <mergeCell ref="A1:Q1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</sheetPr>
  <dimension ref="A1:Q30"/>
  <sheetViews>
    <sheetView showGridLines="0" workbookViewId="0">
      <selection sqref="A1:Q1"/>
    </sheetView>
  </sheetViews>
  <sheetFormatPr baseColWidth="10" defaultColWidth="11.44140625" defaultRowHeight="13.8"/>
  <cols>
    <col min="1" max="1" width="7.5546875" style="161" customWidth="1"/>
    <col min="2" max="2" width="35.6640625" style="11" customWidth="1"/>
    <col min="3" max="11" width="7.109375" style="11" customWidth="1"/>
    <col min="12" max="14" width="7.5546875" style="161" customWidth="1"/>
    <col min="15" max="17" width="7.44140625" style="161" customWidth="1"/>
    <col min="18" max="16384" width="11.44140625" style="161"/>
  </cols>
  <sheetData>
    <row r="1" spans="1:17" ht="45" customHeight="1">
      <c r="A1" s="1377" t="s">
        <v>340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7" ht="18" customHeight="1">
      <c r="A2" s="1489" t="s">
        <v>120</v>
      </c>
      <c r="B2" s="1348"/>
      <c r="C2" s="1491" t="s">
        <v>121</v>
      </c>
      <c r="D2" s="1492"/>
      <c r="E2" s="1492"/>
      <c r="F2" s="1493"/>
      <c r="G2" s="1494" t="s">
        <v>122</v>
      </c>
      <c r="H2" s="1495"/>
      <c r="I2" s="1495"/>
      <c r="J2" s="1495"/>
      <c r="K2" s="1495"/>
      <c r="L2" s="1495"/>
      <c r="M2" s="1495"/>
      <c r="N2" s="1495"/>
      <c r="O2" s="1495"/>
      <c r="P2" s="1495"/>
      <c r="Q2" s="1495"/>
    </row>
    <row r="3" spans="1:17" ht="18" customHeight="1">
      <c r="A3" s="1490"/>
      <c r="B3" s="1349"/>
      <c r="C3" s="73">
        <v>2007</v>
      </c>
      <c r="D3" s="73">
        <v>2008</v>
      </c>
      <c r="E3" s="73">
        <v>2009</v>
      </c>
      <c r="F3" s="73">
        <v>2010</v>
      </c>
      <c r="G3" s="74">
        <v>2011</v>
      </c>
      <c r="H3" s="74">
        <v>2012</v>
      </c>
      <c r="I3" s="74">
        <v>2013</v>
      </c>
      <c r="J3" s="580">
        <v>2014</v>
      </c>
      <c r="K3" s="74">
        <v>2015</v>
      </c>
      <c r="L3" s="74">
        <v>2016</v>
      </c>
      <c r="M3" s="74">
        <v>2017</v>
      </c>
      <c r="N3" s="74">
        <v>2018</v>
      </c>
      <c r="O3" s="74">
        <v>2019</v>
      </c>
      <c r="P3" s="74">
        <v>2020</v>
      </c>
      <c r="Q3" s="74">
        <v>2021</v>
      </c>
    </row>
    <row r="4" spans="1:17" s="162" customFormat="1" ht="22.5" customHeight="1">
      <c r="A4" s="1384" t="s">
        <v>119</v>
      </c>
      <c r="B4" s="337" t="s">
        <v>119</v>
      </c>
      <c r="C4" s="352">
        <v>100</v>
      </c>
      <c r="D4" s="352">
        <v>100</v>
      </c>
      <c r="E4" s="352">
        <v>100</v>
      </c>
      <c r="F4" s="352">
        <v>100</v>
      </c>
      <c r="G4" s="352">
        <v>100</v>
      </c>
      <c r="H4" s="352">
        <v>100</v>
      </c>
      <c r="I4" s="352">
        <v>100</v>
      </c>
      <c r="J4" s="353">
        <v>100</v>
      </c>
      <c r="K4" s="352">
        <v>100</v>
      </c>
      <c r="L4" s="352">
        <f>+L5+L8+L13</f>
        <v>100</v>
      </c>
      <c r="M4" s="352">
        <v>100</v>
      </c>
      <c r="N4" s="352">
        <f>+'C21A1'!N4/'C21A1'!$N$4*100</f>
        <v>100</v>
      </c>
      <c r="O4" s="352">
        <f>+'C21A1'!O4/'C21A1'!O4*100</f>
        <v>100</v>
      </c>
      <c r="P4" s="352">
        <f>+'C21A1'!P4/'C21A1'!P4*100</f>
        <v>100</v>
      </c>
      <c r="Q4" s="352">
        <f>+'C21A1'!Q4/'C21A1'!Q4*100</f>
        <v>100</v>
      </c>
    </row>
    <row r="5" spans="1:17" s="162" customFormat="1" ht="22.5" customHeight="1">
      <c r="A5" s="1385"/>
      <c r="B5" s="338" t="s">
        <v>269</v>
      </c>
      <c r="C5" s="354">
        <v>23.732972158527197</v>
      </c>
      <c r="D5" s="354">
        <v>21.580631100456124</v>
      </c>
      <c r="E5" s="354">
        <v>22.303358031825969</v>
      </c>
      <c r="F5" s="354">
        <v>21.407946212339326</v>
      </c>
      <c r="G5" s="354">
        <v>20.160080266107457</v>
      </c>
      <c r="H5" s="354">
        <v>22.060039298170057</v>
      </c>
      <c r="I5" s="354">
        <v>21.278212323311667</v>
      </c>
      <c r="J5" s="355">
        <v>20.767327790097518</v>
      </c>
      <c r="K5" s="354">
        <v>19.291629666430648</v>
      </c>
      <c r="L5" s="354">
        <v>21.9</v>
      </c>
      <c r="M5" s="354">
        <v>19.8</v>
      </c>
      <c r="N5" s="354">
        <f>+'C21A1'!N5/'C21A1'!$N$4*100</f>
        <v>19.670243485080746</v>
      </c>
      <c r="O5" s="354">
        <f>+'C21A1'!O5/'C21A1'!O4*100</f>
        <v>21.774766030191522</v>
      </c>
      <c r="P5" s="354">
        <f>+'C21A1'!P5/'C21A1'!P4*100</f>
        <v>21.516514624191718</v>
      </c>
      <c r="Q5" s="354">
        <f>+'C21A1'!Q5/'C21A1'!Q4*100</f>
        <v>25.896651443282607</v>
      </c>
    </row>
    <row r="6" spans="1:17" ht="27.6">
      <c r="A6" s="1385"/>
      <c r="B6" s="340" t="s">
        <v>125</v>
      </c>
      <c r="C6" s="356">
        <v>23.215498680586716</v>
      </c>
      <c r="D6" s="356">
        <v>21.257997727166586</v>
      </c>
      <c r="E6" s="356">
        <v>21.998720356648985</v>
      </c>
      <c r="F6" s="356">
        <v>21.190746354598879</v>
      </c>
      <c r="G6" s="356">
        <v>19.887103188950757</v>
      </c>
      <c r="H6" s="356">
        <v>21.587076977501603</v>
      </c>
      <c r="I6" s="356">
        <v>21.017607352730664</v>
      </c>
      <c r="J6" s="357">
        <v>20.60343856678486</v>
      </c>
      <c r="K6" s="356">
        <v>19.142194351971021</v>
      </c>
      <c r="L6" s="356">
        <v>21.631946650917126</v>
      </c>
      <c r="M6" s="356">
        <v>19.532040815535034</v>
      </c>
      <c r="N6" s="356">
        <f>+'C21A1'!N6/'C21A1'!$N$4*100</f>
        <v>19.109122669423549</v>
      </c>
      <c r="O6" s="356">
        <f>+'C21A1'!O6/'C21A1'!O4*100</f>
        <v>21.558905340016803</v>
      </c>
      <c r="P6" s="356">
        <f>+'C21A1'!P6/'C21A1'!P4*100</f>
        <v>21.370612015394908</v>
      </c>
      <c r="Q6" s="356">
        <f>+'C21A1'!Q6/'C21A1'!Q4*100</f>
        <v>25.715469661970342</v>
      </c>
    </row>
    <row r="7" spans="1:17">
      <c r="A7" s="1385"/>
      <c r="B7" s="340" t="s">
        <v>126</v>
      </c>
      <c r="C7" s="356">
        <v>0.51747347794048026</v>
      </c>
      <c r="D7" s="356">
        <v>0.32263337328953717</v>
      </c>
      <c r="E7" s="356">
        <v>0.30463767517698292</v>
      </c>
      <c r="F7" s="356">
        <v>0.21719985774044406</v>
      </c>
      <c r="G7" s="356">
        <v>0.27297707715669967</v>
      </c>
      <c r="H7" s="356">
        <v>0.4729623206684534</v>
      </c>
      <c r="I7" s="356">
        <v>0.26060497058100224</v>
      </c>
      <c r="J7" s="357">
        <v>0.16388922331265948</v>
      </c>
      <c r="K7" s="356">
        <v>0.14943531445962704</v>
      </c>
      <c r="L7" s="356">
        <v>0.34726245790050131</v>
      </c>
      <c r="M7" s="356">
        <v>0.32616747400549945</v>
      </c>
      <c r="N7" s="356">
        <f>+'C21A1'!N7/'C21A1'!$N$4*100</f>
        <v>0.56112081565719585</v>
      </c>
      <c r="O7" s="356">
        <f>+'C21A1'!O7/'C21A1'!O4*100</f>
        <v>0.21586069017471679</v>
      </c>
      <c r="P7" s="356">
        <f>+'C21A1'!P7/'C21A1'!P4*100</f>
        <v>0.14590260879681244</v>
      </c>
      <c r="Q7" s="356">
        <f>+'C21A1'!Q7/'C21A1'!Q4*100</f>
        <v>0.18118178131226745</v>
      </c>
    </row>
    <row r="8" spans="1:17" s="162" customFormat="1" ht="22.5" customHeight="1">
      <c r="A8" s="1385"/>
      <c r="B8" s="338" t="s">
        <v>270</v>
      </c>
      <c r="C8" s="354">
        <v>17.582159721050097</v>
      </c>
      <c r="D8" s="354">
        <v>18.434469231128478</v>
      </c>
      <c r="E8" s="354">
        <v>18.979587624610431</v>
      </c>
      <c r="F8" s="354">
        <v>19.816840821718294</v>
      </c>
      <c r="G8" s="354">
        <v>19.354707498734545</v>
      </c>
      <c r="H8" s="354">
        <v>19.298400772120601</v>
      </c>
      <c r="I8" s="354">
        <v>19.709443810264897</v>
      </c>
      <c r="J8" s="355">
        <v>18.528802948452565</v>
      </c>
      <c r="K8" s="354">
        <v>18.759608651600562</v>
      </c>
      <c r="L8" s="354">
        <v>20.5</v>
      </c>
      <c r="M8" s="354">
        <v>18.057500106654047</v>
      </c>
      <c r="N8" s="354">
        <f>+'C21A1'!N8/'C21A1'!$N$4*100</f>
        <v>18.64853302912552</v>
      </c>
      <c r="O8" s="354">
        <f>+'C21A1'!O8/'C21A1'!O4*100</f>
        <v>17.035971952597574</v>
      </c>
      <c r="P8" s="354">
        <f>+'C21A1'!P8/'C21A1'!P4*100</f>
        <v>16.117148646159514</v>
      </c>
      <c r="Q8" s="354">
        <f>+'C21A1'!Q8/'C21A1'!Q4*100</f>
        <v>16.815961630018865</v>
      </c>
    </row>
    <row r="9" spans="1:17">
      <c r="A9" s="1385"/>
      <c r="B9" s="340" t="s">
        <v>129</v>
      </c>
      <c r="C9" s="356">
        <v>8.1214930571279194</v>
      </c>
      <c r="D9" s="356">
        <v>6.8725967900119862</v>
      </c>
      <c r="E9" s="356">
        <v>8.7742255061815033</v>
      </c>
      <c r="F9" s="356">
        <v>9.0195098819584398</v>
      </c>
      <c r="G9" s="356">
        <v>6.5862499096102392</v>
      </c>
      <c r="H9" s="356">
        <v>6.2680965765987473</v>
      </c>
      <c r="I9" s="356">
        <v>6.320955208979492</v>
      </c>
      <c r="J9" s="357">
        <v>5.2207649976115666</v>
      </c>
      <c r="K9" s="356">
        <v>6.7910917775369768</v>
      </c>
      <c r="L9" s="356">
        <v>7.9384422157512873</v>
      </c>
      <c r="M9" s="356">
        <v>6.5458437886620926</v>
      </c>
      <c r="N9" s="356">
        <f>+'C21A1'!N9/'C21A1'!$N$4*100</f>
        <v>7.292075148836048</v>
      </c>
      <c r="O9" s="356">
        <f>+'C21A1'!O9/'C21A1'!O4*100</f>
        <v>6.8611827427346217</v>
      </c>
      <c r="P9" s="356">
        <f>+'C21A1'!P9/'C21A1'!P4*100</f>
        <v>7.0837897839090269</v>
      </c>
      <c r="Q9" s="356">
        <f>+'C21A1'!Q9/'C21A1'!Q4*100</f>
        <v>7.9742025356632746</v>
      </c>
    </row>
    <row r="10" spans="1:17" ht="27.6">
      <c r="A10" s="1385"/>
      <c r="B10" s="340" t="s">
        <v>130</v>
      </c>
      <c r="C10" s="356">
        <v>0.18195964777222934</v>
      </c>
      <c r="D10" s="356">
        <v>9.5739215716798734E-2</v>
      </c>
      <c r="E10" s="356">
        <v>0.18327795091948568</v>
      </c>
      <c r="F10" s="356">
        <v>8.129117482683286E-2</v>
      </c>
      <c r="G10" s="356">
        <v>0.17851977727962978</v>
      </c>
      <c r="H10" s="356">
        <v>4.8834320914547626E-2</v>
      </c>
      <c r="I10" s="356">
        <v>0.25730152729194733</v>
      </c>
      <c r="J10" s="357">
        <v>0.21088115701131302</v>
      </c>
      <c r="K10" s="356">
        <v>0.18542497134519165</v>
      </c>
      <c r="L10" s="356">
        <v>0.21867442182109068</v>
      </c>
      <c r="M10" s="356">
        <v>0.25286705475812798</v>
      </c>
      <c r="N10" s="356">
        <f>+'C21A1'!N10/'C21A1'!$N$4*100</f>
        <v>0.43028769027842145</v>
      </c>
      <c r="O10" s="356">
        <f>+'C21A1'!O10/'C21A1'!O4*100</f>
        <v>0.1615333352649726</v>
      </c>
      <c r="P10" s="356">
        <f>+'C21A1'!P10/'C21A1'!P4*100</f>
        <v>0.44061618404087216</v>
      </c>
      <c r="Q10" s="356">
        <f>+'C21A1'!Q10/'C21A1'!Q4*100</f>
        <v>0.39763008940064531</v>
      </c>
    </row>
    <row r="11" spans="1:17" ht="27.6">
      <c r="A11" s="1385"/>
      <c r="B11" s="340" t="s">
        <v>131</v>
      </c>
      <c r="C11" s="356">
        <v>0.28034959306083301</v>
      </c>
      <c r="D11" s="356">
        <v>0.35921665083985865</v>
      </c>
      <c r="E11" s="356">
        <v>0.43136364574518588</v>
      </c>
      <c r="F11" s="356">
        <v>0.32050739241621079</v>
      </c>
      <c r="G11" s="356">
        <v>0.51205799407043162</v>
      </c>
      <c r="H11" s="356">
        <v>0.34491642409723799</v>
      </c>
      <c r="I11" s="356">
        <v>0.65187947570684512</v>
      </c>
      <c r="J11" s="357">
        <v>0.34059442854313354</v>
      </c>
      <c r="K11" s="356">
        <v>0.31960380082072065</v>
      </c>
      <c r="L11" s="356">
        <v>0.30091095652303934</v>
      </c>
      <c r="M11" s="356">
        <v>0.30483666417160826</v>
      </c>
      <c r="N11" s="356">
        <f>+'C21A1'!N11/'C21A1'!$N$4*100</f>
        <v>0.12512922890449538</v>
      </c>
      <c r="O11" s="356">
        <f>+'C21A1'!O11/'C21A1'!O4*100</f>
        <v>0.20608176629096281</v>
      </c>
      <c r="P11" s="356">
        <f>+'C21A1'!P11/'C21A1'!P4*100</f>
        <v>0.33349167724985701</v>
      </c>
      <c r="Q11" s="356">
        <f>+'C21A1'!Q11/'C21A1'!Q4*100</f>
        <v>0.19572922360741302</v>
      </c>
    </row>
    <row r="12" spans="1:17">
      <c r="A12" s="1385"/>
      <c r="B12" s="340" t="s">
        <v>132</v>
      </c>
      <c r="C12" s="356">
        <v>8.9983574230891143</v>
      </c>
      <c r="D12" s="356">
        <v>11.106916574559833</v>
      </c>
      <c r="E12" s="356">
        <v>9.5907205217642559</v>
      </c>
      <c r="F12" s="356">
        <v>10.395532372516808</v>
      </c>
      <c r="G12" s="356">
        <v>12.077879817774242</v>
      </c>
      <c r="H12" s="356">
        <v>12.636553450510068</v>
      </c>
      <c r="I12" s="356">
        <v>12.479307598286614</v>
      </c>
      <c r="J12" s="357">
        <v>12.756562365286554</v>
      </c>
      <c r="K12" s="356">
        <v>11.463488101897672</v>
      </c>
      <c r="L12" s="356">
        <v>12.105591710557302</v>
      </c>
      <c r="M12" s="356">
        <v>10.95395259906222</v>
      </c>
      <c r="N12" s="356">
        <f>+'C21A1'!N12/'C21A1'!$N$4*100</f>
        <v>10.801040961106557</v>
      </c>
      <c r="O12" s="356">
        <f>+'C21A1'!O12/'C21A1'!O4*100</f>
        <v>9.8071741083070147</v>
      </c>
      <c r="P12" s="356">
        <f>+'C21A1'!P12/'C21A1'!P4*100</f>
        <v>8.2592510009597575</v>
      </c>
      <c r="Q12" s="356">
        <f>+'C21A1'!Q12/'C21A1'!Q4*100</f>
        <v>8.2483997813475352</v>
      </c>
    </row>
    <row r="13" spans="1:17" s="162" customFormat="1" ht="22.5" customHeight="1">
      <c r="A13" s="1385"/>
      <c r="B13" s="338" t="s">
        <v>197</v>
      </c>
      <c r="C13" s="354">
        <v>58.684868120422706</v>
      </c>
      <c r="D13" s="354">
        <v>59.984899668415402</v>
      </c>
      <c r="E13" s="354">
        <v>58.717054343563603</v>
      </c>
      <c r="F13" s="354">
        <v>58.77521296594238</v>
      </c>
      <c r="G13" s="354">
        <v>60.485212235158002</v>
      </c>
      <c r="H13" s="354">
        <v>58.641559929709345</v>
      </c>
      <c r="I13" s="354">
        <v>59.012343866423436</v>
      </c>
      <c r="J13" s="355">
        <v>60.703869261449917</v>
      </c>
      <c r="K13" s="354">
        <v>61.94876168196879</v>
      </c>
      <c r="L13" s="354">
        <v>57.6</v>
      </c>
      <c r="M13" s="354">
        <v>62.084291603805418</v>
      </c>
      <c r="N13" s="354">
        <f>+'C21A1'!N13/'C21A1'!$N$4*100</f>
        <v>61.681223485793737</v>
      </c>
      <c r="O13" s="354">
        <f>+'C21A1'!O13/'C21A1'!O4*100</f>
        <v>61.189262017210908</v>
      </c>
      <c r="P13" s="354">
        <f>+'C21A1'!P13/'C21A1'!P4*100</f>
        <v>62.366336729648765</v>
      </c>
      <c r="Q13" s="354">
        <f>+'C21A1'!Q13/'C21A1'!Q4*100</f>
        <v>57.287386926698524</v>
      </c>
    </row>
    <row r="14" spans="1:17" ht="41.4">
      <c r="A14" s="1385"/>
      <c r="B14" s="340" t="s">
        <v>135</v>
      </c>
      <c r="C14" s="356">
        <v>22.62227729497635</v>
      </c>
      <c r="D14" s="356">
        <v>22.639211046593086</v>
      </c>
      <c r="E14" s="356">
        <v>20.46356112360942</v>
      </c>
      <c r="F14" s="356">
        <v>20.96211492539841</v>
      </c>
      <c r="G14" s="356">
        <v>23.441680526429966</v>
      </c>
      <c r="H14" s="356">
        <v>22.408031899962701</v>
      </c>
      <c r="I14" s="356">
        <v>21.937065734850961</v>
      </c>
      <c r="J14" s="357">
        <v>23.360428131468673</v>
      </c>
      <c r="K14" s="356">
        <v>22.436421532768193</v>
      </c>
      <c r="L14" s="356">
        <v>21.363930308274863</v>
      </c>
      <c r="M14" s="356">
        <v>22.875548298770955</v>
      </c>
      <c r="N14" s="356">
        <f>+'C21A1'!N14/'C21A1'!$N$4*100</f>
        <v>23.100424227300277</v>
      </c>
      <c r="O14" s="356">
        <f>+'C21A1'!O14/'C21A1'!O4*100</f>
        <v>22.19200011589836</v>
      </c>
      <c r="P14" s="356">
        <f>+'C21A1'!P14/'C21A1'!P4*100</f>
        <v>22.198524493218681</v>
      </c>
      <c r="Q14" s="356">
        <f>+'C21A1'!Q14/'C21A1'!Q4*100</f>
        <v>20.863677240746945</v>
      </c>
    </row>
    <row r="15" spans="1:17">
      <c r="A15" s="1385"/>
      <c r="B15" s="340" t="s">
        <v>136</v>
      </c>
      <c r="C15" s="356">
        <v>4.935552527468908</v>
      </c>
      <c r="D15" s="356">
        <v>5.728785590858851</v>
      </c>
      <c r="E15" s="356">
        <v>5.5486986852696543</v>
      </c>
      <c r="F15" s="356">
        <v>5.8593154605653126</v>
      </c>
      <c r="G15" s="356">
        <v>5.8296876129872004</v>
      </c>
      <c r="H15" s="356">
        <v>6.3203915974206257</v>
      </c>
      <c r="I15" s="356">
        <v>6.5988114945144494</v>
      </c>
      <c r="J15" s="357">
        <v>5.7264137387326155</v>
      </c>
      <c r="K15" s="356">
        <v>6.7531461610380665</v>
      </c>
      <c r="L15" s="356">
        <v>5.4545250653219748</v>
      </c>
      <c r="M15" s="356">
        <v>6.6381480203069305</v>
      </c>
      <c r="N15" s="356">
        <f>+'C21A1'!N15/'C21A1'!$N$4*100</f>
        <v>6.2546789775765568</v>
      </c>
      <c r="O15" s="356">
        <f>+'C21A1'!O15/'C21A1'!O4*100</f>
        <v>6.3153739170747247</v>
      </c>
      <c r="P15" s="356">
        <f>+'C21A1'!P15/'C21A1'!P4*100</f>
        <v>5.7978109761417729</v>
      </c>
      <c r="Q15" s="356">
        <f>+'C21A1'!Q15/'C21A1'!Q4*100</f>
        <v>6.0111794889880272</v>
      </c>
    </row>
    <row r="16" spans="1:17">
      <c r="A16" s="1385"/>
      <c r="B16" s="340" t="s">
        <v>137</v>
      </c>
      <c r="C16" s="356">
        <v>5.6193420635541411</v>
      </c>
      <c r="D16" s="356">
        <v>5.2384139981630522</v>
      </c>
      <c r="E16" s="356">
        <v>5.5581928133578256</v>
      </c>
      <c r="F16" s="356">
        <v>5.1387030670482838</v>
      </c>
      <c r="G16" s="356">
        <v>6.0330645744450067</v>
      </c>
      <c r="H16" s="356">
        <v>5.3052529579371148</v>
      </c>
      <c r="I16" s="356">
        <v>5.954273003894393</v>
      </c>
      <c r="J16" s="357">
        <v>5.9598199548722093</v>
      </c>
      <c r="K16" s="356">
        <v>6.1671406608796344</v>
      </c>
      <c r="L16" s="356">
        <v>6.840958279910736</v>
      </c>
      <c r="M16" s="356">
        <v>7.5022397350325596</v>
      </c>
      <c r="N16" s="356">
        <f>+'C21A1'!N16/'C21A1'!$N$4*100</f>
        <v>7.0375387686713493</v>
      </c>
      <c r="O16" s="356">
        <f>+'C21A1'!O16/'C21A1'!O4*100</f>
        <v>6.4895836351519716</v>
      </c>
      <c r="P16" s="356">
        <f>+'C21A1'!P16/'C21A1'!P4*100</f>
        <v>5.3184166900951038</v>
      </c>
      <c r="Q16" s="356">
        <f>+'C21A1'!Q16/'C21A1'!Q4*100</f>
        <v>7.3640916224365638</v>
      </c>
    </row>
    <row r="17" spans="1:17">
      <c r="A17" s="1385"/>
      <c r="B17" s="340" t="s">
        <v>138</v>
      </c>
      <c r="C17" s="356">
        <v>0.70313818641395409</v>
      </c>
      <c r="D17" s="356">
        <v>0.62502918878527958</v>
      </c>
      <c r="E17" s="356">
        <v>0.4243462467234938</v>
      </c>
      <c r="F17" s="356">
        <v>0.60587328738123869</v>
      </c>
      <c r="G17" s="356">
        <v>1.5687142960445439</v>
      </c>
      <c r="H17" s="356">
        <v>1.3512110527064596</v>
      </c>
      <c r="I17" s="356">
        <v>1.305227148431048</v>
      </c>
      <c r="J17" s="357">
        <v>0.6237111200003107</v>
      </c>
      <c r="K17" s="356">
        <v>1.3374851836059289</v>
      </c>
      <c r="L17" s="356">
        <v>1.0197330303041632</v>
      </c>
      <c r="M17" s="356">
        <v>1.0739093169099025</v>
      </c>
      <c r="N17" s="356">
        <f>+'C21A1'!N17/'C21A1'!$N$4*100</f>
        <v>1.2751773555309971</v>
      </c>
      <c r="O17" s="356">
        <f>+'C21A1'!O17/'C21A1'!O4*100</f>
        <v>1.3223278185031728</v>
      </c>
      <c r="P17" s="356">
        <f>+'C21A1'!P17/'C21A1'!P4*100</f>
        <v>1.4643580769939215</v>
      </c>
      <c r="Q17" s="356">
        <f>+'C21A1'!Q17/'C21A1'!Q4*100</f>
        <v>0.37250268907266665</v>
      </c>
    </row>
    <row r="18" spans="1:17">
      <c r="A18" s="1385"/>
      <c r="B18" s="340" t="s">
        <v>139</v>
      </c>
      <c r="C18" s="356">
        <v>1.6652189485037729</v>
      </c>
      <c r="D18" s="356">
        <v>1.6754362750439777</v>
      </c>
      <c r="E18" s="356">
        <v>1.8220470165734453</v>
      </c>
      <c r="F18" s="356">
        <v>2.057682862804207</v>
      </c>
      <c r="G18" s="356">
        <v>2.0220189456938318</v>
      </c>
      <c r="H18" s="356">
        <v>1.8287876399180196</v>
      </c>
      <c r="I18" s="356">
        <v>2.5179578847685571</v>
      </c>
      <c r="J18" s="357">
        <v>2.4983397477970106</v>
      </c>
      <c r="K18" s="356">
        <v>2.7152631352467833</v>
      </c>
      <c r="L18" s="356">
        <v>2.0177855196414485</v>
      </c>
      <c r="M18" s="356">
        <v>2.3719860535286976</v>
      </c>
      <c r="N18" s="356">
        <f>+'C21A1'!N18/'C21A1'!$N$4*100</f>
        <v>1.3118961890841683</v>
      </c>
      <c r="O18" s="356">
        <f>+'C21A1'!O18/'C21A1'!O4*100</f>
        <v>2.5240489091067135</v>
      </c>
      <c r="P18" s="356">
        <f>+'C21A1'!P18/'C21A1'!P4*100</f>
        <v>2.0251863772527656</v>
      </c>
      <c r="Q18" s="356">
        <f>+'C21A1'!Q18/'C21A1'!Q4*100</f>
        <v>1.5614254730122905</v>
      </c>
    </row>
    <row r="19" spans="1:17">
      <c r="A19" s="1385"/>
      <c r="B19" s="340" t="s">
        <v>140</v>
      </c>
      <c r="C19" s="356">
        <v>0.95961072162232264</v>
      </c>
      <c r="D19" s="356">
        <v>0.50749568005977863</v>
      </c>
      <c r="E19" s="356">
        <v>0.56015355720212168</v>
      </c>
      <c r="F19" s="356">
        <v>0.40349213338526935</v>
      </c>
      <c r="G19" s="356">
        <v>0.40223443488321642</v>
      </c>
      <c r="H19" s="356">
        <v>0.22879071609571527</v>
      </c>
      <c r="I19" s="356">
        <v>0.61370635325554335</v>
      </c>
      <c r="J19" s="357">
        <v>0.7437153143216656</v>
      </c>
      <c r="K19" s="356">
        <v>0.31686545736203636</v>
      </c>
      <c r="L19" s="356">
        <v>0.3528694943574523</v>
      </c>
      <c r="M19" s="356">
        <v>0.42079870308676209</v>
      </c>
      <c r="N19" s="356">
        <f>+'C21A1'!N19/'C21A1'!$N$4*100</f>
        <v>0.41781041674093616</v>
      </c>
      <c r="O19" s="356">
        <f>+'C21A1'!O19/'C21A1'!O4*100</f>
        <v>0.52444006606206361</v>
      </c>
      <c r="P19" s="356">
        <f>+'C21A1'!P19/'C21A1'!P4*100</f>
        <v>0.84390844490116435</v>
      </c>
      <c r="Q19" s="356">
        <f>+'C21A1'!Q19/'C21A1'!Q4*100</f>
        <v>0.32004373049320234</v>
      </c>
    </row>
    <row r="20" spans="1:17" ht="27.6">
      <c r="A20" s="1385"/>
      <c r="B20" s="340" t="s">
        <v>141</v>
      </c>
      <c r="C20" s="356">
        <v>2.1151779869993539</v>
      </c>
      <c r="D20" s="356">
        <v>2.6814764076778181</v>
      </c>
      <c r="E20" s="356">
        <v>3.2564859342428436</v>
      </c>
      <c r="F20" s="356">
        <v>3.8274594814300471</v>
      </c>
      <c r="G20" s="356">
        <v>2.3609805481235084</v>
      </c>
      <c r="H20" s="356">
        <v>1.8295566843418709</v>
      </c>
      <c r="I20" s="356">
        <v>1.4692981651207777</v>
      </c>
      <c r="J20" s="357">
        <v>2.7554361123301394</v>
      </c>
      <c r="K20" s="356">
        <v>1.5295604176364967</v>
      </c>
      <c r="L20" s="356">
        <v>1.9594723404891581</v>
      </c>
      <c r="M20" s="356">
        <v>1.9523508491601476</v>
      </c>
      <c r="N20" s="356">
        <f>+'C21A1'!N20/'C21A1'!$N$4*100</f>
        <v>2.3382410609247444</v>
      </c>
      <c r="O20" s="356">
        <f>+'C21A1'!O20/'C21A1'!O4*100</f>
        <v>1.6377886593457538</v>
      </c>
      <c r="P20" s="356">
        <f>+'C21A1'!P20/'C21A1'!P4*100</f>
        <v>1.4658122558191389</v>
      </c>
      <c r="Q20" s="356">
        <f>+'C21A1'!Q20/'C21A1'!Q4*100</f>
        <v>1.4856024404436527</v>
      </c>
    </row>
    <row r="21" spans="1:17" ht="27.6">
      <c r="A21" s="1385"/>
      <c r="B21" s="340" t="s">
        <v>142</v>
      </c>
      <c r="C21" s="356">
        <v>3.03856144843173</v>
      </c>
      <c r="D21" s="356">
        <v>3.7011379734420973</v>
      </c>
      <c r="E21" s="356">
        <v>4.0771088316030628</v>
      </c>
      <c r="F21" s="356">
        <v>3.5869730892340002</v>
      </c>
      <c r="G21" s="356">
        <v>4.7689637717839322</v>
      </c>
      <c r="H21" s="356">
        <v>4.742312439678078</v>
      </c>
      <c r="I21" s="356">
        <v>4.1322405053534137</v>
      </c>
      <c r="J21" s="357">
        <v>4.061112815593555</v>
      </c>
      <c r="K21" s="356">
        <v>3.6150045573858995</v>
      </c>
      <c r="L21" s="356">
        <v>3.609062466124155</v>
      </c>
      <c r="M21" s="356">
        <v>3.5987015354304748</v>
      </c>
      <c r="N21" s="356">
        <f>+'C21A1'!N21/'C21A1'!$N$4*100</f>
        <v>3.4148515204449037</v>
      </c>
      <c r="O21" s="356">
        <f>+'C21A1'!O21/'C21A1'!O4*100</f>
        <v>3.614580013328311</v>
      </c>
      <c r="P21" s="356">
        <f>+'C21A1'!P21/'C21A1'!P4*100</f>
        <v>4.9849250128452463</v>
      </c>
      <c r="Q21" s="356">
        <f>+'C21A1'!Q21/'C21A1'!Q4*100</f>
        <v>4.7975701363051257</v>
      </c>
    </row>
    <row r="22" spans="1:17" ht="41.4">
      <c r="A22" s="1385"/>
      <c r="B22" s="340" t="s">
        <v>143</v>
      </c>
      <c r="C22" s="356">
        <v>2.5511401295124552</v>
      </c>
      <c r="D22" s="356">
        <v>2.1023709077323041</v>
      </c>
      <c r="E22" s="356">
        <v>2.3669274111989433</v>
      </c>
      <c r="F22" s="356">
        <v>2.2050231171778414</v>
      </c>
      <c r="G22" s="356">
        <v>3.3828367922481744</v>
      </c>
      <c r="H22" s="356">
        <v>2.9031427000380678</v>
      </c>
      <c r="I22" s="356">
        <v>2.9143710794551523</v>
      </c>
      <c r="J22" s="357">
        <v>2.9468991149205213</v>
      </c>
      <c r="K22" s="356">
        <v>3.939693853201319</v>
      </c>
      <c r="L22" s="356">
        <v>3.4580462842169402</v>
      </c>
      <c r="M22" s="356">
        <v>3.7169905717820537</v>
      </c>
      <c r="N22" s="356">
        <f>+'C21A1'!N22/'C21A1'!$N$4*100</f>
        <v>3.2850878756550563</v>
      </c>
      <c r="O22" s="356">
        <f>+'C21A1'!O22/'C21A1'!O4*100</f>
        <v>2.4592182655810855</v>
      </c>
      <c r="P22" s="356">
        <f>+'C21A1'!P22/'C21A1'!P4*100</f>
        <v>3.0654089635582786</v>
      </c>
      <c r="Q22" s="356">
        <f>+'C21A1'!Q22/'C21A1'!Q4*100</f>
        <v>2.6899543298478252</v>
      </c>
    </row>
    <row r="23" spans="1:17">
      <c r="A23" s="1385"/>
      <c r="B23" s="340" t="s">
        <v>144</v>
      </c>
      <c r="C23" s="356">
        <v>1.9846775156332979</v>
      </c>
      <c r="D23" s="356">
        <v>2.1677537867584102</v>
      </c>
      <c r="E23" s="356">
        <v>1.5863449670801431</v>
      </c>
      <c r="F23" s="356">
        <v>1.8997578200416618</v>
      </c>
      <c r="G23" s="356">
        <v>1.5904078386000435</v>
      </c>
      <c r="H23" s="356">
        <v>1.7818759300631</v>
      </c>
      <c r="I23" s="356">
        <v>1.8642431627900149</v>
      </c>
      <c r="J23" s="357">
        <v>1.0314923628398662</v>
      </c>
      <c r="K23" s="356">
        <v>1.1098114846124658</v>
      </c>
      <c r="L23" s="356">
        <v>1.6365070405687778</v>
      </c>
      <c r="M23" s="356">
        <v>1.8608222833274513</v>
      </c>
      <c r="N23" s="356">
        <f>+'C21A1'!N23/'C21A1'!$N$4*100</f>
        <v>1.617054650458094</v>
      </c>
      <c r="O23" s="356">
        <f>+'C21A1'!O23/'C21A1'!O4*100</f>
        <v>1.57911511604323</v>
      </c>
      <c r="P23" s="356">
        <f>+'C21A1'!P23/'C21A1'!P4*100</f>
        <v>2.4546538569669707</v>
      </c>
      <c r="Q23" s="356">
        <f>+'C21A1'!Q23/'C21A1'!Q4*100</f>
        <v>1.6182927474387685</v>
      </c>
    </row>
    <row r="24" spans="1:17" ht="27.6">
      <c r="A24" s="1385"/>
      <c r="B24" s="340" t="s">
        <v>145</v>
      </c>
      <c r="C24" s="356">
        <v>1.5182515406877417</v>
      </c>
      <c r="D24" s="356">
        <v>2.0432149695658266</v>
      </c>
      <c r="E24" s="356">
        <v>1.3778869373181153</v>
      </c>
      <c r="F24" s="356">
        <v>1.4704388029874507</v>
      </c>
      <c r="G24" s="356">
        <v>1.8367199363656086</v>
      </c>
      <c r="H24" s="356">
        <v>1.4838712158207819</v>
      </c>
      <c r="I24" s="356">
        <v>1.6862242744353866</v>
      </c>
      <c r="J24" s="357">
        <v>2.134831897037178</v>
      </c>
      <c r="K24" s="356">
        <v>1.8104362181129683</v>
      </c>
      <c r="L24" s="356">
        <v>2.3545815094889746</v>
      </c>
      <c r="M24" s="356">
        <v>1.9771721551486758</v>
      </c>
      <c r="N24" s="356">
        <f>+'C21A1'!N24/'C21A1'!$N$4*100</f>
        <v>2.273715732059463</v>
      </c>
      <c r="O24" s="356">
        <f>+'C21A1'!O24/'C21A1'!O4*100</f>
        <v>2.0014197548749748</v>
      </c>
      <c r="P24" s="356">
        <f>+'C21A1'!P24/'C21A1'!P4*100</f>
        <v>1.6747292803753719</v>
      </c>
      <c r="Q24" s="356">
        <f>+'C21A1'!Q24/'C21A1'!Q4*100</f>
        <v>1.6804500008816632</v>
      </c>
    </row>
    <row r="25" spans="1:17">
      <c r="A25" s="1385"/>
      <c r="B25" s="340" t="s">
        <v>146</v>
      </c>
      <c r="C25" s="356">
        <v>1.2210233377656836</v>
      </c>
      <c r="D25" s="356">
        <v>1.1628812055357505</v>
      </c>
      <c r="E25" s="356">
        <v>1.6181296567666301</v>
      </c>
      <c r="F25" s="356">
        <v>1.2439243314647654</v>
      </c>
      <c r="G25" s="356">
        <v>1.076993998119893</v>
      </c>
      <c r="H25" s="356">
        <v>1.7030488766183578</v>
      </c>
      <c r="I25" s="356">
        <v>1.1095898958681265</v>
      </c>
      <c r="J25" s="357">
        <v>1.4990815212958899</v>
      </c>
      <c r="K25" s="356">
        <v>1.820607208102367</v>
      </c>
      <c r="L25" s="356">
        <v>0.7584451314102445</v>
      </c>
      <c r="M25" s="356">
        <v>1.1029967848652087</v>
      </c>
      <c r="N25" s="356">
        <f>+'C21A1'!N25/'C21A1'!$N$4*100</f>
        <v>1.1104773448361911</v>
      </c>
      <c r="O25" s="356">
        <f>+'C21A1'!O25/'C21A1'!O4*100</f>
        <v>1.2842986700663517</v>
      </c>
      <c r="P25" s="356">
        <f>+'C21A1'!P25/'C21A1'!P4*100</f>
        <v>0.27871760816666824</v>
      </c>
      <c r="Q25" s="356">
        <f>+'C21A1'!Q25/'C21A1'!Q4*100</f>
        <v>0.57748937595880867</v>
      </c>
    </row>
    <row r="26" spans="1:17">
      <c r="A26" s="1385"/>
      <c r="B26" s="340" t="s">
        <v>147</v>
      </c>
      <c r="C26" s="356">
        <v>4.5032954456570513</v>
      </c>
      <c r="D26" s="356">
        <v>4.6087146037330511</v>
      </c>
      <c r="E26" s="356">
        <v>4.9542837093145646</v>
      </c>
      <c r="F26" s="356">
        <v>4.6128507798872089</v>
      </c>
      <c r="G26" s="356">
        <v>2.532721093354545</v>
      </c>
      <c r="H26" s="356">
        <v>3.368799098679935</v>
      </c>
      <c r="I26" s="356">
        <v>3.3621711697492689</v>
      </c>
      <c r="J26" s="357">
        <v>3.3076884240614239</v>
      </c>
      <c r="K26" s="356">
        <v>4.2021836333123392</v>
      </c>
      <c r="L26" s="356">
        <v>3.735033885190322</v>
      </c>
      <c r="M26" s="356">
        <v>4.2991277637942469</v>
      </c>
      <c r="N26" s="356">
        <f>+'C21A1'!N26/'C21A1'!$N$4*100</f>
        <v>5.111760721542904</v>
      </c>
      <c r="O26" s="356">
        <f>+'C21A1'!O26/'C21A1'!O4*100</f>
        <v>5.9227682322603084</v>
      </c>
      <c r="P26" s="356">
        <f>+'C21A1'!P26/'C21A1'!P4*100</f>
        <v>6.3828755901542396</v>
      </c>
      <c r="Q26" s="356">
        <f>+'C21A1'!Q26/'C21A1'!Q4*100</f>
        <v>4.8332774946659374</v>
      </c>
    </row>
    <row r="27" spans="1:17" ht="55.2">
      <c r="A27" s="1385"/>
      <c r="B27" s="340" t="s">
        <v>148</v>
      </c>
      <c r="C27" s="356">
        <v>5.2163137939409907</v>
      </c>
      <c r="D27" s="356">
        <v>5.1029780344661182</v>
      </c>
      <c r="E27" s="356">
        <v>5.0694516109058636</v>
      </c>
      <c r="F27" s="356">
        <v>4.8410588175521196</v>
      </c>
      <c r="G27" s="356">
        <v>3.638187866078531</v>
      </c>
      <c r="H27" s="356">
        <v>3.3780276317661491</v>
      </c>
      <c r="I27" s="356">
        <v>3.547163993936346</v>
      </c>
      <c r="J27" s="357">
        <v>4.0548990061788563</v>
      </c>
      <c r="K27" s="356">
        <v>4.1951421787042937</v>
      </c>
      <c r="L27" s="356">
        <v>2.8782787145682023</v>
      </c>
      <c r="M27" s="356">
        <v>2.6934995326613485</v>
      </c>
      <c r="N27" s="356">
        <f>+'C21A1'!N27/'C21A1'!$N$4*100</f>
        <v>3.1325086449680941</v>
      </c>
      <c r="O27" s="356">
        <f>+'C21A1'!O27/'C21A1'!O4*100</f>
        <v>3.3222988439138872</v>
      </c>
      <c r="P27" s="356">
        <f>+'C21A1'!P27/'C21A1'!P4*100</f>
        <v>4.4110091031594463</v>
      </c>
      <c r="Q27" s="356">
        <f>+'C21A1'!Q27/'C21A1'!Q4*100</f>
        <v>3.1118301564070463</v>
      </c>
    </row>
    <row r="28" spans="1:17" ht="41.4">
      <c r="A28" s="1386"/>
      <c r="B28" s="348" t="s">
        <v>149</v>
      </c>
      <c r="C28" s="358">
        <v>3.1287179254953459E-2</v>
      </c>
      <c r="D28" s="358">
        <v>0</v>
      </c>
      <c r="E28" s="358">
        <v>3.3435842397473735E-2</v>
      </c>
      <c r="F28" s="358">
        <v>6.0544989584568221E-2</v>
      </c>
      <c r="G28" s="358">
        <v>0</v>
      </c>
      <c r="H28" s="358">
        <v>8.4594886623625826E-3</v>
      </c>
      <c r="I28" s="358">
        <v>0</v>
      </c>
      <c r="J28" s="359">
        <v>0</v>
      </c>
      <c r="K28" s="358">
        <v>0</v>
      </c>
      <c r="L28" s="358">
        <v>1.7942516662243339E-2</v>
      </c>
      <c r="M28" s="358">
        <v>0</v>
      </c>
      <c r="N28" s="358">
        <f>+'C21A1'!N28/'C21A1'!$N$4*100</f>
        <v>0</v>
      </c>
      <c r="O28" s="358">
        <f>+'C21A1'!O28/'C21A1'!O4*100</f>
        <v>0</v>
      </c>
      <c r="P28" s="358">
        <f>+'C21A1'!P28/'C21A1'!P4*100</f>
        <v>0</v>
      </c>
      <c r="Q28" s="358">
        <f>+'C21A1'!Q28/'C21A1'!Q4*100</f>
        <v>0</v>
      </c>
    </row>
    <row r="29" spans="1:17">
      <c r="P29" s="452"/>
    </row>
    <row r="30" spans="1:17">
      <c r="P30" s="452"/>
    </row>
  </sheetData>
  <mergeCells count="5">
    <mergeCell ref="A2:B3"/>
    <mergeCell ref="C2:F2"/>
    <mergeCell ref="A4:A28"/>
    <mergeCell ref="G2:Q2"/>
    <mergeCell ref="A1:Q1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</sheetPr>
  <dimension ref="A1:Q28"/>
  <sheetViews>
    <sheetView showGridLines="0" workbookViewId="0">
      <selection sqref="A1:Q1"/>
    </sheetView>
  </sheetViews>
  <sheetFormatPr baseColWidth="10" defaultColWidth="11.44140625" defaultRowHeight="13.8"/>
  <cols>
    <col min="1" max="1" width="7.6640625" style="161" customWidth="1"/>
    <col min="2" max="2" width="35.6640625" style="11" customWidth="1"/>
    <col min="3" max="10" width="7.109375" style="11" customWidth="1"/>
    <col min="11" max="11" width="7.33203125" style="11" customWidth="1"/>
    <col min="12" max="13" width="7.33203125" style="161" customWidth="1"/>
    <col min="14" max="17" width="7.44140625" style="161" customWidth="1"/>
    <col min="18" max="16384" width="11.44140625" style="161"/>
  </cols>
  <sheetData>
    <row r="1" spans="1:17" ht="45" customHeight="1">
      <c r="A1" s="1377" t="s">
        <v>340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7" ht="18" customHeight="1">
      <c r="A2" s="1489" t="s">
        <v>120</v>
      </c>
      <c r="B2" s="1348"/>
      <c r="C2" s="1491" t="s">
        <v>121</v>
      </c>
      <c r="D2" s="1492"/>
      <c r="E2" s="1492"/>
      <c r="F2" s="1493"/>
      <c r="G2" s="1344" t="s">
        <v>122</v>
      </c>
      <c r="H2" s="1344"/>
      <c r="I2" s="1344"/>
      <c r="J2" s="1344"/>
      <c r="K2" s="1344"/>
      <c r="L2" s="1344"/>
      <c r="M2" s="1344"/>
      <c r="N2" s="1344"/>
      <c r="O2" s="1344"/>
      <c r="P2" s="1344"/>
      <c r="Q2" s="1344"/>
    </row>
    <row r="3" spans="1:17" ht="18" customHeight="1">
      <c r="A3" s="1490"/>
      <c r="B3" s="1349"/>
      <c r="C3" s="73">
        <v>2007</v>
      </c>
      <c r="D3" s="73">
        <v>2008</v>
      </c>
      <c r="E3" s="73">
        <v>2009</v>
      </c>
      <c r="F3" s="73">
        <v>2010</v>
      </c>
      <c r="G3" s="74">
        <v>2011</v>
      </c>
      <c r="H3" s="74">
        <v>2012</v>
      </c>
      <c r="I3" s="74">
        <v>2013</v>
      </c>
      <c r="J3" s="74">
        <v>2014</v>
      </c>
      <c r="K3" s="74">
        <v>2015</v>
      </c>
      <c r="L3" s="74">
        <v>2016</v>
      </c>
      <c r="M3" s="74">
        <v>2017</v>
      </c>
      <c r="N3" s="74">
        <v>2018</v>
      </c>
      <c r="O3" s="74">
        <v>2019</v>
      </c>
      <c r="P3" s="74">
        <v>2020</v>
      </c>
      <c r="Q3" s="74">
        <v>2021</v>
      </c>
    </row>
    <row r="4" spans="1:17" s="162" customFormat="1" ht="22.5" customHeight="1">
      <c r="A4" s="1384" t="s">
        <v>150</v>
      </c>
      <c r="B4" s="337" t="s">
        <v>150</v>
      </c>
      <c r="C4" s="360">
        <v>100</v>
      </c>
      <c r="D4" s="360">
        <v>100</v>
      </c>
      <c r="E4" s="360">
        <v>100</v>
      </c>
      <c r="F4" s="360">
        <v>100</v>
      </c>
      <c r="G4" s="360">
        <v>100</v>
      </c>
      <c r="H4" s="360">
        <v>100</v>
      </c>
      <c r="I4" s="360">
        <v>100</v>
      </c>
      <c r="J4" s="361">
        <v>100</v>
      </c>
      <c r="K4" s="360">
        <v>100</v>
      </c>
      <c r="L4" s="360">
        <v>100</v>
      </c>
      <c r="M4" s="360">
        <v>100</v>
      </c>
      <c r="N4" s="360">
        <f>+'C21A2'!N4/'C21A2'!$N$4*100</f>
        <v>100</v>
      </c>
      <c r="O4" s="360">
        <f>+'C21A2'!O4/'C21A2'!O4*100</f>
        <v>100</v>
      </c>
      <c r="P4" s="360">
        <f>+'C21A2'!P4/'C21A2'!P4*100</f>
        <v>100</v>
      </c>
      <c r="Q4" s="360">
        <f>+'C21A2'!Q4/'C21A2'!Q4*100</f>
        <v>100</v>
      </c>
    </row>
    <row r="5" spans="1:17" s="162" customFormat="1" ht="22.5" customHeight="1">
      <c r="A5" s="1385"/>
      <c r="B5" s="349" t="s">
        <v>271</v>
      </c>
      <c r="C5" s="354">
        <v>29.242089052397425</v>
      </c>
      <c r="D5" s="354">
        <v>26.444179311812775</v>
      </c>
      <c r="E5" s="354">
        <v>27.50030218783996</v>
      </c>
      <c r="F5" s="354">
        <v>26.46585493650041</v>
      </c>
      <c r="G5" s="354">
        <v>25.084964769064079</v>
      </c>
      <c r="H5" s="354">
        <v>26.046704197167386</v>
      </c>
      <c r="I5" s="354">
        <v>24.170073589533931</v>
      </c>
      <c r="J5" s="355">
        <v>25.174931179587929</v>
      </c>
      <c r="K5" s="354">
        <v>22.382830899670278</v>
      </c>
      <c r="L5" s="354">
        <v>25.8</v>
      </c>
      <c r="M5" s="354">
        <v>23.1</v>
      </c>
      <c r="N5" s="354">
        <f>+'C21A2'!N5/'C21A2'!$N$4*100</f>
        <v>22.866838956120141</v>
      </c>
      <c r="O5" s="354">
        <f>+'C21A2'!O5/'C21A2'!O4*100</f>
        <v>25.364395993580874</v>
      </c>
      <c r="P5" s="354">
        <f>+'C21A2'!P5/'C21A2'!P4*100</f>
        <v>23.972937785504104</v>
      </c>
      <c r="Q5" s="354">
        <f>+'C21A2'!Q5/'C21A2'!Q4*100</f>
        <v>30.708578429758056</v>
      </c>
    </row>
    <row r="6" spans="1:17" ht="27.6">
      <c r="A6" s="1385"/>
      <c r="B6" s="340" t="s">
        <v>125</v>
      </c>
      <c r="C6" s="356">
        <v>28.510578486133685</v>
      </c>
      <c r="D6" s="356">
        <v>26.035277577061173</v>
      </c>
      <c r="E6" s="356">
        <v>27.078447963253961</v>
      </c>
      <c r="F6" s="356">
        <v>26.19763467152374</v>
      </c>
      <c r="G6" s="356">
        <v>24.678479854096143</v>
      </c>
      <c r="H6" s="356">
        <v>25.384840974566281</v>
      </c>
      <c r="I6" s="356">
        <v>23.780415597597766</v>
      </c>
      <c r="J6" s="357">
        <v>25.100350468706417</v>
      </c>
      <c r="K6" s="356">
        <v>22.157913330193125</v>
      </c>
      <c r="L6" s="356">
        <v>25.262392244441035</v>
      </c>
      <c r="M6" s="356">
        <v>22.575906269379203</v>
      </c>
      <c r="N6" s="356">
        <f>+'C21A2'!N6/'C21A2'!$N$4*100</f>
        <v>22.097471229639538</v>
      </c>
      <c r="O6" s="356">
        <f>+'C21A2'!O6/'C21A2'!O4*100</f>
        <v>25.072215151347461</v>
      </c>
      <c r="P6" s="356">
        <f>+'C21A2'!P6/'C21A2'!P4*100</f>
        <v>23.746415912220893</v>
      </c>
      <c r="Q6" s="356">
        <f>+'C21A2'!Q6/'C21A2'!Q4*100</f>
        <v>30.572224674101349</v>
      </c>
    </row>
    <row r="7" spans="1:17">
      <c r="A7" s="1385"/>
      <c r="B7" s="340" t="s">
        <v>126</v>
      </c>
      <c r="C7" s="356">
        <v>0.7315105662637349</v>
      </c>
      <c r="D7" s="356">
        <v>0.40890173475160624</v>
      </c>
      <c r="E7" s="356">
        <v>0.42185422458600264</v>
      </c>
      <c r="F7" s="356">
        <v>0.26822026497667106</v>
      </c>
      <c r="G7" s="356">
        <v>0.4064849149679321</v>
      </c>
      <c r="H7" s="356">
        <v>0.66186322260110519</v>
      </c>
      <c r="I7" s="356">
        <v>0.38965799193616601</v>
      </c>
      <c r="J7" s="357">
        <v>7.4580710881507625E-2</v>
      </c>
      <c r="K7" s="356">
        <v>0.22491756947715497</v>
      </c>
      <c r="L7" s="356">
        <v>0.46142393608255622</v>
      </c>
      <c r="M7" s="356">
        <v>0.46540191338587417</v>
      </c>
      <c r="N7" s="356">
        <f>+'C21A2'!N7/'C21A2'!$N$4*100</f>
        <v>0.76936772648060126</v>
      </c>
      <c r="O7" s="356">
        <f>+'C21A2'!O7/'C21A2'!O4*100</f>
        <v>0.29218084223341267</v>
      </c>
      <c r="P7" s="356">
        <f>+'C21A2'!P7/'C21A2'!P4*100</f>
        <v>0.22652187328321255</v>
      </c>
      <c r="Q7" s="356">
        <f>+'C21A2'!Q7/'C21A2'!Q4*100</f>
        <v>0.13635375565670471</v>
      </c>
    </row>
    <row r="8" spans="1:17" s="162" customFormat="1" ht="22.5" customHeight="1">
      <c r="A8" s="1385"/>
      <c r="B8" s="349" t="s">
        <v>272</v>
      </c>
      <c r="C8" s="354">
        <v>21.686813253969223</v>
      </c>
      <c r="D8" s="354">
        <v>23.214975886000435</v>
      </c>
      <c r="E8" s="354">
        <v>23.258793666142875</v>
      </c>
      <c r="F8" s="354">
        <v>24.547768157888168</v>
      </c>
      <c r="G8" s="354">
        <v>23.793500279290132</v>
      </c>
      <c r="H8" s="354">
        <v>25.140451861094977</v>
      </c>
      <c r="I8" s="354">
        <v>25.692051766430769</v>
      </c>
      <c r="J8" s="355">
        <v>24.831132292841467</v>
      </c>
      <c r="K8" s="354">
        <v>24.277555346208196</v>
      </c>
      <c r="L8" s="354">
        <v>23.948015933900454</v>
      </c>
      <c r="M8" s="354">
        <v>21.940117885762795</v>
      </c>
      <c r="N8" s="354">
        <f>+'C21A2'!N8/'C21A2'!$N$4*100</f>
        <v>22.784291086448661</v>
      </c>
      <c r="O8" s="354">
        <f>+'C21A2'!O8/'C21A2'!O4*100</f>
        <v>21.266116983011454</v>
      </c>
      <c r="P8" s="354">
        <f>+'C21A2'!P8/'C21A2'!P4*100</f>
        <v>17.856847206857367</v>
      </c>
      <c r="Q8" s="354">
        <f>+'C21A2'!Q8/'C21A2'!Q4*100</f>
        <v>19.326004044502703</v>
      </c>
    </row>
    <row r="9" spans="1:17">
      <c r="A9" s="1385"/>
      <c r="B9" s="340" t="s">
        <v>129</v>
      </c>
      <c r="C9" s="356">
        <v>7.8583912878741584</v>
      </c>
      <c r="D9" s="356">
        <v>6.8734701193656988</v>
      </c>
      <c r="E9" s="356">
        <v>8.8263024295902337</v>
      </c>
      <c r="F9" s="356">
        <v>9.2423713166496171</v>
      </c>
      <c r="G9" s="356">
        <v>6.2110087421176248</v>
      </c>
      <c r="H9" s="356">
        <v>6.5208765806225308</v>
      </c>
      <c r="I9" s="356">
        <v>6.323624777962614</v>
      </c>
      <c r="J9" s="357">
        <v>5.4546997974800204</v>
      </c>
      <c r="K9" s="356">
        <v>7.1408384361752226</v>
      </c>
      <c r="L9" s="356">
        <v>6.0570415452019297</v>
      </c>
      <c r="M9" s="356">
        <v>5.8280601831504031</v>
      </c>
      <c r="N9" s="356">
        <f>+'C21A2'!N9/'C21A2'!$N$4*100</f>
        <v>6.716051514186903</v>
      </c>
      <c r="O9" s="356">
        <f>+'C21A2'!O9/'C21A2'!O4*100</f>
        <v>6.2591998229207011</v>
      </c>
      <c r="P9" s="356">
        <f>+'C21A2'!P9/'C21A2'!P4*100</f>
        <v>5.0346555889192421</v>
      </c>
      <c r="Q9" s="356">
        <f>+'C21A2'!Q9/'C21A2'!Q4*100</f>
        <v>6.9184709935380173</v>
      </c>
    </row>
    <row r="10" spans="1:17" ht="27.6">
      <c r="A10" s="1385"/>
      <c r="B10" s="340" t="s">
        <v>130</v>
      </c>
      <c r="C10" s="356">
        <v>0.27011501277240674</v>
      </c>
      <c r="D10" s="356">
        <v>6.2175469256751083E-2</v>
      </c>
      <c r="E10" s="356">
        <v>0.26834280188565213</v>
      </c>
      <c r="F10" s="356">
        <v>0.11976346715237407</v>
      </c>
      <c r="G10" s="356">
        <v>0.20862636364248172</v>
      </c>
      <c r="H10" s="356">
        <v>7.3029217437307004E-2</v>
      </c>
      <c r="I10" s="356">
        <v>0.12857022020469733</v>
      </c>
      <c r="J10" s="357">
        <v>0.19706285395520307</v>
      </c>
      <c r="K10" s="356">
        <v>0.23963730569948188</v>
      </c>
      <c r="L10" s="356">
        <v>0.23298499235695574</v>
      </c>
      <c r="M10" s="356">
        <v>0.28779057515969969</v>
      </c>
      <c r="N10" s="356">
        <f>+'C21A2'!N10/'C21A2'!$N$4*100</f>
        <v>0.60265340145780621</v>
      </c>
      <c r="O10" s="356">
        <f>+'C21A2'!O10/'C21A2'!O4*100</f>
        <v>0.23020308782026452</v>
      </c>
      <c r="P10" s="356">
        <f>+'C21A2'!P10/'C21A2'!P4*100</f>
        <v>0.68408100602804056</v>
      </c>
      <c r="Q10" s="356">
        <f>+'C21A2'!Q10/'C21A2'!Q4*100</f>
        <v>0.513796760445554</v>
      </c>
    </row>
    <row r="11" spans="1:17" ht="27.6">
      <c r="A11" s="1385"/>
      <c r="B11" s="340" t="s">
        <v>131</v>
      </c>
      <c r="C11" s="356">
        <v>0.40517251915861013</v>
      </c>
      <c r="D11" s="356">
        <v>0.42738633371982948</v>
      </c>
      <c r="E11" s="356">
        <v>0.47443490873927235</v>
      </c>
      <c r="F11" s="356">
        <v>0.29067591506774121</v>
      </c>
      <c r="G11" s="356">
        <v>0.43273145749069591</v>
      </c>
      <c r="H11" s="356">
        <v>0.4721022639057405</v>
      </c>
      <c r="I11" s="356">
        <v>0.82442834183889258</v>
      </c>
      <c r="J11" s="357">
        <v>0.45415408496137571</v>
      </c>
      <c r="K11" s="356">
        <v>0.42216203485633541</v>
      </c>
      <c r="L11" s="356">
        <v>0.34720446421975598</v>
      </c>
      <c r="M11" s="356">
        <v>0.30224031115098171</v>
      </c>
      <c r="N11" s="356">
        <f>+'C21A2'!N11/'C21A2'!$N$4*100</f>
        <v>0.16023998230346323</v>
      </c>
      <c r="O11" s="356">
        <f>+'C21A2'!O11/'C21A2'!O4*100</f>
        <v>0.28166675889546788</v>
      </c>
      <c r="P11" s="356">
        <f>+'C21A2'!P11/'C21A2'!P4*100</f>
        <v>0.18287314022531778</v>
      </c>
      <c r="Q11" s="356">
        <f>+'C21A2'!Q11/'C21A2'!Q4*100</f>
        <v>0.12976661770227454</v>
      </c>
    </row>
    <row r="12" spans="1:17">
      <c r="A12" s="1385"/>
      <c r="B12" s="340" t="s">
        <v>132</v>
      </c>
      <c r="C12" s="356">
        <v>13.153134434164048</v>
      </c>
      <c r="D12" s="356">
        <v>15.851943963658158</v>
      </c>
      <c r="E12" s="356">
        <v>13.689713525927715</v>
      </c>
      <c r="F12" s="356">
        <v>14.894957459018437</v>
      </c>
      <c r="G12" s="356">
        <v>16.941133716039332</v>
      </c>
      <c r="H12" s="356">
        <v>18.074443799129401</v>
      </c>
      <c r="I12" s="356">
        <v>18.415428426424562</v>
      </c>
      <c r="J12" s="357">
        <v>18.725215556444866</v>
      </c>
      <c r="K12" s="356">
        <v>16.474917569477153</v>
      </c>
      <c r="L12" s="356">
        <v>17.310784932121813</v>
      </c>
      <c r="M12" s="356">
        <v>15.522026816301709</v>
      </c>
      <c r="N12" s="356">
        <f>+'C21A2'!N12/'C21A2'!$N$4*100</f>
        <v>15.305346188500488</v>
      </c>
      <c r="O12" s="356">
        <f>+'C21A2'!O12/'C21A2'!O4*100</f>
        <v>14.49504731337502</v>
      </c>
      <c r="P12" s="356">
        <f>+'C21A2'!P12/'C21A2'!P4*100</f>
        <v>11.955237471684764</v>
      </c>
      <c r="Q12" s="356">
        <f>+'C21A2'!Q12/'C21A2'!Q4*100</f>
        <v>11.763969672816858</v>
      </c>
    </row>
    <row r="13" spans="1:17" s="162" customFormat="1" ht="22.5" customHeight="1">
      <c r="A13" s="1385"/>
      <c r="B13" s="349" t="s">
        <v>197</v>
      </c>
      <c r="C13" s="354">
        <v>49.071097693633355</v>
      </c>
      <c r="D13" s="354">
        <v>50.34084480218678</v>
      </c>
      <c r="E13" s="354">
        <v>49.240904146017165</v>
      </c>
      <c r="F13" s="354">
        <v>48.986376905611415</v>
      </c>
      <c r="G13" s="354">
        <v>51.121534951645799</v>
      </c>
      <c r="H13" s="354">
        <v>48.81284394173764</v>
      </c>
      <c r="I13" s="354">
        <v>50.137874644035293</v>
      </c>
      <c r="J13" s="355">
        <v>49.993936527570611</v>
      </c>
      <c r="K13" s="354">
        <v>53.33961375412153</v>
      </c>
      <c r="L13" s="354">
        <v>50.328167885575951</v>
      </c>
      <c r="M13" s="354">
        <v>55.018573931472126</v>
      </c>
      <c r="N13" s="354">
        <f>+'C21A2'!N13/'C21A2'!$N$4*100</f>
        <v>54.348869957431198</v>
      </c>
      <c r="O13" s="354">
        <f>+'C21A2'!O13/'C21A2'!O4*100</f>
        <v>53.369487023407672</v>
      </c>
      <c r="P13" s="354">
        <f>+'C21A2'!P13/'C21A2'!P4*100</f>
        <v>58.170215007638525</v>
      </c>
      <c r="Q13" s="354">
        <f>+'C21A2'!Q13/'C21A2'!Q4*100</f>
        <v>49.965417525739241</v>
      </c>
    </row>
    <row r="14" spans="1:17" ht="41.4">
      <c r="A14" s="1385"/>
      <c r="B14" s="340" t="s">
        <v>135</v>
      </c>
      <c r="C14" s="356">
        <v>20.626520160846766</v>
      </c>
      <c r="D14" s="356">
        <v>20.860710144683996</v>
      </c>
      <c r="E14" s="356">
        <v>19.003384503807567</v>
      </c>
      <c r="F14" s="356">
        <v>18.797250430399959</v>
      </c>
      <c r="G14" s="356">
        <v>21.487169478635987</v>
      </c>
      <c r="H14" s="356">
        <v>19.195758555056557</v>
      </c>
      <c r="I14" s="356">
        <v>20.438153776750216</v>
      </c>
      <c r="J14" s="357">
        <v>20.551533452177392</v>
      </c>
      <c r="K14" s="356">
        <v>20.070654733867169</v>
      </c>
      <c r="L14" s="356">
        <v>19.67700324474221</v>
      </c>
      <c r="M14" s="356">
        <v>21.013528565321838</v>
      </c>
      <c r="N14" s="356">
        <f>+'C21A2'!N14/'C21A2'!$N$4*100</f>
        <v>21.399321273071589</v>
      </c>
      <c r="O14" s="356">
        <f>+'C21A2'!O14/'C21A2'!O4*100</f>
        <v>20.437164517735599</v>
      </c>
      <c r="P14" s="356">
        <f>+'C21A2'!P14/'C21A2'!P4*100</f>
        <v>19.483891359808545</v>
      </c>
      <c r="Q14" s="356">
        <f>+'C21A2'!Q14/'C21A2'!Q4*100</f>
        <v>16.786662363069873</v>
      </c>
    </row>
    <row r="15" spans="1:17">
      <c r="A15" s="1385"/>
      <c r="B15" s="340" t="s">
        <v>136</v>
      </c>
      <c r="C15" s="356">
        <v>6.0091423542784508</v>
      </c>
      <c r="D15" s="356">
        <v>7.1938698348149019</v>
      </c>
      <c r="E15" s="356">
        <v>6.47648978605101</v>
      </c>
      <c r="F15" s="356">
        <v>7.066668330048155</v>
      </c>
      <c r="G15" s="356">
        <v>6.6336453755611036</v>
      </c>
      <c r="H15" s="356">
        <v>7.6686428641254034</v>
      </c>
      <c r="I15" s="356">
        <v>8.6689034877491764</v>
      </c>
      <c r="J15" s="357">
        <v>7.4083506142297573</v>
      </c>
      <c r="K15" s="356">
        <v>8.596914743287801</v>
      </c>
      <c r="L15" s="356">
        <v>7.2259442995391439</v>
      </c>
      <c r="M15" s="356">
        <v>8.4266043722492814</v>
      </c>
      <c r="N15" s="356">
        <f>+'C21A2'!N15/'C21A2'!$N$4*100</f>
        <v>7.9370046453409007</v>
      </c>
      <c r="O15" s="356">
        <f>+'C21A2'!O15/'C21A2'!O4*100</f>
        <v>9.0266172320292188</v>
      </c>
      <c r="P15" s="356">
        <f>+'C21A2'!P15/'C21A2'!P4*100</f>
        <v>8.3534644300453795</v>
      </c>
      <c r="Q15" s="356">
        <f>+'C21A2'!Q15/'C21A2'!Q4*100</f>
        <v>8.3801569056260732</v>
      </c>
    </row>
    <row r="16" spans="1:17">
      <c r="A16" s="1385"/>
      <c r="B16" s="340" t="s">
        <v>137</v>
      </c>
      <c r="C16" s="356">
        <v>4.1525599814219536</v>
      </c>
      <c r="D16" s="356">
        <v>3.5865723391979922</v>
      </c>
      <c r="E16" s="356">
        <v>4.1254683911519399</v>
      </c>
      <c r="F16" s="356">
        <v>3.5985179270939893</v>
      </c>
      <c r="G16" s="356">
        <v>4.2041577215309136</v>
      </c>
      <c r="H16" s="356">
        <v>3.6819376318982426</v>
      </c>
      <c r="I16" s="356">
        <v>4.2721402994332758</v>
      </c>
      <c r="J16" s="357">
        <v>4.468779180461067</v>
      </c>
      <c r="K16" s="356">
        <v>4.5383890720678286</v>
      </c>
      <c r="L16" s="356">
        <v>4.602874239247174</v>
      </c>
      <c r="M16" s="356">
        <v>5.2103339695230986</v>
      </c>
      <c r="N16" s="356">
        <f>+'C21A2'!N16/'C21A2'!$N$4*100</f>
        <v>4.2390758954825278</v>
      </c>
      <c r="O16" s="356">
        <f>+'C21A2'!O16/'C21A2'!O4*100</f>
        <v>4.7733938354269272</v>
      </c>
      <c r="P16" s="356">
        <f>+'C21A2'!P16/'C21A2'!P4*100</f>
        <v>4.2610194236862107</v>
      </c>
      <c r="Q16" s="356">
        <f>+'C21A2'!Q16/'C21A2'!Q4*100</f>
        <v>5.0141294109122523</v>
      </c>
    </row>
    <row r="17" spans="1:17">
      <c r="A17" s="1385"/>
      <c r="B17" s="340" t="s">
        <v>138</v>
      </c>
      <c r="C17" s="356">
        <v>0.57811946172555828</v>
      </c>
      <c r="D17" s="356">
        <v>0.6520022181518762</v>
      </c>
      <c r="E17" s="356">
        <v>0.49317055481687422</v>
      </c>
      <c r="F17" s="356">
        <v>0.55265849946355949</v>
      </c>
      <c r="G17" s="356">
        <v>1.2874265601550565</v>
      </c>
      <c r="H17" s="356">
        <v>1.5071620386077296</v>
      </c>
      <c r="I17" s="356">
        <v>1.1836354921476302</v>
      </c>
      <c r="J17" s="357">
        <v>0.38442415202338076</v>
      </c>
      <c r="K17" s="356">
        <v>1.0439236928874234</v>
      </c>
      <c r="L17" s="356">
        <v>1.1910647414150715</v>
      </c>
      <c r="M17" s="356">
        <v>1.0903529950088202</v>
      </c>
      <c r="N17" s="356">
        <f>+'C21A2'!N17/'C21A2'!$N$4*100</f>
        <v>1.5705676379979174</v>
      </c>
      <c r="O17" s="356">
        <f>+'C21A2'!O17/'C21A2'!O4*100</f>
        <v>0.96397543024735766</v>
      </c>
      <c r="P17" s="356">
        <f>+'C21A2'!P17/'C21A2'!P4*100</f>
        <v>1.3794504775020884</v>
      </c>
      <c r="Q17" s="356">
        <f>+'C21A2'!Q17/'C21A2'!Q4*100</f>
        <v>0.28983406999492795</v>
      </c>
    </row>
    <row r="18" spans="1:17">
      <c r="A18" s="1385"/>
      <c r="B18" s="340" t="s">
        <v>139</v>
      </c>
      <c r="C18" s="356">
        <v>0.75962208343009396</v>
      </c>
      <c r="D18" s="356">
        <v>0.69849378525377115</v>
      </c>
      <c r="E18" s="356">
        <v>0.829203432853862</v>
      </c>
      <c r="F18" s="356">
        <v>0.96621672197410113</v>
      </c>
      <c r="G18" s="356">
        <v>1.466441439925702</v>
      </c>
      <c r="H18" s="356">
        <v>0.90682736928057595</v>
      </c>
      <c r="I18" s="356">
        <v>1.0815687822482871</v>
      </c>
      <c r="J18" s="357">
        <v>0.80098470792253296</v>
      </c>
      <c r="K18" s="356">
        <v>1.4183937823834198</v>
      </c>
      <c r="L18" s="356">
        <v>1.4075703074833643</v>
      </c>
      <c r="M18" s="356">
        <v>1.500966326094417</v>
      </c>
      <c r="N18" s="356">
        <f>+'C21A2'!N18/'C21A2'!$N$4*100</f>
        <v>0.78447452615904234</v>
      </c>
      <c r="O18" s="356">
        <f>+'C21A2'!O18/'C21A2'!O4*100</f>
        <v>1.8615461236234851</v>
      </c>
      <c r="P18" s="356">
        <f>+'C21A2'!P18/'C21A2'!P4*100</f>
        <v>1.1506709111296742</v>
      </c>
      <c r="Q18" s="356">
        <f>+'C21A2'!Q18/'C21A2'!Q4*100</f>
        <v>1.2047875318652799</v>
      </c>
    </row>
    <row r="19" spans="1:17">
      <c r="A19" s="1385"/>
      <c r="B19" s="340" t="s">
        <v>140</v>
      </c>
      <c r="C19" s="356">
        <v>0.84212327511397378</v>
      </c>
      <c r="D19" s="356">
        <v>0.50916668067015081</v>
      </c>
      <c r="E19" s="356">
        <v>0.71376767798863772</v>
      </c>
      <c r="F19" s="356">
        <v>0.45472691434417023</v>
      </c>
      <c r="G19" s="356">
        <v>0.40783089150756102</v>
      </c>
      <c r="H19" s="356">
        <v>0.34214475885982415</v>
      </c>
      <c r="I19" s="356">
        <v>0.25037358671441057</v>
      </c>
      <c r="J19" s="357">
        <v>0.41110343071270056</v>
      </c>
      <c r="K19" s="356">
        <v>0.21549693829486577</v>
      </c>
      <c r="L19" s="356">
        <v>0.24946441864561847</v>
      </c>
      <c r="M19" s="356">
        <v>0.27394291150138778</v>
      </c>
      <c r="N19" s="356">
        <f>+'C21A2'!N19/'C21A2'!$N$4*100</f>
        <v>0.39655349155907565</v>
      </c>
      <c r="O19" s="356">
        <f>+'C21A2'!O19/'C21A2'!O4*100</f>
        <v>0.37186652647888885</v>
      </c>
      <c r="P19" s="356">
        <f>+'C21A2'!P19/'C21A2'!P4*100</f>
        <v>1.3102145560999103</v>
      </c>
      <c r="Q19" s="356">
        <f>+'C21A2'!Q19/'C21A2'!Q4*100</f>
        <v>0.19761413863290542</v>
      </c>
    </row>
    <row r="20" spans="1:17" ht="27.6">
      <c r="A20" s="1385"/>
      <c r="B20" s="340" t="s">
        <v>141</v>
      </c>
      <c r="C20" s="356">
        <v>1.5498001637801435</v>
      </c>
      <c r="D20" s="356">
        <v>2.3861936849888252</v>
      </c>
      <c r="E20" s="356">
        <v>2.0470204278979813</v>
      </c>
      <c r="F20" s="356">
        <v>3.2311185408817584</v>
      </c>
      <c r="G20" s="356">
        <v>1.6306505777604297</v>
      </c>
      <c r="H20" s="356">
        <v>1.4341328211704225</v>
      </c>
      <c r="I20" s="356">
        <v>1.2428454619787408</v>
      </c>
      <c r="J20" s="357">
        <v>2.218018214671178</v>
      </c>
      <c r="K20" s="356">
        <v>1.0586434291097504</v>
      </c>
      <c r="L20" s="356">
        <v>1.5979360939213645</v>
      </c>
      <c r="M20" s="356">
        <v>1.1282835519859358</v>
      </c>
      <c r="N20" s="356">
        <f>+'C21A2'!N20/'C21A2'!$N$4*100</f>
        <v>1.7469934770997102</v>
      </c>
      <c r="O20" s="356">
        <f>+'C21A2'!O20/'C21A2'!O4*100</f>
        <v>1.044214487300094</v>
      </c>
      <c r="P20" s="356">
        <f>+'C21A2'!P20/'C21A2'!P4*100</f>
        <v>1.1461555249512714</v>
      </c>
      <c r="Q20" s="356">
        <f>+'C21A2'!Q20/'C21A2'!Q4*100</f>
        <v>1.1402335799118641</v>
      </c>
    </row>
    <row r="21" spans="1:17" ht="27.6">
      <c r="A21" s="1385"/>
      <c r="B21" s="340" t="s">
        <v>142</v>
      </c>
      <c r="C21" s="356">
        <v>3.2144908759793198</v>
      </c>
      <c r="D21" s="356">
        <v>4.5068813120704432</v>
      </c>
      <c r="E21" s="356">
        <v>4.5152907047020427</v>
      </c>
      <c r="F21" s="356">
        <v>3.8062326904363881</v>
      </c>
      <c r="G21" s="356">
        <v>5.1429763579220813</v>
      </c>
      <c r="H21" s="356">
        <v>5.1902497369223077</v>
      </c>
      <c r="I21" s="356">
        <v>4.0279696619392675</v>
      </c>
      <c r="J21" s="357">
        <v>4.2280593250142484</v>
      </c>
      <c r="K21" s="356">
        <v>3.7847385774846911</v>
      </c>
      <c r="L21" s="356">
        <v>3.5186416406689514</v>
      </c>
      <c r="M21" s="356">
        <v>3.7581355023992584</v>
      </c>
      <c r="N21" s="356">
        <f>+'C21A2'!N21/'C21A2'!$N$4*100</f>
        <v>4.4931938472163022</v>
      </c>
      <c r="O21" s="356">
        <f>+'C21A2'!O21/'C21A2'!O4*100</f>
        <v>4.0877649272314756</v>
      </c>
      <c r="P21" s="356">
        <f>+'C21A2'!P21/'C21A2'!P4*100</f>
        <v>6.2635931938079006</v>
      </c>
      <c r="Q21" s="356">
        <f>+'C21A2'!Q21/'C21A2'!Q4*100</f>
        <v>5.1518005941598437</v>
      </c>
    </row>
    <row r="22" spans="1:17" ht="41.4">
      <c r="A22" s="1385"/>
      <c r="B22" s="340" t="s">
        <v>143</v>
      </c>
      <c r="C22" s="356">
        <v>2.251365853062322</v>
      </c>
      <c r="D22" s="356">
        <v>1.9027934150016523</v>
      </c>
      <c r="E22" s="356">
        <v>1.7901607639308597</v>
      </c>
      <c r="F22" s="356">
        <v>1.8014421517502932</v>
      </c>
      <c r="G22" s="356">
        <v>3.1334333842561124</v>
      </c>
      <c r="H22" s="356">
        <v>2.3950133120187691</v>
      </c>
      <c r="I22" s="356">
        <v>2.4524205599571429</v>
      </c>
      <c r="J22" s="357">
        <v>2.8340670134972896</v>
      </c>
      <c r="K22" s="356">
        <v>3.9743287800282618</v>
      </c>
      <c r="L22" s="356">
        <v>2.9168584530933019</v>
      </c>
      <c r="M22" s="356">
        <v>3.7683707320597497</v>
      </c>
      <c r="N22" s="356">
        <f>+'C21A2'!N22/'C21A2'!$N$4*100</f>
        <v>3.0278342784075276</v>
      </c>
      <c r="O22" s="356">
        <f>+'C21A2'!O22/'C21A2'!O4*100</f>
        <v>2.0690609263460793</v>
      </c>
      <c r="P22" s="356">
        <f>+'C21A2'!P22/'C21A2'!P4*100</f>
        <v>2.3954123676427423</v>
      </c>
      <c r="Q22" s="356">
        <f>+'C21A2'!Q22/'C21A2'!Q4*100</f>
        <v>2.6210221920677688</v>
      </c>
    </row>
    <row r="23" spans="1:17">
      <c r="A23" s="1385"/>
      <c r="B23" s="340" t="s">
        <v>144</v>
      </c>
      <c r="C23" s="356">
        <v>1.5516335235953409</v>
      </c>
      <c r="D23" s="356">
        <v>1.0827493880477461</v>
      </c>
      <c r="E23" s="356">
        <v>0.76030460534268107</v>
      </c>
      <c r="F23" s="356">
        <v>1.1296439531924449</v>
      </c>
      <c r="G23" s="356">
        <v>0.91324508213821831</v>
      </c>
      <c r="H23" s="356">
        <v>0.81827225522273905</v>
      </c>
      <c r="I23" s="356">
        <v>1.0612682211633351</v>
      </c>
      <c r="J23" s="357">
        <v>0.48083336365069546</v>
      </c>
      <c r="K23" s="356">
        <v>0.72951012717852093</v>
      </c>
      <c r="L23" s="356">
        <v>1.1052580734982413</v>
      </c>
      <c r="M23" s="356">
        <v>1.3986140294895029</v>
      </c>
      <c r="N23" s="356">
        <f>+'C21A2'!N23/'C21A2'!$N$4*100</f>
        <v>1.2689711729890423</v>
      </c>
      <c r="O23" s="356">
        <f>+'C21A2'!O23/'C21A2'!O4*100</f>
        <v>0.9805766144651652</v>
      </c>
      <c r="P23" s="356">
        <f>+'C21A2'!P23/'C21A2'!P4*100</f>
        <v>2.1342725336584412</v>
      </c>
      <c r="Q23" s="356">
        <f>+'C21A2'!Q23/'C21A2'!Q4*100</f>
        <v>1.3984493877255271</v>
      </c>
    </row>
    <row r="24" spans="1:17" ht="27.6">
      <c r="A24" s="1385"/>
      <c r="B24" s="340" t="s">
        <v>145</v>
      </c>
      <c r="C24" s="356">
        <v>0.60928657858391289</v>
      </c>
      <c r="D24" s="356">
        <v>0.85421252807698567</v>
      </c>
      <c r="E24" s="356">
        <v>0.69442765623111324</v>
      </c>
      <c r="F24" s="356">
        <v>0.44786546570523217</v>
      </c>
      <c r="G24" s="356">
        <v>0.84796521996621588</v>
      </c>
      <c r="H24" s="356">
        <v>0.4939535258161159</v>
      </c>
      <c r="I24" s="356">
        <v>0.65243747709138067</v>
      </c>
      <c r="J24" s="357">
        <v>0.55480772728926397</v>
      </c>
      <c r="K24" s="356">
        <v>0.78956665096561462</v>
      </c>
      <c r="L24" s="356">
        <v>0.87625087369372134</v>
      </c>
      <c r="M24" s="356">
        <v>0.75499870554448412</v>
      </c>
      <c r="N24" s="356">
        <f>+'C21A2'!N24/'C21A2'!$N$4*100</f>
        <v>0.82547869671481067</v>
      </c>
      <c r="O24" s="356">
        <f>+'C21A2'!O24/'C21A2'!O4*100</f>
        <v>0.70499695644956006</v>
      </c>
      <c r="P24" s="356">
        <f>+'C21A2'!P24/'C21A2'!P4*100</f>
        <v>0.24082059618148843</v>
      </c>
      <c r="Q24" s="356">
        <f>+'C21A2'!Q24/'C21A2'!Q4*100</f>
        <v>0.69823662316959911</v>
      </c>
    </row>
    <row r="25" spans="1:17">
      <c r="A25" s="1385"/>
      <c r="B25" s="340" t="s">
        <v>146</v>
      </c>
      <c r="C25" s="356">
        <v>1.2039062786462471</v>
      </c>
      <c r="D25" s="356">
        <v>1.1454849966671707</v>
      </c>
      <c r="E25" s="356">
        <v>1.6463193521092712</v>
      </c>
      <c r="F25" s="356">
        <v>1.3704184236133636</v>
      </c>
      <c r="G25" s="356">
        <v>0.83921637245862812</v>
      </c>
      <c r="H25" s="356">
        <v>1.4623094483706434</v>
      </c>
      <c r="I25" s="356">
        <v>0.89209687878873312</v>
      </c>
      <c r="J25" s="357">
        <v>1.6334994724778986</v>
      </c>
      <c r="K25" s="356">
        <v>1.7275082430522843</v>
      </c>
      <c r="L25" s="356">
        <v>0.97001312671542306</v>
      </c>
      <c r="M25" s="356">
        <v>1.0042566513940985</v>
      </c>
      <c r="N25" s="356">
        <f>+'C21A2'!N25/'C21A2'!$N$4*100</f>
        <v>1.1033359050861358</v>
      </c>
      <c r="O25" s="356">
        <f>+'C21A2'!O25/'C21A2'!O4*100</f>
        <v>0.77693542139339267</v>
      </c>
      <c r="P25" s="356">
        <f>+'C21A2'!P25/'C21A2'!P4*100</f>
        <v>0.34091165646941951</v>
      </c>
      <c r="Q25" s="356">
        <f>+'C21A2'!Q25/'C21A2'!Q4*100</f>
        <v>0.58230299517162787</v>
      </c>
    </row>
    <row r="26" spans="1:17">
      <c r="A26" s="1385"/>
      <c r="B26" s="340" t="s">
        <v>147</v>
      </c>
      <c r="C26" s="356">
        <v>4.4538421110527153</v>
      </c>
      <c r="D26" s="356">
        <v>4.2172892615682782</v>
      </c>
      <c r="E26" s="356">
        <v>5.0356581651154357</v>
      </c>
      <c r="F26" s="356">
        <v>4.9757977993462914</v>
      </c>
      <c r="G26" s="356">
        <v>2.7935743079998114</v>
      </c>
      <c r="H26" s="356">
        <v>3.067802165575062</v>
      </c>
      <c r="I26" s="356">
        <v>2.9176417514872979</v>
      </c>
      <c r="J26" s="357">
        <v>3.0838820775881932</v>
      </c>
      <c r="K26" s="356">
        <v>4.2816768723504479</v>
      </c>
      <c r="L26" s="356">
        <v>3.9726782477255549</v>
      </c>
      <c r="M26" s="356">
        <v>4.8930418500478652</v>
      </c>
      <c r="N26" s="356">
        <f>+'C21A2'!N26/'C21A2'!$N$4*100</f>
        <v>4.8821939389361573</v>
      </c>
      <c r="O26" s="356">
        <f>+'C21A2'!O26/'C21A2'!O4*100</f>
        <v>5.5907254717503188</v>
      </c>
      <c r="P26" s="356">
        <f>+'C21A2'!P26/'C21A2'!P4*100</f>
        <v>7.8951527329374844</v>
      </c>
      <c r="Q26" s="356">
        <f>+'C21A2'!Q26/'C21A2'!Q4*100</f>
        <v>5.4877446298357828</v>
      </c>
    </row>
    <row r="27" spans="1:17" ht="55.2">
      <c r="A27" s="1385"/>
      <c r="B27" s="340" t="s">
        <v>148</v>
      </c>
      <c r="C27" s="356">
        <v>1.2686849921165528</v>
      </c>
      <c r="D27" s="356">
        <v>0.74442521299299269</v>
      </c>
      <c r="E27" s="356">
        <v>1.0612836939441557</v>
      </c>
      <c r="F27" s="356">
        <v>0.78781905736171054</v>
      </c>
      <c r="G27" s="356">
        <v>0.33380218182797072</v>
      </c>
      <c r="H27" s="356">
        <v>0.64863745881324641</v>
      </c>
      <c r="I27" s="356">
        <v>0.99641920658640415</v>
      </c>
      <c r="J27" s="357">
        <v>0.93559379585501024</v>
      </c>
      <c r="K27" s="356">
        <v>1.1098681111634481</v>
      </c>
      <c r="L27" s="356">
        <v>0.98933383339868275</v>
      </c>
      <c r="M27" s="356">
        <v>0.79714376885238991</v>
      </c>
      <c r="N27" s="356">
        <f>+'C21A2'!N27/'C21A2'!$N$4*100</f>
        <v>0.67387117137045649</v>
      </c>
      <c r="O27" s="356">
        <f>+'C21A2'!O27/'C21A2'!O4*100</f>
        <v>0.68064855293010895</v>
      </c>
      <c r="P27" s="356">
        <f>+'C21A2'!P27/'C21A2'!P4*100</f>
        <v>1.8151852437179692</v>
      </c>
      <c r="Q27" s="356">
        <f>+'C21A2'!Q27/'C21A2'!Q4*100</f>
        <v>1.0124431035959187</v>
      </c>
    </row>
    <row r="28" spans="1:17" ht="41.4">
      <c r="A28" s="1386"/>
      <c r="B28" s="348" t="s">
        <v>149</v>
      </c>
      <c r="C28" s="358">
        <v>0</v>
      </c>
      <c r="D28" s="358">
        <v>0</v>
      </c>
      <c r="E28" s="358">
        <v>4.8954430073733832E-2</v>
      </c>
      <c r="F28" s="358">
        <v>0</v>
      </c>
      <c r="G28" s="358">
        <v>0</v>
      </c>
      <c r="H28" s="358">
        <v>0</v>
      </c>
      <c r="I28" s="358">
        <v>0</v>
      </c>
      <c r="J28" s="359">
        <v>0</v>
      </c>
      <c r="K28" s="358">
        <v>0</v>
      </c>
      <c r="L28" s="358">
        <v>2.7276291788131405E-2</v>
      </c>
      <c r="M28" s="358">
        <v>0</v>
      </c>
      <c r="N28" s="358">
        <f>+'C21A2'!N28/'C21A2'!$N$4*100</f>
        <v>0</v>
      </c>
      <c r="O28" s="358">
        <f>+'C21A2'!O28/'C21A2'!O4*100</f>
        <v>0</v>
      </c>
      <c r="P28" s="358">
        <f>+'C21A2'!P28/'C21A2'!P4*100</f>
        <v>0</v>
      </c>
      <c r="Q28" s="358">
        <f>+'C21A2'!Q28/'C21A2'!Q4*100</f>
        <v>0</v>
      </c>
    </row>
  </sheetData>
  <mergeCells count="5">
    <mergeCell ref="A2:B3"/>
    <mergeCell ref="C2:F2"/>
    <mergeCell ref="A4:A28"/>
    <mergeCell ref="G2:Q2"/>
    <mergeCell ref="A1:Q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2:Q21"/>
  <sheetViews>
    <sheetView showGridLines="0" workbookViewId="0">
      <pane xSplit="2" ySplit="3" topLeftCell="C4" activePane="bottomRight" state="frozen"/>
      <selection activeCell="N14" sqref="N14"/>
      <selection pane="topRight" activeCell="N14" sqref="N14"/>
      <selection pane="bottomLeft" activeCell="N14" sqref="N14"/>
      <selection pane="bottomRight" activeCell="B3" sqref="B3:Q3"/>
    </sheetView>
  </sheetViews>
  <sheetFormatPr baseColWidth="10" defaultColWidth="11.44140625" defaultRowHeight="13.8"/>
  <cols>
    <col min="1" max="1" width="6.6640625" style="11" customWidth="1"/>
    <col min="2" max="2" width="39.88671875" style="11" customWidth="1"/>
    <col min="3" max="17" width="8.33203125" style="11" customWidth="1"/>
    <col min="18" max="16384" width="11.44140625" style="11"/>
  </cols>
  <sheetData>
    <row r="2" spans="1:17" ht="18.75" customHeight="1">
      <c r="A2" s="1341" t="s">
        <v>320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</row>
    <row r="3" spans="1:17" ht="24" customHeight="1">
      <c r="A3" s="1338" t="s">
        <v>106</v>
      </c>
      <c r="B3" s="1195" t="s">
        <v>107</v>
      </c>
      <c r="C3" s="1195">
        <v>2007</v>
      </c>
      <c r="D3" s="1195">
        <v>2008</v>
      </c>
      <c r="E3" s="1195">
        <v>2009</v>
      </c>
      <c r="F3" s="1195">
        <v>2010</v>
      </c>
      <c r="G3" s="1195">
        <v>2011</v>
      </c>
      <c r="H3" s="1195">
        <v>2012</v>
      </c>
      <c r="I3" s="1195">
        <v>2013</v>
      </c>
      <c r="J3" s="1195">
        <v>2014</v>
      </c>
      <c r="K3" s="1195">
        <v>2015</v>
      </c>
      <c r="L3" s="1195">
        <v>2016</v>
      </c>
      <c r="M3" s="1195">
        <v>2017</v>
      </c>
      <c r="N3" s="1195">
        <v>2018</v>
      </c>
      <c r="O3" s="1195">
        <v>2019</v>
      </c>
      <c r="P3" s="1195">
        <v>2020</v>
      </c>
      <c r="Q3" s="1195">
        <v>2021</v>
      </c>
    </row>
    <row r="4" spans="1:17" ht="22.5" customHeight="1">
      <c r="A4" s="1339"/>
      <c r="B4" s="17" t="s">
        <v>99</v>
      </c>
      <c r="C4" s="25">
        <v>65.226446848238893</v>
      </c>
      <c r="D4" s="25">
        <v>65.634239395590271</v>
      </c>
      <c r="E4" s="25">
        <v>65.97835014549544</v>
      </c>
      <c r="F4" s="25">
        <v>66.312130109497446</v>
      </c>
      <c r="G4" s="25">
        <v>64.077841311245948</v>
      </c>
      <c r="H4" s="25">
        <v>65.04773130537005</v>
      </c>
      <c r="I4" s="25">
        <v>65.057096528819031</v>
      </c>
      <c r="J4" s="25">
        <v>65.068019314519347</v>
      </c>
      <c r="K4" s="25">
        <v>65.0631129449187</v>
      </c>
      <c r="L4" s="25">
        <f>+'C1A3'!L7/'C1A3'!L4*100</f>
        <v>65.15358889553093</v>
      </c>
      <c r="M4" s="25">
        <f>+'C1A3'!M7/'C1A3'!M4*100</f>
        <v>65.268818768504474</v>
      </c>
      <c r="N4" s="25">
        <f>+'C1A3'!N7/'C1A3'!N4*100</f>
        <v>65.386795817039683</v>
      </c>
      <c r="O4" s="25">
        <f>+'C1A3'!O7/'C1A3'!O4*100</f>
        <v>65.438625837601606</v>
      </c>
      <c r="P4" s="829" t="s">
        <v>319</v>
      </c>
      <c r="Q4" s="25">
        <f>+'C1A2'!Q7/'C1A2'!Q4*100</f>
        <v>76.566392694945435</v>
      </c>
    </row>
    <row r="5" spans="1:17">
      <c r="A5" s="1339"/>
      <c r="B5" s="16" t="s">
        <v>97</v>
      </c>
      <c r="C5" s="26">
        <v>65.384402195000277</v>
      </c>
      <c r="D5" s="26">
        <v>65.828264909613111</v>
      </c>
      <c r="E5" s="26">
        <v>66.127081738593446</v>
      </c>
      <c r="F5" s="26">
        <v>65.930629354676199</v>
      </c>
      <c r="G5" s="26">
        <v>63.66581312353491</v>
      </c>
      <c r="H5" s="26">
        <v>64.772481875674842</v>
      </c>
      <c r="I5" s="26">
        <v>64.612127852604488</v>
      </c>
      <c r="J5" s="26">
        <v>64.540114337927719</v>
      </c>
      <c r="K5" s="26">
        <v>64.936322380732321</v>
      </c>
      <c r="L5" s="26">
        <f>+'C1A3'!L8/'C1A3'!L5*100</f>
        <v>64.781470526514113</v>
      </c>
      <c r="M5" s="26">
        <f>+'C1A3'!M8/'C1A3'!M5*100</f>
        <v>64.708681552745645</v>
      </c>
      <c r="N5" s="26">
        <f>+'C1A3'!N8/'C1A3'!N5*100</f>
        <v>65.070313884516352</v>
      </c>
      <c r="O5" s="26">
        <f>+'C1A3'!O8/'C1A3'!O5*100</f>
        <v>65.258945211277023</v>
      </c>
      <c r="P5" s="830" t="s">
        <v>319</v>
      </c>
      <c r="Q5" s="26">
        <f>+'C1A2'!Q8/'C1A2'!Q5*100</f>
        <v>74.745025703859568</v>
      </c>
    </row>
    <row r="6" spans="1:17">
      <c r="A6" s="1339"/>
      <c r="B6" s="16" t="s">
        <v>98</v>
      </c>
      <c r="C6" s="26">
        <v>65.056359860474018</v>
      </c>
      <c r="D6" s="26">
        <v>65.428090614886742</v>
      </c>
      <c r="E6" s="26">
        <v>65.820180561659981</v>
      </c>
      <c r="F6" s="26">
        <v>66.722571628232004</v>
      </c>
      <c r="G6" s="26">
        <v>64.514158837033378</v>
      </c>
      <c r="H6" s="26">
        <v>65.335132906417897</v>
      </c>
      <c r="I6" s="26">
        <v>65.52952014933922</v>
      </c>
      <c r="J6" s="26">
        <v>65.624641102533019</v>
      </c>
      <c r="K6" s="26">
        <v>65.194442787771877</v>
      </c>
      <c r="L6" s="26">
        <f>+'C1A3'!L9/'C1A3'!L6*100</f>
        <v>65.529089897366148</v>
      </c>
      <c r="M6" s="26">
        <f>+'C1A3'!M9/'C1A3'!M6*100</f>
        <v>65.837076156162084</v>
      </c>
      <c r="N6" s="26">
        <f>+'C1A3'!N9/'C1A3'!N6*100</f>
        <v>65.718391656511415</v>
      </c>
      <c r="O6" s="26">
        <f>+'C1A3'!O9/'C1A3'!O6*100</f>
        <v>65.625414879789062</v>
      </c>
      <c r="P6" s="830" t="s">
        <v>319</v>
      </c>
      <c r="Q6" s="26">
        <f>+'C1A2'!Q9/'C1A2'!Q6*100</f>
        <v>78.269214606556204</v>
      </c>
    </row>
    <row r="7" spans="1:17" ht="22.5" customHeight="1">
      <c r="A7" s="1339"/>
      <c r="B7" s="17" t="s">
        <v>100</v>
      </c>
      <c r="C7" s="27">
        <v>63.112824028416917</v>
      </c>
      <c r="D7" s="27">
        <v>62.939677188616052</v>
      </c>
      <c r="E7" s="27">
        <v>63.722422441158031</v>
      </c>
      <c r="F7" s="27">
        <v>62.659571043319126</v>
      </c>
      <c r="G7" s="27">
        <v>58.837159658150206</v>
      </c>
      <c r="H7" s="27">
        <v>62.831252770786037</v>
      </c>
      <c r="I7" s="27">
        <v>64.17204865016366</v>
      </c>
      <c r="J7" s="27">
        <v>63.288582034964961</v>
      </c>
      <c r="K7" s="27">
        <v>63.406781950503941</v>
      </c>
      <c r="L7" s="27">
        <f>+'C1A3'!L10/'C1A3'!L7*100</f>
        <v>63.876854334860134</v>
      </c>
      <c r="M7" s="27">
        <f>+'C1A3'!M10/'C1A3'!M7*100</f>
        <v>63.353423783370367</v>
      </c>
      <c r="N7" s="27">
        <f>+'C1A3'!N10/'C1A3'!N7*100</f>
        <v>66.016095688471736</v>
      </c>
      <c r="O7" s="27">
        <f>+'C1A3'!O10/'C1A3'!O7*100</f>
        <v>68.113754447328361</v>
      </c>
      <c r="P7" s="831" t="s">
        <v>319</v>
      </c>
      <c r="Q7" s="27">
        <f>+'C1A2'!Q10/'C1A2'!Q7*100</f>
        <v>59.840095609815137</v>
      </c>
    </row>
    <row r="8" spans="1:17">
      <c r="A8" s="1339"/>
      <c r="B8" s="16" t="s">
        <v>97</v>
      </c>
      <c r="C8" s="26">
        <v>85.295613667644062</v>
      </c>
      <c r="D8" s="26">
        <v>86.305318306216577</v>
      </c>
      <c r="E8" s="26">
        <v>85.25517871994785</v>
      </c>
      <c r="F8" s="26">
        <v>84.281272376888069</v>
      </c>
      <c r="G8" s="26">
        <v>81.836949314732465</v>
      </c>
      <c r="H8" s="26">
        <v>84.406315488664504</v>
      </c>
      <c r="I8" s="26">
        <v>84.217483236235609</v>
      </c>
      <c r="J8" s="26">
        <v>82.986463521828298</v>
      </c>
      <c r="K8" s="26">
        <v>82.277036660234231</v>
      </c>
      <c r="L8" s="26">
        <f>+'C1A3'!L11/'C1A3'!L8*100</f>
        <v>82.95398656956398</v>
      </c>
      <c r="M8" s="26">
        <f>+'C1A3'!M11/'C1A3'!M8*100</f>
        <v>81.287151510025325</v>
      </c>
      <c r="N8" s="26">
        <f>+'C1A3'!N11/'C1A3'!N8*100</f>
        <v>82.581819014052272</v>
      </c>
      <c r="O8" s="26">
        <f>+'C1A3'!O11/'C1A3'!O8*100</f>
        <v>84.005261038053774</v>
      </c>
      <c r="P8" s="830" t="s">
        <v>319</v>
      </c>
      <c r="Q8" s="26">
        <f>+'C1A2'!Q11/'C1A2'!Q8*100</f>
        <v>72.21605026811622</v>
      </c>
    </row>
    <row r="9" spans="1:17">
      <c r="A9" s="1339"/>
      <c r="B9" s="16" t="s">
        <v>98</v>
      </c>
      <c r="C9" s="26">
        <v>39.105855813313397</v>
      </c>
      <c r="D9" s="26">
        <v>37.962244838738613</v>
      </c>
      <c r="E9" s="26">
        <v>40.716499814223468</v>
      </c>
      <c r="F9" s="26">
        <v>39.67374089325309</v>
      </c>
      <c r="G9" s="26">
        <v>34.80178783087181</v>
      </c>
      <c r="H9" s="26">
        <v>40.497660590941138</v>
      </c>
      <c r="I9" s="26">
        <v>43.187738520251138</v>
      </c>
      <c r="J9" s="26">
        <v>42.862420821848552</v>
      </c>
      <c r="K9" s="26">
        <v>43.938332502786544</v>
      </c>
      <c r="L9" s="26">
        <f>+'C1A3'!L12/'C1A3'!L9*100</f>
        <v>44.845935930670578</v>
      </c>
      <c r="M9" s="26">
        <f>+'C1A3'!M12/'C1A3'!M9*100</f>
        <v>45.471540753790507</v>
      </c>
      <c r="N9" s="26">
        <f>+'C1A3'!N12/'C1A3'!N9*100</f>
        <v>48.830423241479849</v>
      </c>
      <c r="O9" s="26">
        <f>+'C1A3'!O12/'C1A3'!O9*100</f>
        <v>51.685810866440683</v>
      </c>
      <c r="P9" s="830" t="s">
        <v>319</v>
      </c>
      <c r="Q9" s="26">
        <f>+'C1A2'!Q12/'C1A2'!Q9*100</f>
        <v>48.79061669043621</v>
      </c>
    </row>
    <row r="10" spans="1:17" ht="22.5" customHeight="1">
      <c r="A10" s="1339"/>
      <c r="B10" s="17" t="s">
        <v>101</v>
      </c>
      <c r="C10" s="27">
        <v>60.853388764120666</v>
      </c>
      <c r="D10" s="27">
        <v>60.591842121033238</v>
      </c>
      <c r="E10" s="27">
        <v>61.241871034440308</v>
      </c>
      <c r="F10" s="27">
        <v>60.117206556435221</v>
      </c>
      <c r="G10" s="27">
        <v>57.454072932258036</v>
      </c>
      <c r="H10" s="27">
        <v>61.315587382415714</v>
      </c>
      <c r="I10" s="27">
        <v>62.411601748057009</v>
      </c>
      <c r="J10" s="27">
        <v>61.136772870952306</v>
      </c>
      <c r="K10" s="27">
        <v>61.34634206453967</v>
      </c>
      <c r="L10" s="27">
        <f>+'C1A3'!L13/'C1A3'!L7*100</f>
        <v>61.855285422622444</v>
      </c>
      <c r="M10" s="27">
        <f>+'C1A3'!M13/'C1A3'!M7*100</f>
        <v>60.731655245062043</v>
      </c>
      <c r="N10" s="27">
        <f>+'C1A3'!N13/'C1A3'!N7*100</f>
        <v>63.900186221475366</v>
      </c>
      <c r="O10" s="27">
        <f>+'C1A3'!O13/'C1A3'!O7*100</f>
        <v>65.395621376786451</v>
      </c>
      <c r="P10" s="831" t="s">
        <v>319</v>
      </c>
      <c r="Q10" s="27">
        <f>+'C1A2'!Q13/'C1A2'!Q7*100</f>
        <v>51.807812169072044</v>
      </c>
    </row>
    <row r="11" spans="1:17">
      <c r="A11" s="1339"/>
      <c r="B11" s="16" t="s">
        <v>97</v>
      </c>
      <c r="C11" s="26">
        <v>83.143588055771644</v>
      </c>
      <c r="D11" s="26">
        <v>84.021390691051593</v>
      </c>
      <c r="E11" s="26">
        <v>82.668858614500905</v>
      </c>
      <c r="F11" s="26">
        <v>81.623438723970722</v>
      </c>
      <c r="G11" s="26">
        <v>80.162093763737531</v>
      </c>
      <c r="H11" s="26">
        <v>82.651933701657455</v>
      </c>
      <c r="I11" s="26">
        <v>82.429975562888515</v>
      </c>
      <c r="J11" s="26">
        <v>80.824142982713155</v>
      </c>
      <c r="K11" s="26">
        <v>80.242301490816857</v>
      </c>
      <c r="L11" s="26">
        <f>+'C1A3'!L14/'C1A3'!L8*100</f>
        <v>80.805353258299434</v>
      </c>
      <c r="M11" s="26">
        <f>+'C1A3'!M14/'C1A3'!M8*100</f>
        <v>78.647955227878271</v>
      </c>
      <c r="N11" s="26">
        <f>+'C1A3'!N14/'C1A3'!N8*100</f>
        <v>80.726873254909137</v>
      </c>
      <c r="O11" s="26">
        <f>+'C1A3'!O14/'C1A3'!O8*100</f>
        <v>81.435271255208136</v>
      </c>
      <c r="P11" s="830" t="s">
        <v>319</v>
      </c>
      <c r="Q11" s="26">
        <f>+'C1A2'!Q14/'C1A2'!Q8*100</f>
        <v>62.338023325532021</v>
      </c>
    </row>
    <row r="12" spans="1:17">
      <c r="A12" s="1339"/>
      <c r="B12" s="16" t="s">
        <v>98</v>
      </c>
      <c r="C12" s="26">
        <v>36.730178175822815</v>
      </c>
      <c r="D12" s="26">
        <v>35.546093902509803</v>
      </c>
      <c r="E12" s="26">
        <v>38.34895328564636</v>
      </c>
      <c r="F12" s="26">
        <v>37.254130605822191</v>
      </c>
      <c r="G12" s="26">
        <v>33.723607032540862</v>
      </c>
      <c r="H12" s="26">
        <v>39.229104319402062</v>
      </c>
      <c r="I12" s="26">
        <v>41.455619844884893</v>
      </c>
      <c r="J12" s="26">
        <v>40.721511664649235</v>
      </c>
      <c r="K12" s="26">
        <v>41.851373050321506</v>
      </c>
      <c r="L12" s="26">
        <f>+'C1A3'!L15/'C1A3'!L9*100</f>
        <v>42.951123607432059</v>
      </c>
      <c r="M12" s="26">
        <f>+'C1A3'!M15/'C1A3'!M9*100</f>
        <v>42.867149577375038</v>
      </c>
      <c r="N12" s="26">
        <f>+'C1A3'!N15/'C1A3'!N9*100</f>
        <v>46.443783863354689</v>
      </c>
      <c r="O12" s="26">
        <f>+'C1A3'!O15/'C1A3'!O9*100</f>
        <v>48.814533752678734</v>
      </c>
      <c r="P12" s="830" t="s">
        <v>319</v>
      </c>
      <c r="Q12" s="26">
        <f>+'C1A2'!Q15/'C1A2'!Q9*100</f>
        <v>42.406246843210887</v>
      </c>
    </row>
    <row r="13" spans="1:17" ht="22.5" customHeight="1">
      <c r="A13" s="1339"/>
      <c r="B13" s="17" t="s">
        <v>102</v>
      </c>
      <c r="C13" s="27">
        <v>3.1426155880718176</v>
      </c>
      <c r="D13" s="27">
        <v>3.3331930474306639</v>
      </c>
      <c r="E13" s="27">
        <v>2.6191208746128445</v>
      </c>
      <c r="F13" s="27">
        <v>2.3568205269737832</v>
      </c>
      <c r="G13" s="27">
        <v>2.0878021804733788</v>
      </c>
      <c r="H13" s="27">
        <v>3.3541548138314683</v>
      </c>
      <c r="I13" s="27">
        <v>3.5899175471530835</v>
      </c>
      <c r="J13" s="27">
        <v>2.6019322728603496</v>
      </c>
      <c r="K13" s="27">
        <v>2.764568404380662</v>
      </c>
      <c r="L13" s="27">
        <f>+'C1A3'!L16/'C1A3'!L13*100</f>
        <v>2.5468089005635393</v>
      </c>
      <c r="M13" s="27">
        <f>+'C1A3'!M16/'C1A3'!M13*100</f>
        <v>2.442807364541725</v>
      </c>
      <c r="N13" s="27">
        <f>+'C1A3'!N16/'C1A3'!N13*100</f>
        <v>4.2194700723457563</v>
      </c>
      <c r="O13" s="27">
        <f>+'C1A3'!O16/'C1A3'!O13*100</f>
        <v>4.6186063705037439</v>
      </c>
      <c r="P13" s="831" t="s">
        <v>319</v>
      </c>
      <c r="Q13" s="27">
        <f>+'C1A2'!Q16/'C1A2'!Q13*100</f>
        <v>6.4658808490204862</v>
      </c>
    </row>
    <row r="14" spans="1:17">
      <c r="A14" s="1339"/>
      <c r="B14" s="16" t="s">
        <v>97</v>
      </c>
      <c r="C14" s="26">
        <v>3.2783640567506054</v>
      </c>
      <c r="D14" s="26">
        <v>3.6751704976004045</v>
      </c>
      <c r="E14" s="26">
        <v>2.8461239762778878</v>
      </c>
      <c r="F14" s="26">
        <v>2.6106232465578807</v>
      </c>
      <c r="G14" s="26">
        <v>2.3944349006383745</v>
      </c>
      <c r="H14" s="26">
        <v>3.525781394062327</v>
      </c>
      <c r="I14" s="26">
        <v>4.3085000142665564</v>
      </c>
      <c r="J14" s="26">
        <v>2.806424295856341</v>
      </c>
      <c r="K14" s="26">
        <v>2.7648858335950495</v>
      </c>
      <c r="L14" s="26">
        <f>+'C1A3'!L17/'C1A3'!L14*100</f>
        <v>2.9493009346231953</v>
      </c>
      <c r="M14" s="26">
        <f>+'C1A3'!M17/'C1A3'!M14*100</f>
        <v>2.8959530147008303</v>
      </c>
      <c r="N14" s="26">
        <f>+'C1A3'!N17/'C1A3'!N14*100</f>
        <v>5.0426957882561068</v>
      </c>
      <c r="O14" s="26">
        <f>+'C1A3'!O17/'C1A3'!O14*100</f>
        <v>5.0917504254302504</v>
      </c>
      <c r="P14" s="830" t="s">
        <v>319</v>
      </c>
      <c r="Q14" s="26">
        <f>+'C1A2'!Q17/'C1A2'!Q14*100</f>
        <v>8.0327845423883844</v>
      </c>
    </row>
    <row r="15" spans="1:17">
      <c r="A15" s="1339"/>
      <c r="B15" s="16" t="s">
        <v>98</v>
      </c>
      <c r="C15" s="26">
        <v>2.8100618580937131</v>
      </c>
      <c r="D15" s="26">
        <v>2.4690899915396374</v>
      </c>
      <c r="E15" s="26">
        <v>2.0962911771481227</v>
      </c>
      <c r="F15" s="26">
        <v>1.7656577846651766</v>
      </c>
      <c r="G15" s="26">
        <v>1.3261082260856476</v>
      </c>
      <c r="H15" s="26">
        <v>2.9798411421677056</v>
      </c>
      <c r="I15" s="26">
        <v>2.0941724277195735</v>
      </c>
      <c r="J15" s="26">
        <v>2.1810498167536143</v>
      </c>
      <c r="K15" s="26">
        <v>2.7639404990623886</v>
      </c>
      <c r="L15" s="26">
        <f>+'C1A3'!L18/'C1A3'!L15*100</f>
        <v>1.7914218243725628</v>
      </c>
      <c r="M15" s="26">
        <f>+'C1A3'!M18/'C1A3'!M15*100</f>
        <v>1.6138287581770785</v>
      </c>
      <c r="N15" s="26">
        <f>+'C1A3'!N18/'C1A3'!N15*100</f>
        <v>2.7350200142118797</v>
      </c>
      <c r="O15" s="26">
        <f>+'C1A3'!O18/'C1A3'!O15*100</f>
        <v>3.8026350029395606</v>
      </c>
      <c r="P15" s="830" t="s">
        <v>319</v>
      </c>
      <c r="Q15" s="26">
        <f>+'C1A2'!Q18/'C1A2'!Q15*100</f>
        <v>4.4093814711443233</v>
      </c>
    </row>
    <row r="16" spans="1:17" ht="22.5" customHeight="1">
      <c r="A16" s="1339"/>
      <c r="B16" s="17" t="s">
        <v>103</v>
      </c>
      <c r="C16" s="27">
        <v>3.5799939221210155</v>
      </c>
      <c r="D16" s="27">
        <v>3.7302941045389906</v>
      </c>
      <c r="E16" s="27">
        <v>3.8927449894239241</v>
      </c>
      <c r="F16" s="27">
        <v>4.0574240208670913</v>
      </c>
      <c r="G16" s="27">
        <v>2.3507027428380978</v>
      </c>
      <c r="H16" s="27">
        <v>2.4122794334526652</v>
      </c>
      <c r="I16" s="27">
        <v>2.7433235172275467</v>
      </c>
      <c r="J16" s="27">
        <v>3.3999958520540816</v>
      </c>
      <c r="K16" s="27">
        <v>3.2495575750440557</v>
      </c>
      <c r="L16" s="27">
        <f>+'C1A3'!L19/'C1A3'!L10*100</f>
        <v>3.1647909611203948</v>
      </c>
      <c r="M16" s="27">
        <f>+'C1A3'!M19/'C1A3'!M10*100</f>
        <v>4.138321785533094</v>
      </c>
      <c r="N16" s="27">
        <f>+'C1A3'!N19/'C1A3'!N10*100</f>
        <v>3.2051417838784388</v>
      </c>
      <c r="O16" s="27">
        <f>+'C1A3'!O19/'C1A3'!O10*100</f>
        <v>3.9905788377057059</v>
      </c>
      <c r="P16" s="831" t="s">
        <v>319</v>
      </c>
      <c r="Q16" s="27">
        <f>+'C1A2'!Q19/'C1A2'!Q10*100</f>
        <v>13.422912110831616</v>
      </c>
    </row>
    <row r="17" spans="1:17">
      <c r="A17" s="1339"/>
      <c r="B17" s="16" t="s">
        <v>97</v>
      </c>
      <c r="C17" s="26">
        <v>2.5230202578268877</v>
      </c>
      <c r="D17" s="26">
        <v>2.6463347334650544</v>
      </c>
      <c r="E17" s="26">
        <v>3.0336222904917975</v>
      </c>
      <c r="F17" s="26">
        <v>3.1535281539558091</v>
      </c>
      <c r="G17" s="26">
        <v>2.0465762287321971</v>
      </c>
      <c r="H17" s="26">
        <v>2.0784958765824304</v>
      </c>
      <c r="I17" s="26">
        <v>2.1224900159186753</v>
      </c>
      <c r="J17" s="26">
        <v>2.6056304213353818</v>
      </c>
      <c r="K17" s="26">
        <v>2.4730292339281461</v>
      </c>
      <c r="L17" s="26">
        <f>+'C1A3'!L20/'C1A3'!L11*100</f>
        <v>2.5901507572065023</v>
      </c>
      <c r="M17" s="26">
        <f>+'C1A3'!M20/'C1A3'!M11*100</f>
        <v>3.2467570004855824</v>
      </c>
      <c r="N17" s="26">
        <f>+'C1A3'!N20/'C1A3'!N11*100</f>
        <v>2.2461914514470682</v>
      </c>
      <c r="O17" s="26">
        <f>+'C1A3'!O20/'C1A3'!O11*100</f>
        <v>3.0593200367313438</v>
      </c>
      <c r="P17" s="830" t="s">
        <v>319</v>
      </c>
      <c r="Q17" s="26">
        <f>+'C1A2'!Q20/'C1A2'!Q11*100</f>
        <v>13.678437003837912</v>
      </c>
    </row>
    <row r="18" spans="1:17">
      <c r="A18" s="1339"/>
      <c r="B18" s="16" t="s">
        <v>98</v>
      </c>
      <c r="C18" s="26">
        <v>6.0749920646968718</v>
      </c>
      <c r="D18" s="26">
        <v>6.364615544977589</v>
      </c>
      <c r="E18" s="26">
        <v>5.8147103493165551</v>
      </c>
      <c r="F18" s="26">
        <v>6.0987702015324192</v>
      </c>
      <c r="G18" s="26">
        <v>3.0980615236511619</v>
      </c>
      <c r="H18" s="26">
        <v>3.1324186459867787</v>
      </c>
      <c r="I18" s="26">
        <v>4.0106723220852079</v>
      </c>
      <c r="J18" s="26">
        <v>4.9948395731022677</v>
      </c>
      <c r="K18" s="26">
        <v>4.7497465961701772</v>
      </c>
      <c r="L18" s="26">
        <f>+'C1A3'!L21/'C1A3'!L12*100</f>
        <v>4.225159502006596</v>
      </c>
      <c r="M18" s="26">
        <f>+'C1A3'!M21/'C1A3'!M12*100</f>
        <v>5.7275190882956029</v>
      </c>
      <c r="N18" s="26">
        <f>+'C1A3'!N21/'C1A3'!N12*100</f>
        <v>4.887607396566227</v>
      </c>
      <c r="O18" s="26">
        <f>+'C1A3'!O21/'C1A3'!O12*100</f>
        <v>5.5552521390861092</v>
      </c>
      <c r="P18" s="830" t="s">
        <v>319</v>
      </c>
      <c r="Q18" s="26">
        <f>+'C1A2'!Q21/'C1A2'!Q12*100</f>
        <v>13.085241139156931</v>
      </c>
    </row>
    <row r="19" spans="1:17" ht="22.5" customHeight="1">
      <c r="A19" s="1339"/>
      <c r="B19" s="17" t="s">
        <v>104</v>
      </c>
      <c r="C19" s="27">
        <v>36.887175971583083</v>
      </c>
      <c r="D19" s="27">
        <v>37.060322811383948</v>
      </c>
      <c r="E19" s="27">
        <v>36.277577558841969</v>
      </c>
      <c r="F19" s="27">
        <v>37.340428956680874</v>
      </c>
      <c r="G19" s="27">
        <v>41.162840341849794</v>
      </c>
      <c r="H19" s="27">
        <v>37.168747229213956</v>
      </c>
      <c r="I19" s="27">
        <v>35.827951349836347</v>
      </c>
      <c r="J19" s="27">
        <v>36.711417965035039</v>
      </c>
      <c r="K19" s="27">
        <v>36.593218049496059</v>
      </c>
      <c r="L19" s="27">
        <f>+'C1A3'!L22/'C1A3'!L7*100</f>
        <v>36.123145665139859</v>
      </c>
      <c r="M19" s="27">
        <f>+'C1A3'!M22/'C1A3'!M7*100</f>
        <v>36.64657621662964</v>
      </c>
      <c r="N19" s="27">
        <f>+'C1A3'!N22/'C1A3'!N7*100</f>
        <v>33.983904311528249</v>
      </c>
      <c r="O19" s="27">
        <f>+'C1A3'!O22/'C1A3'!O7*100</f>
        <v>31.886245552671639</v>
      </c>
      <c r="P19" s="831" t="s">
        <v>319</v>
      </c>
      <c r="Q19" s="27">
        <f>+'C1A2'!Q22/'C1A2'!Q7*100</f>
        <v>40.159904390184863</v>
      </c>
    </row>
    <row r="20" spans="1:17">
      <c r="A20" s="1339"/>
      <c r="B20" s="16" t="s">
        <v>97</v>
      </c>
      <c r="C20" s="26">
        <v>14.704386332355934</v>
      </c>
      <c r="D20" s="26">
        <v>13.694681693783423</v>
      </c>
      <c r="E20" s="26">
        <v>14.74482128005214</v>
      </c>
      <c r="F20" s="26">
        <v>15.718727623111931</v>
      </c>
      <c r="G20" s="26">
        <v>18.163050685267539</v>
      </c>
      <c r="H20" s="26">
        <v>15.593684511335493</v>
      </c>
      <c r="I20" s="26">
        <v>15.782516763764399</v>
      </c>
      <c r="J20" s="26">
        <v>17.013536478171694</v>
      </c>
      <c r="K20" s="26">
        <v>17.722963339765769</v>
      </c>
      <c r="L20" s="26">
        <f>+'C1A3'!L23/'C1A3'!L8*100</f>
        <v>17.046013430436016</v>
      </c>
      <c r="M20" s="26">
        <f>+'C1A3'!M23/'C1A3'!M8*100</f>
        <v>18.712848489974672</v>
      </c>
      <c r="N20" s="26">
        <f>+'C1A3'!N23/'C1A3'!N8*100</f>
        <v>17.418180985947725</v>
      </c>
      <c r="O20" s="26">
        <f>+'C1A3'!O23/'C1A3'!O8*100</f>
        <v>15.99473896194622</v>
      </c>
      <c r="P20" s="830" t="s">
        <v>319</v>
      </c>
      <c r="Q20" s="26">
        <f>+'C1A2'!Q23/'C1A2'!Q8*100</f>
        <v>27.783949731883776</v>
      </c>
    </row>
    <row r="21" spans="1:17">
      <c r="A21" s="1340"/>
      <c r="B21" s="23" t="s">
        <v>98</v>
      </c>
      <c r="C21" s="28">
        <v>60.894144186686596</v>
      </c>
      <c r="D21" s="28">
        <v>62.037755161261387</v>
      </c>
      <c r="E21" s="28">
        <v>59.283500185776525</v>
      </c>
      <c r="F21" s="28">
        <v>60.326259106746917</v>
      </c>
      <c r="G21" s="28">
        <v>65.198212169128183</v>
      </c>
      <c r="H21" s="28">
        <v>59.502339409058855</v>
      </c>
      <c r="I21" s="28">
        <v>56.812261479748862</v>
      </c>
      <c r="J21" s="28">
        <v>57.137579178151441</v>
      </c>
      <c r="K21" s="28">
        <v>56.061667497213449</v>
      </c>
      <c r="L21" s="28">
        <f>+'C1A3'!L24/'C1A3'!L9*100</f>
        <v>55.154064069329422</v>
      </c>
      <c r="M21" s="28">
        <f>+'C1A3'!M24/'C1A3'!M9*100</f>
        <v>54.528459246209493</v>
      </c>
      <c r="N21" s="28">
        <f>+'C1A3'!N24/'C1A3'!N9*100</f>
        <v>51.169576758520151</v>
      </c>
      <c r="O21" s="28">
        <f>+'C1A3'!O24/'C1A3'!O9*100</f>
        <v>48.314189133559317</v>
      </c>
      <c r="P21" s="832" t="s">
        <v>319</v>
      </c>
      <c r="Q21" s="28">
        <f>+'C1A2'!Q24/'C1A2'!Q9*100</f>
        <v>51.209383309563783</v>
      </c>
    </row>
  </sheetData>
  <mergeCells count="2">
    <mergeCell ref="A3:A21"/>
    <mergeCell ref="A2:Q2"/>
  </mergeCells>
  <pageMargins left="0.7" right="0.7" top="0.75" bottom="0.75" header="0.3" footer="0.3"/>
  <pageSetup paperSize="9" orientation="portrait" horizontalDpi="4294967293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</sheetPr>
  <dimension ref="A1:Q28"/>
  <sheetViews>
    <sheetView showGridLines="0" workbookViewId="0">
      <selection sqref="A1:Q1"/>
    </sheetView>
  </sheetViews>
  <sheetFormatPr baseColWidth="10" defaultColWidth="11.44140625" defaultRowHeight="13.8"/>
  <cols>
    <col min="1" max="1" width="8.88671875" style="161" customWidth="1"/>
    <col min="2" max="2" width="35.6640625" style="11" customWidth="1"/>
    <col min="3" max="10" width="7.109375" style="11" customWidth="1"/>
    <col min="11" max="11" width="7.33203125" style="11" customWidth="1"/>
    <col min="12" max="13" width="7.33203125" style="161" customWidth="1"/>
    <col min="14" max="17" width="7.109375" style="161" customWidth="1"/>
    <col min="18" max="16384" width="11.44140625" style="161"/>
  </cols>
  <sheetData>
    <row r="1" spans="1:17" ht="45" customHeight="1">
      <c r="A1" s="1377" t="s">
        <v>340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7" ht="18" customHeight="1">
      <c r="A2" s="1489" t="s">
        <v>120</v>
      </c>
      <c r="B2" s="1348"/>
      <c r="C2" s="1491" t="s">
        <v>121</v>
      </c>
      <c r="D2" s="1492"/>
      <c r="E2" s="1492"/>
      <c r="F2" s="1493"/>
      <c r="G2" s="1344" t="s">
        <v>122</v>
      </c>
      <c r="H2" s="1344"/>
      <c r="I2" s="1344"/>
      <c r="J2" s="1344"/>
      <c r="K2" s="1344"/>
      <c r="L2" s="1344"/>
      <c r="M2" s="1344"/>
      <c r="N2" s="1344"/>
      <c r="O2" s="1344"/>
      <c r="P2" s="1344"/>
      <c r="Q2" s="1344"/>
    </row>
    <row r="3" spans="1:17" ht="18" customHeight="1">
      <c r="A3" s="1490"/>
      <c r="B3" s="1349"/>
      <c r="C3" s="73">
        <v>2007</v>
      </c>
      <c r="D3" s="73">
        <v>2008</v>
      </c>
      <c r="E3" s="73">
        <v>2009</v>
      </c>
      <c r="F3" s="73">
        <v>2010</v>
      </c>
      <c r="G3" s="74">
        <v>2011</v>
      </c>
      <c r="H3" s="74">
        <v>2012</v>
      </c>
      <c r="I3" s="74">
        <v>2013</v>
      </c>
      <c r="J3" s="74">
        <v>2014</v>
      </c>
      <c r="K3" s="74">
        <v>2015</v>
      </c>
      <c r="L3" s="74">
        <v>2016</v>
      </c>
      <c r="M3" s="74">
        <v>2017</v>
      </c>
      <c r="N3" s="74">
        <v>2018</v>
      </c>
      <c r="O3" s="74">
        <v>2019</v>
      </c>
      <c r="P3" s="74">
        <v>2020</v>
      </c>
      <c r="Q3" s="74">
        <v>2021</v>
      </c>
    </row>
    <row r="4" spans="1:17" s="162" customFormat="1" ht="22.5" customHeight="1">
      <c r="A4" s="1384" t="s">
        <v>151</v>
      </c>
      <c r="B4" s="337" t="s">
        <v>151</v>
      </c>
      <c r="C4" s="360">
        <v>100</v>
      </c>
      <c r="D4" s="360">
        <v>100</v>
      </c>
      <c r="E4" s="360">
        <v>100</v>
      </c>
      <c r="F4" s="360">
        <v>100</v>
      </c>
      <c r="G4" s="360">
        <v>100</v>
      </c>
      <c r="H4" s="360">
        <v>100</v>
      </c>
      <c r="I4" s="360">
        <v>100</v>
      </c>
      <c r="J4" s="361">
        <v>100</v>
      </c>
      <c r="K4" s="360">
        <v>100</v>
      </c>
      <c r="L4" s="352">
        <v>100</v>
      </c>
      <c r="M4" s="352">
        <f>+M5+M8+M13</f>
        <v>100</v>
      </c>
      <c r="N4" s="352">
        <f>+'C21A3'!N4/'C21A3'!$N$4*100</f>
        <v>100</v>
      </c>
      <c r="O4" s="352">
        <f>+'C21A3'!O4/'C21A3'!O4*100</f>
        <v>100</v>
      </c>
      <c r="P4" s="352">
        <f>+'C21A3'!P4/'C21A3'!P4*100</f>
        <v>100</v>
      </c>
      <c r="Q4" s="352">
        <f>+'C21A3'!Q4/'C21A3'!Q4*100</f>
        <v>100</v>
      </c>
    </row>
    <row r="5" spans="1:17" s="162" customFormat="1" ht="22.5" customHeight="1">
      <c r="A5" s="1385"/>
      <c r="B5" s="349" t="s">
        <v>273</v>
      </c>
      <c r="C5" s="354">
        <v>12.361719035785915</v>
      </c>
      <c r="D5" s="354">
        <v>10.508664770915955</v>
      </c>
      <c r="E5" s="354">
        <v>11.106191809362588</v>
      </c>
      <c r="F5" s="354">
        <v>10.720687473639815</v>
      </c>
      <c r="G5" s="354">
        <v>10.090404964704911</v>
      </c>
      <c r="H5" s="354">
        <v>14.013463324048281</v>
      </c>
      <c r="I5" s="354">
        <v>15.886150481557809</v>
      </c>
      <c r="J5" s="355">
        <v>12.914690663180977</v>
      </c>
      <c r="K5" s="354">
        <v>13.171851869120749</v>
      </c>
      <c r="L5" s="354">
        <v>14.780870401118589</v>
      </c>
      <c r="M5" s="354">
        <f>'C21A3'!M5/'C21A3'!$M$4*100</f>
        <v>14.095912806539509</v>
      </c>
      <c r="N5" s="354">
        <f>+'C21A3'!N5/'C21A3'!$N$4*100</f>
        <v>13.444300831205405</v>
      </c>
      <c r="O5" s="354">
        <f>+'C21A3'!O5/'C21A3'!O4*100</f>
        <v>14.974736356584273</v>
      </c>
      <c r="P5" s="354">
        <f>+'C21A3'!P5/'C21A3'!P4*100</f>
        <v>17.070945071707776</v>
      </c>
      <c r="Q5" s="354">
        <f>+'C21A3'!Q5/'C21A3'!Q4*100</f>
        <v>16.160889208748149</v>
      </c>
    </row>
    <row r="6" spans="1:17" ht="27.6">
      <c r="A6" s="1385"/>
      <c r="B6" s="340" t="s">
        <v>125</v>
      </c>
      <c r="C6" s="356">
        <v>12.286035041689267</v>
      </c>
      <c r="D6" s="356">
        <v>10.382423075451728</v>
      </c>
      <c r="E6" s="356">
        <v>11.054105084966469</v>
      </c>
      <c r="F6" s="356">
        <v>10.611292703500633</v>
      </c>
      <c r="G6" s="356">
        <v>10.090404964704911</v>
      </c>
      <c r="H6" s="356">
        <v>13.921773444753946</v>
      </c>
      <c r="I6" s="356">
        <v>15.866173192581066</v>
      </c>
      <c r="J6" s="357">
        <v>12.591688362194686</v>
      </c>
      <c r="K6" s="356">
        <v>13.171851869120749</v>
      </c>
      <c r="L6" s="356">
        <v>14.653063007952461</v>
      </c>
      <c r="M6" s="356">
        <f>'C21A3'!M6/'C21A3'!$M$4*100</f>
        <v>14.021798365122615</v>
      </c>
      <c r="N6" s="356">
        <f>+'C21A3'!N6/'C21A3'!$N$4*100</f>
        <v>13.28877820161197</v>
      </c>
      <c r="O6" s="356">
        <f>+'C21A3'!O6/'C21A3'!O4*100</f>
        <v>14.90345304736147</v>
      </c>
      <c r="P6" s="356">
        <f>+'C21A3'!P6/'C21A3'!P4*100</f>
        <v>17.070945071707776</v>
      </c>
      <c r="Q6" s="356">
        <f>+'C21A3'!Q6/'C21A3'!Q4*100</f>
        <v>15.889008836112112</v>
      </c>
    </row>
    <row r="7" spans="1:17">
      <c r="A7" s="1385"/>
      <c r="B7" s="340" t="s">
        <v>126</v>
      </c>
      <c r="C7" s="356">
        <v>7.5683994096648458E-2</v>
      </c>
      <c r="D7" s="356">
        <v>0.12624169546422515</v>
      </c>
      <c r="E7" s="356">
        <v>5.2086724396119541E-2</v>
      </c>
      <c r="F7" s="356">
        <v>0.10939477013918178</v>
      </c>
      <c r="G7" s="356">
        <v>0</v>
      </c>
      <c r="H7" s="356">
        <v>9.1689879294336127E-2</v>
      </c>
      <c r="I7" s="356">
        <v>1.9977288976742232E-2</v>
      </c>
      <c r="J7" s="357">
        <v>0.32300230098629135</v>
      </c>
      <c r="K7" s="356">
        <v>0</v>
      </c>
      <c r="L7" s="356">
        <v>0.12780739316612777</v>
      </c>
      <c r="M7" s="356">
        <f>'C21A3'!M7/'C21A3'!$M$4*100</f>
        <v>7.4114441416893731E-2</v>
      </c>
      <c r="N7" s="356">
        <f>+'C21A3'!N7/'C21A3'!$N$4*100</f>
        <v>0.15552262959343441</v>
      </c>
      <c r="O7" s="356">
        <f>+'C21A3'!O7/'C21A3'!O4*100</f>
        <v>7.1283309222802266E-2</v>
      </c>
      <c r="P7" s="356">
        <f>+'C21A3'!P7/'C21A3'!P4*100</f>
        <v>0</v>
      </c>
      <c r="Q7" s="356">
        <f>+'C21A3'!Q7/'C21A3'!Q4*100</f>
        <v>0.27188037263604015</v>
      </c>
    </row>
    <row r="8" spans="1:17" s="162" customFormat="1" ht="22.5" customHeight="1">
      <c r="A8" s="1385"/>
      <c r="B8" s="349" t="s">
        <v>274</v>
      </c>
      <c r="C8" s="354">
        <v>9.1098300894332525</v>
      </c>
      <c r="D8" s="354">
        <v>7.5515486923145581</v>
      </c>
      <c r="E8" s="354">
        <v>9.759749983722898</v>
      </c>
      <c r="F8" s="354">
        <v>9.8204871362294384</v>
      </c>
      <c r="G8" s="354">
        <v>10.278920644530981</v>
      </c>
      <c r="H8" s="354">
        <v>7.5069637883008351</v>
      </c>
      <c r="I8" s="354">
        <v>8.5544854270934092</v>
      </c>
      <c r="J8" s="355">
        <v>7.3005001674426637</v>
      </c>
      <c r="K8" s="354">
        <v>7.8355033862150165</v>
      </c>
      <c r="L8" s="354">
        <v>14.057720877392292</v>
      </c>
      <c r="M8" s="354">
        <f>'C21A3'!M8/'C21A3'!$M$4*100</f>
        <v>11.028882833787467</v>
      </c>
      <c r="N8" s="354">
        <f>+'C21A3'!N8/'C21A3'!$N$4*100</f>
        <v>10.59340289818522</v>
      </c>
      <c r="O8" s="354">
        <f>+'C21A3'!O8/'C21A3'!O4*100</f>
        <v>9.0225800364802815</v>
      </c>
      <c r="P8" s="354">
        <f>+'C21A3'!P8/'C21A3'!P4*100</f>
        <v>12.968688285687048</v>
      </c>
      <c r="Q8" s="354">
        <f>+'C21A3'!Q8/'C21A3'!Q4*100</f>
        <v>11.737502165713751</v>
      </c>
    </row>
    <row r="9" spans="1:17">
      <c r="A9" s="1385"/>
      <c r="B9" s="340" t="s">
        <v>129</v>
      </c>
      <c r="C9" s="356">
        <v>8.6645559241646382</v>
      </c>
      <c r="D9" s="356">
        <v>6.8706086379923743</v>
      </c>
      <c r="E9" s="356">
        <v>8.6620222670746791</v>
      </c>
      <c r="F9" s="356">
        <v>8.5486081822016029</v>
      </c>
      <c r="G9" s="356">
        <v>7.3534875400767818</v>
      </c>
      <c r="H9" s="356">
        <v>5.7578922934076138</v>
      </c>
      <c r="I9" s="356">
        <v>6.3159776254363464</v>
      </c>
      <c r="J9" s="357">
        <v>4.8039840551372492</v>
      </c>
      <c r="K9" s="356">
        <v>6.0986839804636954</v>
      </c>
      <c r="L9" s="356">
        <v>11.555099187276063</v>
      </c>
      <c r="M9" s="356">
        <f>'C21A3'!M9/'C21A3'!$M$4*100</f>
        <v>7.8452316076294286</v>
      </c>
      <c r="N9" s="356">
        <f>+'C21A3'!N9/'C21A3'!$N$4*100</f>
        <v>8.4139844267204698</v>
      </c>
      <c r="O9" s="356">
        <f>+'C21A3'!O9/'C21A3'!O4*100</f>
        <v>8.0015514602595559</v>
      </c>
      <c r="P9" s="356">
        <f>+'C21A3'!P9/'C21A3'!P4*100</f>
        <v>10.792258556583088</v>
      </c>
      <c r="Q9" s="356">
        <f>+'C21A3'!Q9/'C21A3'!Q4*100</f>
        <v>10.110218170671571</v>
      </c>
    </row>
    <row r="10" spans="1:17" ht="27.6">
      <c r="A10" s="1385"/>
      <c r="B10" s="340" t="s">
        <v>130</v>
      </c>
      <c r="C10" s="356">
        <v>0</v>
      </c>
      <c r="D10" s="356">
        <v>0.17214776654212519</v>
      </c>
      <c r="E10" s="356">
        <v>0</v>
      </c>
      <c r="F10" s="356">
        <v>0</v>
      </c>
      <c r="G10" s="356">
        <v>0.11696228310376618</v>
      </c>
      <c r="H10" s="356">
        <v>0</v>
      </c>
      <c r="I10" s="356">
        <v>0.49732935189468813</v>
      </c>
      <c r="J10" s="357">
        <v>0.23550000540137625</v>
      </c>
      <c r="K10" s="356">
        <v>7.8098590728415074E-2</v>
      </c>
      <c r="L10" s="356">
        <v>0.19116490430831076</v>
      </c>
      <c r="M10" s="356">
        <f>'C21A3'!M10/'C21A3'!$M$4*100</f>
        <v>0.18964577656675749</v>
      </c>
      <c r="N10" s="356">
        <f>+'C21A3'!N10/'C21A3'!$N$4*100</f>
        <v>9.4574572050061465E-2</v>
      </c>
      <c r="O10" s="356">
        <f>+'C21A3'!O10/'C21A3'!O4*100</f>
        <v>3.1448518774765712E-2</v>
      </c>
      <c r="P10" s="356">
        <f>+'C21A3'!P10/'C21A3'!P4*100</f>
        <v>0</v>
      </c>
      <c r="Q10" s="356">
        <f>+'C21A3'!Q10/'C21A3'!Q4*100</f>
        <v>0.16259512481174948</v>
      </c>
    </row>
    <row r="11" spans="1:17" ht="27.6">
      <c r="A11" s="1385"/>
      <c r="B11" s="340" t="s">
        <v>131</v>
      </c>
      <c r="C11" s="356">
        <v>2.2705198228994538E-2</v>
      </c>
      <c r="D11" s="356">
        <v>0.2040269825684447</v>
      </c>
      <c r="E11" s="356">
        <v>0.33856370857477697</v>
      </c>
      <c r="F11" s="356">
        <v>0.38354070012652891</v>
      </c>
      <c r="G11" s="356">
        <v>0.67425316142171099</v>
      </c>
      <c r="H11" s="356">
        <v>8.8207985143918297E-2</v>
      </c>
      <c r="I11" s="356">
        <v>0.33015098624721367</v>
      </c>
      <c r="J11" s="357">
        <v>0.13827523252924845</v>
      </c>
      <c r="K11" s="356">
        <v>0.1165650607886792</v>
      </c>
      <c r="L11" s="356">
        <v>0.21191995106178449</v>
      </c>
      <c r="M11" s="356">
        <f>'C21A3'!M11/'C21A3'!$M$4*100</f>
        <v>0.30953678474114443</v>
      </c>
      <c r="N11" s="356">
        <f>+'C21A3'!N11/'C21A3'!$N$4*100</f>
        <v>5.6744743230036879E-2</v>
      </c>
      <c r="O11" s="356">
        <f>+'C21A3'!O11/'C21A3'!O4*100</f>
        <v>6.2897037549531423E-2</v>
      </c>
      <c r="P11" s="356">
        <f>+'C21A3'!P11/'C21A3'!P4*100</f>
        <v>0.60607711480053927</v>
      </c>
      <c r="Q11" s="356">
        <f>+'C21A3'!Q11/'C21A3'!Q4*100</f>
        <v>0.32918849039755843</v>
      </c>
    </row>
    <row r="12" spans="1:17">
      <c r="A12" s="1385"/>
      <c r="B12" s="340" t="s">
        <v>132</v>
      </c>
      <c r="C12" s="356">
        <v>0.4225689670396206</v>
      </c>
      <c r="D12" s="356">
        <v>0.30476530521161427</v>
      </c>
      <c r="E12" s="356">
        <v>0.75916400807344231</v>
      </c>
      <c r="F12" s="356">
        <v>0.88833825390130738</v>
      </c>
      <c r="G12" s="356">
        <v>2.1342176599287219</v>
      </c>
      <c r="H12" s="356">
        <v>1.6608635097493034</v>
      </c>
      <c r="I12" s="356">
        <v>1.4110274635151618</v>
      </c>
      <c r="J12" s="357">
        <v>2.1227408743747906</v>
      </c>
      <c r="K12" s="356">
        <v>1.5421557542342259</v>
      </c>
      <c r="L12" s="356">
        <v>2.0995368347461332</v>
      </c>
      <c r="M12" s="356">
        <f>'C21A3'!M12/'C21A3'!$M$4*100</f>
        <v>2.6844686648501361</v>
      </c>
      <c r="N12" s="356">
        <f>+'C21A3'!N12/'C21A3'!$N$4*100</f>
        <v>2.0280991561846515</v>
      </c>
      <c r="O12" s="356">
        <f>+'C21A3'!O12/'C21A3'!O4*100</f>
        <v>0.92668301989642954</v>
      </c>
      <c r="P12" s="356">
        <f>+'C21A3'!P12/'C21A3'!P4*100</f>
        <v>1.5703526143034199</v>
      </c>
      <c r="Q12" s="356">
        <f>+'C21A3'!Q12/'C21A3'!Q4*100</f>
        <v>1.1355003798328736</v>
      </c>
    </row>
    <row r="13" spans="1:17" s="162" customFormat="1" ht="22.5" customHeight="1">
      <c r="A13" s="1385"/>
      <c r="B13" s="349" t="s">
        <v>197</v>
      </c>
      <c r="C13" s="354">
        <v>78.52845087478083</v>
      </c>
      <c r="D13" s="354">
        <v>81.939786536769489</v>
      </c>
      <c r="E13" s="354">
        <v>79.134058206914517</v>
      </c>
      <c r="F13" s="354">
        <v>79.458825390130755</v>
      </c>
      <c r="G13" s="354">
        <v>79.630674390764113</v>
      </c>
      <c r="H13" s="354">
        <v>78.479572887650889</v>
      </c>
      <c r="I13" s="354">
        <v>75.559364091348783</v>
      </c>
      <c r="J13" s="355">
        <v>79.784809169376359</v>
      </c>
      <c r="K13" s="354">
        <v>78.992644744664233</v>
      </c>
      <c r="L13" s="354">
        <v>71.099999999999994</v>
      </c>
      <c r="M13" s="354">
        <f>'C21A3'!M13/'C21A3'!$M$4*100</f>
        <v>74.87520435967302</v>
      </c>
      <c r="N13" s="354">
        <f>+'C21A3'!N13/'C21A3'!$N$4*100</f>
        <v>75.962296270609372</v>
      </c>
      <c r="O13" s="354">
        <f>+'C21A3'!O13/'C21A3'!O4*100</f>
        <v>76.002683606935449</v>
      </c>
      <c r="P13" s="354">
        <f>+'C21A3'!P13/'C21A3'!P4*100</f>
        <v>69.96036664260518</v>
      </c>
      <c r="Q13" s="354">
        <f>+'C21A3'!Q13/'C21A3'!Q4*100</f>
        <v>72.101608625538091</v>
      </c>
    </row>
    <row r="14" spans="1:17" ht="41.4">
      <c r="A14" s="1385"/>
      <c r="B14" s="340" t="s">
        <v>135</v>
      </c>
      <c r="C14" s="356">
        <v>26.741677914149122</v>
      </c>
      <c r="D14" s="356">
        <v>26.688004488593613</v>
      </c>
      <c r="E14" s="356">
        <v>23.609610000651085</v>
      </c>
      <c r="F14" s="356">
        <v>25.536429776465624</v>
      </c>
      <c r="G14" s="356">
        <v>27.437975589283504</v>
      </c>
      <c r="H14" s="356">
        <v>28.891597028783661</v>
      </c>
      <c r="I14" s="356">
        <v>24.731883753206883</v>
      </c>
      <c r="J14" s="357">
        <v>28.364787347816222</v>
      </c>
      <c r="K14" s="356">
        <v>27.120027043094101</v>
      </c>
      <c r="L14" s="356">
        <v>24.606746482565761</v>
      </c>
      <c r="M14" s="356">
        <f>'C21A3'!M14/'C21A3'!$M$4*100</f>
        <v>26.246321525885559</v>
      </c>
      <c r="N14" s="356">
        <f>+'C21A3'!N14/'C21A3'!$N$4*100</f>
        <v>26.413627145003836</v>
      </c>
      <c r="O14" s="356">
        <f>+'C21A3'!O14/'C21A3'!O4*100</f>
        <v>25.516279849885738</v>
      </c>
      <c r="P14" s="356">
        <f>+'C21A3'!P14/'C21A3'!P4*100</f>
        <v>27.111395611729293</v>
      </c>
      <c r="Q14" s="356">
        <f>+'C21A3'!Q14/'C21A3'!Q4*100</f>
        <v>29.112523822851276</v>
      </c>
    </row>
    <row r="15" spans="1:17">
      <c r="A15" s="1385"/>
      <c r="B15" s="340" t="s">
        <v>136</v>
      </c>
      <c r="C15" s="356">
        <v>2.7195781878729011</v>
      </c>
      <c r="D15" s="356">
        <v>2.3934915392560665</v>
      </c>
      <c r="E15" s="356">
        <v>3.5497102675955468</v>
      </c>
      <c r="F15" s="356">
        <v>3.3082032897511597</v>
      </c>
      <c r="G15" s="356">
        <v>4.1858737082547854</v>
      </c>
      <c r="H15" s="356">
        <v>3.599117920148561</v>
      </c>
      <c r="I15" s="356">
        <v>2.7389914623375531</v>
      </c>
      <c r="J15" s="357">
        <v>2.7298555671985225</v>
      </c>
      <c r="K15" s="356">
        <v>3.1029619181946404</v>
      </c>
      <c r="L15" s="356">
        <v>2.0492877741850912</v>
      </c>
      <c r="M15" s="356">
        <f>'C21A3'!M15/'C21A3'!$M$4*100</f>
        <v>3.4005449591280659</v>
      </c>
      <c r="N15" s="356">
        <f>+'C21A3'!N15/'C21A3'!$N$4*100</f>
        <v>2.9780481909986025</v>
      </c>
      <c r="O15" s="356">
        <f>+'C21A3'!O15/'C21A3'!O4*100</f>
        <v>1.1793194540537142</v>
      </c>
      <c r="P15" s="356">
        <f>+'C21A3'!P15/'C21A3'!P4*100</f>
        <v>1.1726570693107066</v>
      </c>
      <c r="Q15" s="356">
        <f>+'C21A3'!Q15/'C21A3'!Q4*100</f>
        <v>1.2181306891634347</v>
      </c>
    </row>
    <row r="16" spans="1:17">
      <c r="A16" s="1385"/>
      <c r="B16" s="340" t="s">
        <v>137</v>
      </c>
      <c r="C16" s="356">
        <v>8.6468963255420856</v>
      </c>
      <c r="D16" s="356">
        <v>8.9988650999094624</v>
      </c>
      <c r="E16" s="356">
        <v>8.6450940816459401</v>
      </c>
      <c r="F16" s="356">
        <v>8.3930830873049356</v>
      </c>
      <c r="G16" s="356">
        <v>9.7725427600346766</v>
      </c>
      <c r="H16" s="356">
        <v>8.581708449396471</v>
      </c>
      <c r="I16" s="356">
        <v>9.0907179206796496</v>
      </c>
      <c r="J16" s="357">
        <v>8.6162754269787936</v>
      </c>
      <c r="K16" s="356">
        <v>9.3916469477438831</v>
      </c>
      <c r="L16" s="356">
        <v>11.143275364851874</v>
      </c>
      <c r="M16" s="356">
        <f>'C21A3'!M16/'C21A3'!$M$4*100</f>
        <v>11.651226158038147</v>
      </c>
      <c r="N16" s="356">
        <f>+'C21A3'!N16/'C21A3'!$N$4*100</f>
        <v>12.488046824921451</v>
      </c>
      <c r="O16" s="356">
        <f>+'C21A3'!O16/'C21A3'!O4*100</f>
        <v>9.7406545485040983</v>
      </c>
      <c r="P16" s="356">
        <f>+'C21A3'!P16/'C21A3'!P4*100</f>
        <v>7.2320662462716037</v>
      </c>
      <c r="Q16" s="356">
        <f>+'C21A3'!Q16/'C21A3'!Q4*100</f>
        <v>12.118667786174084</v>
      </c>
    </row>
    <row r="17" spans="1:17">
      <c r="A17" s="1385"/>
      <c r="B17" s="340" t="s">
        <v>138</v>
      </c>
      <c r="C17" s="356">
        <v>0.96118672502743552</v>
      </c>
      <c r="D17" s="356">
        <v>0.56362453934532841</v>
      </c>
      <c r="E17" s="356">
        <v>0.27605963929943356</v>
      </c>
      <c r="F17" s="356">
        <v>0.71831505693800091</v>
      </c>
      <c r="G17" s="356">
        <v>2.1438498479490318</v>
      </c>
      <c r="H17" s="356">
        <v>1.03644382544104</v>
      </c>
      <c r="I17" s="356">
        <v>1.5319426336375488</v>
      </c>
      <c r="J17" s="357">
        <v>1.0500275470189804</v>
      </c>
      <c r="K17" s="356">
        <v>1.9186609005816597</v>
      </c>
      <c r="L17" s="356">
        <v>0.6903783972734423</v>
      </c>
      <c r="M17" s="356">
        <f>'C21A3'!M17/'C21A3'!$M$4*100</f>
        <v>1.0441416893732969</v>
      </c>
      <c r="N17" s="356">
        <f>+'C21A3'!N17/'C21A3'!$N$4*100</f>
        <v>0.69985183317045485</v>
      </c>
      <c r="O17" s="356">
        <f>+'C21A3'!O17/'C21A3'!O4*100</f>
        <v>2.001174078034258</v>
      </c>
      <c r="P17" s="356">
        <f>+'C21A3'!P17/'C21A3'!P4*100</f>
        <v>1.6180216008607657</v>
      </c>
      <c r="Q17" s="356">
        <f>+'C21A3'!Q17/'C21A3'!Q4*100</f>
        <v>0.53976250449802088</v>
      </c>
    </row>
    <row r="18" spans="1:17">
      <c r="A18" s="1385"/>
      <c r="B18" s="340" t="s">
        <v>139</v>
      </c>
      <c r="C18" s="356">
        <v>3.5344425243134832</v>
      </c>
      <c r="D18" s="356">
        <v>3.899465704339399</v>
      </c>
      <c r="E18" s="356">
        <v>3.9611953903248911</v>
      </c>
      <c r="F18" s="356">
        <v>4.363928722058203</v>
      </c>
      <c r="G18" s="356">
        <v>3.157981643801687</v>
      </c>
      <c r="H18" s="356">
        <v>3.6896471680594241</v>
      </c>
      <c r="I18" s="356">
        <v>5.1961980064768474</v>
      </c>
      <c r="J18" s="357">
        <v>5.5223670991368596</v>
      </c>
      <c r="K18" s="356">
        <v>5.282728554942941</v>
      </c>
      <c r="L18" s="356">
        <v>3.190815345626147</v>
      </c>
      <c r="M18" s="356">
        <f>'C21A3'!M18/'C21A3'!$M$4*100</f>
        <v>3.9487738419618528</v>
      </c>
      <c r="N18" s="356">
        <f>+'C21A3'!N18/'C21A3'!$N$4*100</f>
        <v>2.3391444153715204</v>
      </c>
      <c r="O18" s="356">
        <f>+'C21A3'!O18/'C21A3'!O4*100</f>
        <v>3.7790636727676796</v>
      </c>
      <c r="P18" s="356">
        <f>+'C21A3'!P18/'C21A3'!P4*100</f>
        <v>3.6078612968688284</v>
      </c>
      <c r="Q18" s="356">
        <f>+'C21A3'!Q18/'C21A3'!Q4*100</f>
        <v>2.2829954819879252</v>
      </c>
    </row>
    <row r="19" spans="1:17">
      <c r="A19" s="1385"/>
      <c r="B19" s="340" t="s">
        <v>140</v>
      </c>
      <c r="C19" s="356">
        <v>1.2021141062350997</v>
      </c>
      <c r="D19" s="356">
        <v>0.50369161321584777</v>
      </c>
      <c r="E19" s="356">
        <v>0.22918158734292599</v>
      </c>
      <c r="F19" s="356">
        <v>0.29523407844791227</v>
      </c>
      <c r="G19" s="356">
        <v>0.39079162825258351</v>
      </c>
      <c r="H19" s="356">
        <v>0</v>
      </c>
      <c r="I19" s="356">
        <v>1.2911637296547085</v>
      </c>
      <c r="J19" s="357">
        <v>1.3363004893646901</v>
      </c>
      <c r="K19" s="356">
        <v>0.51754886990173565</v>
      </c>
      <c r="L19" s="356">
        <v>0.5516472952896968</v>
      </c>
      <c r="M19" s="356">
        <f>'C21A3'!M19/'C21A3'!$M$4*100</f>
        <v>0.68664850136239786</v>
      </c>
      <c r="N19" s="356">
        <f>+'C21A3'!N19/'C21A3'!$N$4*100</f>
        <v>0.45921208873196517</v>
      </c>
      <c r="O19" s="356">
        <f>+'C21A3'!O19/'C21A3'!O4*100</f>
        <v>0.81346835230727299</v>
      </c>
      <c r="P19" s="356">
        <f>+'C21A3'!P19/'C21A3'!P4*100</f>
        <v>0</v>
      </c>
      <c r="Q19" s="356">
        <f>+'C21A3'!Q19/'C21A3'!Q4*100</f>
        <v>0.56775018991643678</v>
      </c>
    </row>
    <row r="20" spans="1:17" ht="27.6">
      <c r="A20" s="1385"/>
      <c r="B20" s="340" t="s">
        <v>141</v>
      </c>
      <c r="C20" s="356">
        <v>3.2821625439913218</v>
      </c>
      <c r="D20" s="356">
        <v>3.3536935259688097</v>
      </c>
      <c r="E20" s="356">
        <v>5.8623608307832535</v>
      </c>
      <c r="F20" s="356">
        <v>5.0875158161113454</v>
      </c>
      <c r="G20" s="356">
        <v>3.8542512349841065</v>
      </c>
      <c r="H20" s="356">
        <v>2.627669452181987</v>
      </c>
      <c r="I20" s="356">
        <v>1.8915338352189091</v>
      </c>
      <c r="J20" s="357">
        <v>3.7129060484611482</v>
      </c>
      <c r="K20" s="356">
        <v>2.4618540838569047</v>
      </c>
      <c r="L20" s="356">
        <v>2.6544612426811152</v>
      </c>
      <c r="M20" s="356">
        <f>'C21A3'!M20/'C21A3'!$M$4*100</f>
        <v>3.4441416893732972</v>
      </c>
      <c r="N20" s="356">
        <f>+'C21A3'!N20/'C21A3'!$N$4*100</f>
        <v>3.4898017086472688</v>
      </c>
      <c r="O20" s="356">
        <f>+'C21A3'!O20/'C21A3'!O4*100</f>
        <v>2.7622282323835878</v>
      </c>
      <c r="P20" s="356">
        <f>+'C21A3'!P20/'C21A3'!P4*100</f>
        <v>2.0443185377878867</v>
      </c>
      <c r="Q20" s="356">
        <f>+'C21A3'!Q20/'C21A3'!Q4*100</f>
        <v>2.1843722095611264</v>
      </c>
    </row>
    <row r="21" spans="1:17" ht="27.6">
      <c r="A21" s="1385"/>
      <c r="B21" s="340" t="s">
        <v>142</v>
      </c>
      <c r="C21" s="356">
        <v>2.6754291913165229</v>
      </c>
      <c r="D21" s="356">
        <v>1.8668468905012687</v>
      </c>
      <c r="E21" s="356">
        <v>3.1330164724265903</v>
      </c>
      <c r="F21" s="356">
        <v>3.1236819907212148</v>
      </c>
      <c r="G21" s="356">
        <v>4.0042381627289361</v>
      </c>
      <c r="H21" s="356">
        <v>3.8382079851439181</v>
      </c>
      <c r="I21" s="356">
        <v>4.3266602178575937</v>
      </c>
      <c r="J21" s="357">
        <v>3.7636789854054808</v>
      </c>
      <c r="K21" s="356">
        <v>3.2789751599855457</v>
      </c>
      <c r="L21" s="356">
        <v>3.7828803635410293</v>
      </c>
      <c r="M21" s="356">
        <f>'C21A3'!M21/'C21A3'!$M$4*100</f>
        <v>3.3100817438692101</v>
      </c>
      <c r="N21" s="356">
        <f>+'C21A3'!N21/'C21A3'!$N$4*100</f>
        <v>1.3145865514958543</v>
      </c>
      <c r="O21" s="356">
        <f>+'C21A3'!O21/'C21A3'!O4*100</f>
        <v>2.7182003060989159</v>
      </c>
      <c r="P21" s="356">
        <f>+'C21A3'!P21/'C21A3'!P4*100</f>
        <v>2.6708252182558598</v>
      </c>
      <c r="Q21" s="356">
        <f>+'C21A3'!Q21/'C21A3'!Q4*100</f>
        <v>4.0808710833899751</v>
      </c>
    </row>
    <row r="22" spans="1:17" ht="41.4">
      <c r="A22" s="1385"/>
      <c r="B22" s="340" t="s">
        <v>143</v>
      </c>
      <c r="C22" s="356">
        <v>3.1698979527479598</v>
      </c>
      <c r="D22" s="356">
        <v>2.5567131253108224</v>
      </c>
      <c r="E22" s="356">
        <v>3.6096100006510841</v>
      </c>
      <c r="F22" s="356">
        <v>3.0577815267819486</v>
      </c>
      <c r="G22" s="356">
        <v>3.8927799870653472</v>
      </c>
      <c r="H22" s="356">
        <v>3.9287372330547821</v>
      </c>
      <c r="I22" s="356">
        <v>3.7757076166042811</v>
      </c>
      <c r="J22" s="357">
        <v>3.1479220905486716</v>
      </c>
      <c r="K22" s="356">
        <v>3.8711256687920366</v>
      </c>
      <c r="L22" s="356">
        <v>4.498383291094993</v>
      </c>
      <c r="M22" s="356">
        <f>'C21A3'!M22/'C21A3'!$M$4*100</f>
        <v>3.6239782016348774</v>
      </c>
      <c r="N22" s="356">
        <f>+'C21A3'!N22/'C21A3'!$N$4*100</f>
        <v>3.7861353677374607</v>
      </c>
      <c r="O22" s="356">
        <f>+'C21A3'!O22/'C21A3'!O4*100</f>
        <v>3.1983143593936725</v>
      </c>
      <c r="P22" s="356">
        <f>+'C21A3'!P22/'C21A3'!P4*100</f>
        <v>4.2779510507606613</v>
      </c>
      <c r="Q22" s="356">
        <f>+'C21A3'!Q22/'C21A3'!Q4*100</f>
        <v>2.8294217211093784</v>
      </c>
    </row>
    <row r="23" spans="1:17">
      <c r="A23" s="1385"/>
      <c r="B23" s="340" t="s">
        <v>144</v>
      </c>
      <c r="C23" s="356">
        <v>2.8785145754758634</v>
      </c>
      <c r="D23" s="356">
        <v>4.6377883475089581</v>
      </c>
      <c r="E23" s="356">
        <v>3.3661045640992251</v>
      </c>
      <c r="F23" s="356">
        <v>3.5269928300295232</v>
      </c>
      <c r="G23" s="356">
        <v>2.9749700714157941</v>
      </c>
      <c r="H23" s="356">
        <v>3.7267873723305476</v>
      </c>
      <c r="I23" s="356">
        <v>3.361441729402364</v>
      </c>
      <c r="J23" s="357">
        <v>2.0125527984530458</v>
      </c>
      <c r="K23" s="356">
        <v>1.8627096714030937</v>
      </c>
      <c r="L23" s="356">
        <v>2.6577383553264005</v>
      </c>
      <c r="M23" s="356">
        <f>'C21A3'!M23/'C21A3'!$M$4*100</f>
        <v>2.6975476839237058</v>
      </c>
      <c r="N23" s="356">
        <f>+'C21A3'!N23/'C21A3'!$N$4*100</f>
        <v>2.2950096150814918</v>
      </c>
      <c r="O23" s="356">
        <f>+'C21A3'!O23/'C21A3'!O4*100</f>
        <v>2.712958886303122</v>
      </c>
      <c r="P23" s="356">
        <f>+'C21A3'!P23/'C21A3'!P4*100</f>
        <v>3.0344714871361833</v>
      </c>
      <c r="Q23" s="356">
        <f>+'C21A3'!Q23/'C21A3'!Q4*100</f>
        <v>2.0630922394146576</v>
      </c>
    </row>
    <row r="24" spans="1:17" ht="27.6">
      <c r="A24" s="1385"/>
      <c r="B24" s="340" t="s">
        <v>145</v>
      </c>
      <c r="C24" s="356">
        <v>3.3944271352346838</v>
      </c>
      <c r="D24" s="356">
        <v>4.7500031879216023</v>
      </c>
      <c r="E24" s="356">
        <v>2.8504459925776415</v>
      </c>
      <c r="F24" s="356">
        <v>3.6311155630535641</v>
      </c>
      <c r="G24" s="356">
        <v>3.8583793155642399</v>
      </c>
      <c r="H24" s="356">
        <v>3.4818941504178276</v>
      </c>
      <c r="I24" s="356">
        <v>3.6137864322664761</v>
      </c>
      <c r="J24" s="357">
        <v>4.949821214445441</v>
      </c>
      <c r="K24" s="356">
        <v>3.8314935481238854</v>
      </c>
      <c r="L24" s="356">
        <v>5.1964082845407678</v>
      </c>
      <c r="M24" s="356">
        <f>'C21A3'!M24/'C21A3'!$M$4*100</f>
        <v>4.1896457765667572</v>
      </c>
      <c r="N24" s="356">
        <f>+'C21A3'!N24/'C21A3'!$N$4*100</f>
        <v>5.0944169477633112</v>
      </c>
      <c r="O24" s="356">
        <f>+'C21A3'!O24/'C21A3'!O4*100</f>
        <v>4.4573033943434597</v>
      </c>
      <c r="P24" s="356">
        <f>+'C21A3'!P24/'C21A3'!P4*100</f>
        <v>4.2697792244936874</v>
      </c>
      <c r="Q24" s="356">
        <f>+'C21A3'!Q24/'C21A3'!Q4*100</f>
        <v>3.6677195367371693</v>
      </c>
    </row>
    <row r="25" spans="1:17">
      <c r="A25" s="1385"/>
      <c r="B25" s="340" t="s">
        <v>146</v>
      </c>
      <c r="C25" s="356">
        <v>1.2563543020043644</v>
      </c>
      <c r="D25" s="356">
        <v>1.2024840285127709</v>
      </c>
      <c r="E25" s="356">
        <v>1.5573930594439742</v>
      </c>
      <c r="F25" s="356">
        <v>0.97664487557992419</v>
      </c>
      <c r="G25" s="356">
        <v>1.563166513010334</v>
      </c>
      <c r="H25" s="356">
        <v>2.1889507892293407</v>
      </c>
      <c r="I25" s="356">
        <v>1.515119653446608</v>
      </c>
      <c r="J25" s="357">
        <v>1.2596009463211226</v>
      </c>
      <c r="K25" s="356">
        <v>2.0049190455652823</v>
      </c>
      <c r="L25" s="356">
        <v>0.3517434239272918</v>
      </c>
      <c r="M25" s="356">
        <f>'C21A3'!M25/'C21A3'!$M$4*100</f>
        <v>1.2817438692098093</v>
      </c>
      <c r="N25" s="356">
        <f>+'C21A3'!N25/'C21A3'!$N$4*100</f>
        <v>1.1243865788173975</v>
      </c>
      <c r="O25" s="356">
        <f>+'C21A3'!O25/'C21A3'!O4*100</f>
        <v>2.2454242405182718</v>
      </c>
      <c r="P25" s="356">
        <f>+'C21A3'!P25/'C21A3'!P4*100</f>
        <v>0.16616046742846247</v>
      </c>
      <c r="Q25" s="356">
        <f>+'C21A3'!Q25/'C21A3'!Q4*100</f>
        <v>0.56775018991643678</v>
      </c>
    </row>
    <row r="26" spans="1:17">
      <c r="A26" s="1385"/>
      <c r="B26" s="340" t="s">
        <v>147</v>
      </c>
      <c r="C26" s="356">
        <v>4.6053710407810584</v>
      </c>
      <c r="D26" s="356">
        <v>5.4998023488606371</v>
      </c>
      <c r="E26" s="356">
        <v>4.7789569633439681</v>
      </c>
      <c r="F26" s="356">
        <v>3.8459510754955719</v>
      </c>
      <c r="G26" s="356">
        <v>1.9993670276443796</v>
      </c>
      <c r="H26" s="356">
        <v>3.9763231197771587</v>
      </c>
      <c r="I26" s="356">
        <v>4.1910249400681332</v>
      </c>
      <c r="J26" s="357">
        <v>3.7064243969363391</v>
      </c>
      <c r="K26" s="356">
        <v>4.0448076093671679</v>
      </c>
      <c r="L26" s="356">
        <v>3.2782050161670893</v>
      </c>
      <c r="M26" s="356">
        <f>'C21A3'!M26/'C21A3'!$M$4*100</f>
        <v>3.223978201634877</v>
      </c>
      <c r="N26" s="356">
        <f>+'C21A3'!N26/'C21A3'!$N$4*100</f>
        <v>5.5588831793869469</v>
      </c>
      <c r="O26" s="356">
        <f>+'C21A3'!O26/'C21A3'!O4*100</f>
        <v>6.5517747447428558</v>
      </c>
      <c r="P26" s="356">
        <f>+'C21A3'!P26/'C21A3'!P4*100</f>
        <v>3.6459964861147052</v>
      </c>
      <c r="Q26" s="356">
        <f>+'C21A3'!Q26/'C21A3'!Q4*100</f>
        <v>3.509122652699479</v>
      </c>
    </row>
    <row r="27" spans="1:17" ht="55.2">
      <c r="A27" s="1385"/>
      <c r="B27" s="340" t="s">
        <v>148</v>
      </c>
      <c r="C27" s="356">
        <v>13.364531957566509</v>
      </c>
      <c r="D27" s="356">
        <v>15.025312097524898</v>
      </c>
      <c r="E27" s="356">
        <v>13.705319356728953</v>
      </c>
      <c r="F27" s="356">
        <v>13.405472374525518</v>
      </c>
      <c r="G27" s="356">
        <v>10.394506900774703</v>
      </c>
      <c r="H27" s="356">
        <v>8.8869545032497683</v>
      </c>
      <c r="I27" s="356">
        <v>8.3031921604912302</v>
      </c>
      <c r="J27" s="357">
        <v>9.6122892112910368</v>
      </c>
      <c r="K27" s="356">
        <v>10.303185723111355</v>
      </c>
      <c r="L27" s="356">
        <v>6.5094380844184219</v>
      </c>
      <c r="M27" s="356">
        <f>'C21A3'!M27/'C21A3'!$M$4*100</f>
        <v>6.1264305177111718</v>
      </c>
      <c r="N27" s="356">
        <f>+'C21A3'!N27/'C21A3'!$N$4*100</f>
        <v>7.9211458234818153</v>
      </c>
      <c r="O27" s="356">
        <f>+'C21A3'!O27/'C21A3'!O4*100</f>
        <v>8.3265194875987998</v>
      </c>
      <c r="P27" s="356">
        <f>+'C21A3'!P27/'C21A3'!P4*100</f>
        <v>9.1088623455865321</v>
      </c>
      <c r="Q27" s="356">
        <f>+'C21A3'!Q27/'C21A3'!Q4*100</f>
        <v>7.3594285181186949</v>
      </c>
    </row>
    <row r="28" spans="1:17" ht="41.4">
      <c r="A28" s="1386"/>
      <c r="B28" s="348" t="s">
        <v>149</v>
      </c>
      <c r="C28" s="358">
        <v>9.5866392522421393E-2</v>
      </c>
      <c r="D28" s="358">
        <v>0</v>
      </c>
      <c r="E28" s="358">
        <v>0</v>
      </c>
      <c r="F28" s="358">
        <v>0.18847532686630114</v>
      </c>
      <c r="G28" s="358">
        <v>0</v>
      </c>
      <c r="H28" s="358">
        <v>2.5533890436397397E-2</v>
      </c>
      <c r="I28" s="358">
        <v>0</v>
      </c>
      <c r="J28" s="359">
        <v>0</v>
      </c>
      <c r="K28" s="358">
        <v>0</v>
      </c>
      <c r="L28" s="358">
        <v>0</v>
      </c>
      <c r="M28" s="358">
        <f>'C21A3'!M28/'C21A3'!$M$4*100</f>
        <v>0</v>
      </c>
      <c r="N28" s="358">
        <f>+'C21A3'!N28/'C21A3'!$N$4*100</f>
        <v>0</v>
      </c>
      <c r="O28" s="358">
        <f>+'C21A3'!O28/'C21A3'!O4*100</f>
        <v>0</v>
      </c>
      <c r="P28" s="358">
        <f>+'C21A3'!P28/'C21A3'!P4*100</f>
        <v>0</v>
      </c>
      <c r="Q28" s="358">
        <f>+'C21A3'!Q28/'C21A3'!Q4*100</f>
        <v>0</v>
      </c>
    </row>
  </sheetData>
  <mergeCells count="5">
    <mergeCell ref="A2:B3"/>
    <mergeCell ref="C2:F2"/>
    <mergeCell ref="A4:A28"/>
    <mergeCell ref="G2:Q2"/>
    <mergeCell ref="A1:Q1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</sheetPr>
  <dimension ref="A1:Q26"/>
  <sheetViews>
    <sheetView showGridLines="0" workbookViewId="0">
      <selection sqref="A1:Q1"/>
    </sheetView>
  </sheetViews>
  <sheetFormatPr baseColWidth="10" defaultColWidth="11.44140625" defaultRowHeight="13.8"/>
  <cols>
    <col min="1" max="1" width="5.109375" style="11" customWidth="1"/>
    <col min="2" max="2" width="39.6640625" style="11" customWidth="1"/>
    <col min="3" max="13" width="9.5546875" style="11" customWidth="1"/>
    <col min="14" max="14" width="9" style="11" customWidth="1"/>
    <col min="15" max="15" width="9" style="161" customWidth="1"/>
    <col min="16" max="17" width="9" style="11" customWidth="1"/>
    <col min="18" max="16384" width="11.44140625" style="11"/>
  </cols>
  <sheetData>
    <row r="1" spans="1:17" ht="34.5" customHeight="1">
      <c r="A1" s="1367" t="s">
        <v>342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24.75" customHeight="1">
      <c r="A2" s="1471" t="s">
        <v>94</v>
      </c>
      <c r="B2" s="29" t="s">
        <v>108</v>
      </c>
      <c r="C2" s="30">
        <v>2007</v>
      </c>
      <c r="D2" s="30">
        <v>2008</v>
      </c>
      <c r="E2" s="30">
        <v>2009</v>
      </c>
      <c r="F2" s="30">
        <v>2010</v>
      </c>
      <c r="G2" s="30">
        <v>2011</v>
      </c>
      <c r="H2" s="30">
        <v>2012</v>
      </c>
      <c r="I2" s="30">
        <v>2013</v>
      </c>
      <c r="J2" s="30">
        <v>2014</v>
      </c>
      <c r="K2" s="30">
        <v>2015</v>
      </c>
      <c r="L2" s="30">
        <v>2016</v>
      </c>
      <c r="M2" s="30">
        <v>2017</v>
      </c>
      <c r="N2" s="637">
        <v>2018</v>
      </c>
      <c r="O2" s="30">
        <v>2019</v>
      </c>
      <c r="P2" s="637">
        <v>2020</v>
      </c>
      <c r="Q2" s="30">
        <v>2021</v>
      </c>
    </row>
    <row r="3" spans="1:17" ht="22.5" customHeight="1">
      <c r="A3" s="1339"/>
      <c r="B3" s="362" t="s">
        <v>109</v>
      </c>
      <c r="C3" s="363">
        <v>242911</v>
      </c>
      <c r="D3" s="363">
        <v>256948</v>
      </c>
      <c r="E3" s="364">
        <v>242255</v>
      </c>
      <c r="F3" s="364">
        <v>236188</v>
      </c>
      <c r="G3" s="364">
        <v>221264</v>
      </c>
      <c r="H3" s="364">
        <v>260063</v>
      </c>
      <c r="I3" s="364">
        <v>272443</v>
      </c>
      <c r="J3" s="364">
        <v>257491</v>
      </c>
      <c r="K3" s="364">
        <v>255629</v>
      </c>
      <c r="L3" s="364">
        <v>267521</v>
      </c>
      <c r="M3" s="364">
        <v>257843</v>
      </c>
      <c r="N3" s="364">
        <v>280510</v>
      </c>
      <c r="O3" s="364">
        <v>276104</v>
      </c>
      <c r="P3" s="364">
        <f>SUM(P4:P10)</f>
        <v>206302</v>
      </c>
      <c r="Q3" s="364">
        <f>SUM(Q4:Q10)</f>
        <v>226844</v>
      </c>
    </row>
    <row r="4" spans="1:17">
      <c r="A4" s="1339"/>
      <c r="B4" s="35" t="s">
        <v>110</v>
      </c>
      <c r="C4" s="36">
        <v>12132</v>
      </c>
      <c r="D4" s="36">
        <v>11735</v>
      </c>
      <c r="E4" s="37">
        <v>11740</v>
      </c>
      <c r="F4" s="37">
        <v>11620</v>
      </c>
      <c r="G4" s="37">
        <v>12978</v>
      </c>
      <c r="H4" s="37">
        <v>13777</v>
      </c>
      <c r="I4" s="37">
        <v>14730</v>
      </c>
      <c r="J4" s="37">
        <v>13538</v>
      </c>
      <c r="K4" s="37">
        <v>15969</v>
      </c>
      <c r="L4" s="37">
        <v>15518</v>
      </c>
      <c r="M4" s="37">
        <v>17886</v>
      </c>
      <c r="N4" s="37">
        <v>17410</v>
      </c>
      <c r="O4" s="37">
        <v>13997</v>
      </c>
      <c r="P4" s="37">
        <f>+P12+P20</f>
        <v>11330</v>
      </c>
      <c r="Q4" s="37">
        <f>+Q12+Q20</f>
        <v>11509</v>
      </c>
    </row>
    <row r="5" spans="1:17">
      <c r="A5" s="1339"/>
      <c r="B5" s="35" t="s">
        <v>111</v>
      </c>
      <c r="C5" s="36">
        <v>143344</v>
      </c>
      <c r="D5" s="36">
        <v>159348</v>
      </c>
      <c r="E5" s="37">
        <v>143795</v>
      </c>
      <c r="F5" s="37">
        <v>146648</v>
      </c>
      <c r="G5" s="37">
        <v>141641</v>
      </c>
      <c r="H5" s="37">
        <v>163332</v>
      </c>
      <c r="I5" s="37">
        <v>169881</v>
      </c>
      <c r="J5" s="37">
        <v>158930</v>
      </c>
      <c r="K5" s="37">
        <v>155836</v>
      </c>
      <c r="L5" s="37">
        <v>153286</v>
      </c>
      <c r="M5" s="37">
        <v>150874</v>
      </c>
      <c r="N5" s="37">
        <v>159744</v>
      </c>
      <c r="O5" s="37">
        <v>146313</v>
      </c>
      <c r="P5" s="37">
        <f t="shared" ref="P5:Q10" si="0">+P13+P21</f>
        <v>90012</v>
      </c>
      <c r="Q5" s="37">
        <f t="shared" si="0"/>
        <v>107140</v>
      </c>
    </row>
    <row r="6" spans="1:17">
      <c r="A6" s="1339"/>
      <c r="B6" s="35" t="s">
        <v>112</v>
      </c>
      <c r="C6" s="36">
        <v>12671</v>
      </c>
      <c r="D6" s="36">
        <v>13112</v>
      </c>
      <c r="E6" s="37">
        <v>12281</v>
      </c>
      <c r="F6" s="37">
        <v>11434</v>
      </c>
      <c r="G6" s="37">
        <v>8050</v>
      </c>
      <c r="H6" s="37">
        <v>8785</v>
      </c>
      <c r="I6" s="37">
        <v>9668</v>
      </c>
      <c r="J6" s="37">
        <v>10441</v>
      </c>
      <c r="K6" s="37">
        <v>10724</v>
      </c>
      <c r="L6" s="37">
        <v>7700</v>
      </c>
      <c r="M6" s="37">
        <v>6945</v>
      </c>
      <c r="N6" s="37">
        <v>8787</v>
      </c>
      <c r="O6" s="37">
        <v>9173</v>
      </c>
      <c r="P6" s="37">
        <f t="shared" si="0"/>
        <v>9100</v>
      </c>
      <c r="Q6" s="37">
        <f t="shared" si="0"/>
        <v>7059</v>
      </c>
    </row>
    <row r="7" spans="1:17">
      <c r="A7" s="1339"/>
      <c r="B7" s="35" t="s">
        <v>113</v>
      </c>
      <c r="C7" s="36">
        <v>39469</v>
      </c>
      <c r="D7" s="36">
        <v>38420</v>
      </c>
      <c r="E7" s="37">
        <v>38782</v>
      </c>
      <c r="F7" s="37">
        <v>36420</v>
      </c>
      <c r="G7" s="37">
        <v>31811</v>
      </c>
      <c r="H7" s="37">
        <v>37934</v>
      </c>
      <c r="I7" s="37">
        <v>37451</v>
      </c>
      <c r="J7" s="37">
        <v>38404</v>
      </c>
      <c r="K7" s="37">
        <v>38675</v>
      </c>
      <c r="L7" s="37">
        <v>49208</v>
      </c>
      <c r="M7" s="37">
        <v>44006</v>
      </c>
      <c r="N7" s="37">
        <v>50289</v>
      </c>
      <c r="O7" s="37">
        <v>56767</v>
      </c>
      <c r="P7" s="37">
        <f t="shared" si="0"/>
        <v>56698</v>
      </c>
      <c r="Q7" s="37">
        <f t="shared" si="0"/>
        <v>57442</v>
      </c>
    </row>
    <row r="8" spans="1:17">
      <c r="A8" s="1339"/>
      <c r="B8" s="35" t="s">
        <v>114</v>
      </c>
      <c r="C8" s="36">
        <v>654</v>
      </c>
      <c r="D8" s="36">
        <v>779</v>
      </c>
      <c r="E8" s="37">
        <v>1131</v>
      </c>
      <c r="F8" s="37">
        <v>761</v>
      </c>
      <c r="G8" s="37">
        <v>1215</v>
      </c>
      <c r="H8" s="37">
        <v>953</v>
      </c>
      <c r="I8" s="37">
        <v>1919</v>
      </c>
      <c r="J8" s="37">
        <v>207</v>
      </c>
      <c r="K8" s="37">
        <v>977</v>
      </c>
      <c r="L8" s="37">
        <v>1154</v>
      </c>
      <c r="M8" s="37">
        <v>260</v>
      </c>
      <c r="N8" s="37">
        <v>1040</v>
      </c>
      <c r="O8" s="37">
        <v>327</v>
      </c>
      <c r="P8" s="37">
        <f t="shared" si="0"/>
        <v>813</v>
      </c>
      <c r="Q8" s="37">
        <f t="shared" si="0"/>
        <v>912</v>
      </c>
    </row>
    <row r="9" spans="1:17">
      <c r="A9" s="1339"/>
      <c r="B9" s="35" t="s">
        <v>115</v>
      </c>
      <c r="C9" s="36">
        <v>0</v>
      </c>
      <c r="D9" s="36">
        <v>0</v>
      </c>
      <c r="E9" s="37">
        <v>0</v>
      </c>
      <c r="F9" s="37">
        <v>59</v>
      </c>
      <c r="G9" s="37">
        <v>11</v>
      </c>
      <c r="H9" s="37">
        <v>150</v>
      </c>
      <c r="I9" s="37">
        <v>32</v>
      </c>
      <c r="J9" s="37">
        <v>0</v>
      </c>
      <c r="K9" s="37">
        <v>0</v>
      </c>
      <c r="L9" s="37">
        <v>0</v>
      </c>
      <c r="M9" s="37">
        <v>0</v>
      </c>
      <c r="N9" s="37">
        <v>212</v>
      </c>
      <c r="O9" s="37">
        <v>109</v>
      </c>
      <c r="P9" s="37">
        <f t="shared" si="0"/>
        <v>0</v>
      </c>
      <c r="Q9" s="37">
        <f t="shared" si="0"/>
        <v>0</v>
      </c>
    </row>
    <row r="10" spans="1:17">
      <c r="A10" s="1339"/>
      <c r="B10" s="35" t="s">
        <v>116</v>
      </c>
      <c r="C10" s="36">
        <v>34641</v>
      </c>
      <c r="D10" s="36">
        <v>33554</v>
      </c>
      <c r="E10" s="37">
        <v>34526</v>
      </c>
      <c r="F10" s="37">
        <v>29246</v>
      </c>
      <c r="G10" s="37">
        <v>25558</v>
      </c>
      <c r="H10" s="37">
        <v>35132</v>
      </c>
      <c r="I10" s="37">
        <v>38762</v>
      </c>
      <c r="J10" s="37">
        <v>35971</v>
      </c>
      <c r="K10" s="37">
        <v>33448</v>
      </c>
      <c r="L10" s="37">
        <v>40655</v>
      </c>
      <c r="M10" s="37">
        <v>37872</v>
      </c>
      <c r="N10" s="37">
        <v>43028</v>
      </c>
      <c r="O10" s="37">
        <v>49418</v>
      </c>
      <c r="P10" s="37">
        <f t="shared" si="0"/>
        <v>38349</v>
      </c>
      <c r="Q10" s="37">
        <f t="shared" si="0"/>
        <v>42782</v>
      </c>
    </row>
    <row r="11" spans="1:17" ht="22.5" customHeight="1">
      <c r="A11" s="1339"/>
      <c r="B11" s="362" t="s">
        <v>117</v>
      </c>
      <c r="C11" s="363">
        <v>163634</v>
      </c>
      <c r="D11" s="363">
        <v>178527</v>
      </c>
      <c r="E11" s="364">
        <v>165460</v>
      </c>
      <c r="F11" s="364">
        <v>160316</v>
      </c>
      <c r="G11" s="364">
        <v>148591</v>
      </c>
      <c r="H11" s="364">
        <v>173903</v>
      </c>
      <c r="I11" s="364">
        <v>177335</v>
      </c>
      <c r="J11" s="364">
        <v>164922</v>
      </c>
      <c r="K11" s="364">
        <v>169840</v>
      </c>
      <c r="L11" s="364">
        <v>175977</v>
      </c>
      <c r="M11" s="364">
        <v>166093</v>
      </c>
      <c r="N11" s="364">
        <v>185347</v>
      </c>
      <c r="O11" s="364">
        <v>180710</v>
      </c>
      <c r="P11" s="364">
        <f>SUM(P12:P18)</f>
        <v>132879</v>
      </c>
      <c r="Q11" s="364">
        <f>SUM(Q12:Q18)</f>
        <v>151811</v>
      </c>
    </row>
    <row r="12" spans="1:17">
      <c r="A12" s="1339"/>
      <c r="B12" s="35" t="s">
        <v>110</v>
      </c>
      <c r="C12" s="36">
        <v>6766</v>
      </c>
      <c r="D12" s="36">
        <v>6168</v>
      </c>
      <c r="E12" s="37">
        <v>5731</v>
      </c>
      <c r="F12" s="37">
        <v>5344</v>
      </c>
      <c r="G12" s="37">
        <v>7189</v>
      </c>
      <c r="H12" s="37">
        <v>7082</v>
      </c>
      <c r="I12" s="37">
        <v>7372</v>
      </c>
      <c r="J12" s="37">
        <v>6386</v>
      </c>
      <c r="K12" s="37">
        <v>10352</v>
      </c>
      <c r="L12" s="37">
        <v>8504</v>
      </c>
      <c r="M12" s="37">
        <v>10155</v>
      </c>
      <c r="N12" s="37">
        <v>10845</v>
      </c>
      <c r="O12" s="37">
        <v>7786</v>
      </c>
      <c r="P12" s="37">
        <v>5551</v>
      </c>
      <c r="Q12" s="37">
        <v>7608</v>
      </c>
    </row>
    <row r="13" spans="1:17">
      <c r="A13" s="1339"/>
      <c r="B13" s="35" t="s">
        <v>111</v>
      </c>
      <c r="C13" s="36">
        <v>105225</v>
      </c>
      <c r="D13" s="36">
        <v>121212</v>
      </c>
      <c r="E13" s="37">
        <v>106848</v>
      </c>
      <c r="F13" s="37">
        <v>106703</v>
      </c>
      <c r="G13" s="37">
        <v>100340</v>
      </c>
      <c r="H13" s="37">
        <v>117536</v>
      </c>
      <c r="I13" s="37">
        <v>119373</v>
      </c>
      <c r="J13" s="37">
        <v>107251</v>
      </c>
      <c r="K13" s="37">
        <v>109829</v>
      </c>
      <c r="L13" s="37">
        <v>108928</v>
      </c>
      <c r="M13" s="37">
        <v>100939</v>
      </c>
      <c r="N13" s="37">
        <v>114285</v>
      </c>
      <c r="O13" s="37">
        <v>104438</v>
      </c>
      <c r="P13" s="37">
        <v>68795</v>
      </c>
      <c r="Q13" s="37">
        <v>79288</v>
      </c>
    </row>
    <row r="14" spans="1:17">
      <c r="A14" s="1339"/>
      <c r="B14" s="35" t="s">
        <v>112</v>
      </c>
      <c r="C14" s="36">
        <v>2076</v>
      </c>
      <c r="D14" s="36">
        <v>1329</v>
      </c>
      <c r="E14" s="37">
        <v>1756</v>
      </c>
      <c r="F14" s="37">
        <v>1263</v>
      </c>
      <c r="G14" s="37">
        <v>496</v>
      </c>
      <c r="H14" s="37">
        <v>1128</v>
      </c>
      <c r="I14" s="37">
        <v>1767</v>
      </c>
      <c r="J14" s="37">
        <v>1543</v>
      </c>
      <c r="K14" s="37">
        <v>1885</v>
      </c>
      <c r="L14" s="37">
        <v>1741</v>
      </c>
      <c r="M14" s="37">
        <v>1324</v>
      </c>
      <c r="N14" s="37">
        <v>1249</v>
      </c>
      <c r="O14" s="37">
        <v>1230</v>
      </c>
      <c r="P14" s="37">
        <v>2412</v>
      </c>
      <c r="Q14" s="37">
        <v>1537</v>
      </c>
    </row>
    <row r="15" spans="1:17">
      <c r="A15" s="1339"/>
      <c r="B15" s="35" t="s">
        <v>113</v>
      </c>
      <c r="C15" s="36">
        <v>27248</v>
      </c>
      <c r="D15" s="36">
        <v>25927</v>
      </c>
      <c r="E15" s="37">
        <v>26464</v>
      </c>
      <c r="F15" s="37">
        <v>27486</v>
      </c>
      <c r="G15" s="37">
        <v>22964</v>
      </c>
      <c r="H15" s="37">
        <v>26634</v>
      </c>
      <c r="I15" s="37">
        <v>25715</v>
      </c>
      <c r="J15" s="37">
        <v>26988</v>
      </c>
      <c r="K15" s="37">
        <v>25781</v>
      </c>
      <c r="L15" s="37">
        <v>32094</v>
      </c>
      <c r="M15" s="37">
        <v>31470</v>
      </c>
      <c r="N15" s="37">
        <v>31676</v>
      </c>
      <c r="O15" s="37">
        <v>37447</v>
      </c>
      <c r="P15" s="37">
        <v>36752</v>
      </c>
      <c r="Q15" s="37">
        <v>35372</v>
      </c>
    </row>
    <row r="16" spans="1:17">
      <c r="A16" s="1339"/>
      <c r="B16" s="35" t="s">
        <v>114</v>
      </c>
      <c r="C16" s="36">
        <v>627</v>
      </c>
      <c r="D16" s="36">
        <v>745</v>
      </c>
      <c r="E16" s="37">
        <v>1052</v>
      </c>
      <c r="F16" s="37">
        <v>733</v>
      </c>
      <c r="G16" s="37">
        <v>797</v>
      </c>
      <c r="H16" s="37">
        <v>626</v>
      </c>
      <c r="I16" s="37">
        <v>1166</v>
      </c>
      <c r="J16" s="37">
        <v>161</v>
      </c>
      <c r="K16" s="37">
        <v>776</v>
      </c>
      <c r="L16" s="37">
        <v>966</v>
      </c>
      <c r="M16" s="37">
        <v>260</v>
      </c>
      <c r="N16" s="37">
        <v>967</v>
      </c>
      <c r="O16" s="37">
        <v>327</v>
      </c>
      <c r="P16" s="37">
        <v>813</v>
      </c>
      <c r="Q16" s="37">
        <v>861</v>
      </c>
    </row>
    <row r="17" spans="1:17">
      <c r="A17" s="1339"/>
      <c r="B17" s="35" t="s">
        <v>115</v>
      </c>
      <c r="C17" s="36">
        <v>0</v>
      </c>
      <c r="D17" s="36">
        <v>0</v>
      </c>
      <c r="E17" s="37">
        <v>0</v>
      </c>
      <c r="F17" s="37">
        <v>59</v>
      </c>
      <c r="G17" s="37">
        <v>11</v>
      </c>
      <c r="H17" s="37">
        <v>13</v>
      </c>
      <c r="I17" s="37">
        <v>32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</row>
    <row r="18" spans="1:17">
      <c r="A18" s="1339"/>
      <c r="B18" s="35" t="s">
        <v>116</v>
      </c>
      <c r="C18" s="36">
        <v>21692</v>
      </c>
      <c r="D18" s="36">
        <v>23146</v>
      </c>
      <c r="E18" s="37">
        <v>23609</v>
      </c>
      <c r="F18" s="37">
        <v>18728</v>
      </c>
      <c r="G18" s="37">
        <v>16794</v>
      </c>
      <c r="H18" s="37">
        <v>20884</v>
      </c>
      <c r="I18" s="37">
        <v>21910</v>
      </c>
      <c r="J18" s="37">
        <v>22593</v>
      </c>
      <c r="K18" s="37">
        <v>21217</v>
      </c>
      <c r="L18" s="37">
        <v>23744</v>
      </c>
      <c r="M18" s="37">
        <v>21945</v>
      </c>
      <c r="N18" s="37">
        <v>26325</v>
      </c>
      <c r="O18" s="37">
        <v>29482</v>
      </c>
      <c r="P18" s="37">
        <v>18556</v>
      </c>
      <c r="Q18" s="37">
        <v>27145</v>
      </c>
    </row>
    <row r="19" spans="1:17" ht="22.5" customHeight="1">
      <c r="A19" s="1339"/>
      <c r="B19" s="362" t="s">
        <v>118</v>
      </c>
      <c r="C19" s="363">
        <v>79277</v>
      </c>
      <c r="D19" s="363">
        <v>78421</v>
      </c>
      <c r="E19" s="364">
        <v>76795</v>
      </c>
      <c r="F19" s="364">
        <v>75872</v>
      </c>
      <c r="G19" s="364">
        <v>72673</v>
      </c>
      <c r="H19" s="364">
        <v>86160</v>
      </c>
      <c r="I19" s="364">
        <v>95108</v>
      </c>
      <c r="J19" s="364">
        <v>92569</v>
      </c>
      <c r="K19" s="364">
        <v>85789</v>
      </c>
      <c r="L19" s="364">
        <v>91544</v>
      </c>
      <c r="M19" s="364">
        <v>91750</v>
      </c>
      <c r="N19" s="364">
        <v>95163</v>
      </c>
      <c r="O19" s="364">
        <v>95394</v>
      </c>
      <c r="P19" s="364">
        <f>SUM(P20:P26)</f>
        <v>73423</v>
      </c>
      <c r="Q19" s="364">
        <f>SUM(Q20:Q26)</f>
        <v>75033</v>
      </c>
    </row>
    <row r="20" spans="1:17">
      <c r="A20" s="1339"/>
      <c r="B20" s="35" t="s">
        <v>110</v>
      </c>
      <c r="C20" s="36">
        <v>5366</v>
      </c>
      <c r="D20" s="36">
        <v>5567</v>
      </c>
      <c r="E20" s="37">
        <v>6009</v>
      </c>
      <c r="F20" s="37">
        <v>6276</v>
      </c>
      <c r="G20" s="37">
        <v>5789</v>
      </c>
      <c r="H20" s="37">
        <v>6695</v>
      </c>
      <c r="I20" s="37">
        <v>7358</v>
      </c>
      <c r="J20" s="37">
        <v>7152</v>
      </c>
      <c r="K20" s="37">
        <v>5617</v>
      </c>
      <c r="L20" s="37">
        <v>7014</v>
      </c>
      <c r="M20" s="37">
        <v>7731</v>
      </c>
      <c r="N20" s="37">
        <v>6565</v>
      </c>
      <c r="O20" s="37">
        <v>6211</v>
      </c>
      <c r="P20" s="37">
        <v>5779</v>
      </c>
      <c r="Q20" s="37">
        <v>3901</v>
      </c>
    </row>
    <row r="21" spans="1:17">
      <c r="A21" s="1339"/>
      <c r="B21" s="35" t="s">
        <v>111</v>
      </c>
      <c r="C21" s="36">
        <v>38119</v>
      </c>
      <c r="D21" s="36">
        <v>38136</v>
      </c>
      <c r="E21" s="37">
        <v>36947</v>
      </c>
      <c r="F21" s="37">
        <v>39945</v>
      </c>
      <c r="G21" s="37">
        <v>41301</v>
      </c>
      <c r="H21" s="37">
        <v>45796</v>
      </c>
      <c r="I21" s="37">
        <v>50508</v>
      </c>
      <c r="J21" s="37">
        <v>51679</v>
      </c>
      <c r="K21" s="37">
        <v>46007</v>
      </c>
      <c r="L21" s="37">
        <v>44358</v>
      </c>
      <c r="M21" s="37">
        <v>49935</v>
      </c>
      <c r="N21" s="37">
        <v>45459</v>
      </c>
      <c r="O21" s="37">
        <v>41875</v>
      </c>
      <c r="P21" s="37">
        <v>21217</v>
      </c>
      <c r="Q21" s="37">
        <v>27852</v>
      </c>
    </row>
    <row r="22" spans="1:17">
      <c r="A22" s="1339"/>
      <c r="B22" s="35" t="s">
        <v>112</v>
      </c>
      <c r="C22" s="36">
        <v>10595</v>
      </c>
      <c r="D22" s="36">
        <v>11783</v>
      </c>
      <c r="E22" s="37">
        <v>10525</v>
      </c>
      <c r="F22" s="37">
        <v>10171</v>
      </c>
      <c r="G22" s="37">
        <v>7554</v>
      </c>
      <c r="H22" s="37">
        <v>7657</v>
      </c>
      <c r="I22" s="37">
        <v>7901</v>
      </c>
      <c r="J22" s="37">
        <v>8898</v>
      </c>
      <c r="K22" s="37">
        <v>8839</v>
      </c>
      <c r="L22" s="37">
        <v>5959</v>
      </c>
      <c r="M22" s="37">
        <v>5621</v>
      </c>
      <c r="N22" s="37">
        <v>7538</v>
      </c>
      <c r="O22" s="37">
        <v>7943</v>
      </c>
      <c r="P22" s="37">
        <v>6688</v>
      </c>
      <c r="Q22" s="37">
        <v>5522</v>
      </c>
    </row>
    <row r="23" spans="1:17">
      <c r="A23" s="1339"/>
      <c r="B23" s="35" t="s">
        <v>113</v>
      </c>
      <c r="C23" s="36">
        <v>12221</v>
      </c>
      <c r="D23" s="36">
        <v>12493</v>
      </c>
      <c r="E23" s="37">
        <v>12318</v>
      </c>
      <c r="F23" s="37">
        <v>8934</v>
      </c>
      <c r="G23" s="37">
        <v>8847</v>
      </c>
      <c r="H23" s="37">
        <v>11300</v>
      </c>
      <c r="I23" s="37">
        <v>11736</v>
      </c>
      <c r="J23" s="37">
        <v>11416</v>
      </c>
      <c r="K23" s="37">
        <v>12894</v>
      </c>
      <c r="L23" s="37">
        <v>17114</v>
      </c>
      <c r="M23" s="37">
        <v>12536</v>
      </c>
      <c r="N23" s="37">
        <v>18613</v>
      </c>
      <c r="O23" s="37">
        <v>19320</v>
      </c>
      <c r="P23" s="37">
        <v>19946</v>
      </c>
      <c r="Q23" s="37">
        <v>22070</v>
      </c>
    </row>
    <row r="24" spans="1:17">
      <c r="A24" s="1339"/>
      <c r="B24" s="35" t="s">
        <v>114</v>
      </c>
      <c r="C24" s="36">
        <v>27</v>
      </c>
      <c r="D24" s="36">
        <v>34</v>
      </c>
      <c r="E24" s="37">
        <v>79</v>
      </c>
      <c r="F24" s="37">
        <v>28</v>
      </c>
      <c r="G24" s="37">
        <v>418</v>
      </c>
      <c r="H24" s="37">
        <v>327</v>
      </c>
      <c r="I24" s="37">
        <v>753</v>
      </c>
      <c r="J24" s="37">
        <v>46</v>
      </c>
      <c r="K24" s="37">
        <v>201</v>
      </c>
      <c r="L24" s="37">
        <v>188</v>
      </c>
      <c r="M24" s="37">
        <v>0</v>
      </c>
      <c r="N24" s="37">
        <v>73</v>
      </c>
      <c r="O24" s="37">
        <v>0</v>
      </c>
      <c r="P24" s="37">
        <v>0</v>
      </c>
      <c r="Q24" s="37">
        <v>51</v>
      </c>
    </row>
    <row r="25" spans="1:17">
      <c r="A25" s="1339"/>
      <c r="B25" s="35" t="s">
        <v>115</v>
      </c>
      <c r="C25" s="36">
        <v>0</v>
      </c>
      <c r="D25" s="36">
        <v>0</v>
      </c>
      <c r="E25" s="37">
        <v>0</v>
      </c>
      <c r="F25" s="37">
        <v>0</v>
      </c>
      <c r="G25" s="37">
        <v>0</v>
      </c>
      <c r="H25" s="37">
        <v>137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212</v>
      </c>
      <c r="O25" s="37">
        <v>109</v>
      </c>
      <c r="P25" s="37">
        <v>0</v>
      </c>
      <c r="Q25" s="37">
        <v>0</v>
      </c>
    </row>
    <row r="26" spans="1:17">
      <c r="A26" s="1340"/>
      <c r="B26" s="365" t="s">
        <v>116</v>
      </c>
      <c r="C26" s="366">
        <v>12949</v>
      </c>
      <c r="D26" s="366">
        <v>10408</v>
      </c>
      <c r="E26" s="367">
        <v>10917</v>
      </c>
      <c r="F26" s="367">
        <v>10518</v>
      </c>
      <c r="G26" s="367">
        <v>8764</v>
      </c>
      <c r="H26" s="367">
        <v>14248</v>
      </c>
      <c r="I26" s="367">
        <v>16852</v>
      </c>
      <c r="J26" s="367">
        <v>13378</v>
      </c>
      <c r="K26" s="367">
        <v>12231</v>
      </c>
      <c r="L26" s="367">
        <v>16911</v>
      </c>
      <c r="M26" s="367">
        <v>15927</v>
      </c>
      <c r="N26" s="367">
        <v>16703</v>
      </c>
      <c r="O26" s="367">
        <v>19936</v>
      </c>
      <c r="P26" s="367">
        <v>19793</v>
      </c>
      <c r="Q26" s="367">
        <v>15637</v>
      </c>
    </row>
  </sheetData>
  <mergeCells count="2">
    <mergeCell ref="A2:A26"/>
    <mergeCell ref="A1:Q1"/>
  </mergeCells>
  <pageMargins left="0.7" right="0.7" top="0.75" bottom="0.75" header="0.3" footer="0.3"/>
  <pageSetup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</sheetPr>
  <dimension ref="A1:Q26"/>
  <sheetViews>
    <sheetView showGridLines="0" workbookViewId="0">
      <selection sqref="A1:Q1"/>
    </sheetView>
  </sheetViews>
  <sheetFormatPr baseColWidth="10" defaultColWidth="11.44140625" defaultRowHeight="13.8"/>
  <cols>
    <col min="1" max="1" width="7.44140625" style="11" customWidth="1"/>
    <col min="2" max="2" width="39.6640625" style="11" customWidth="1"/>
    <col min="3" max="17" width="8.44140625" style="11" customWidth="1"/>
    <col min="18" max="16384" width="11.44140625" style="11"/>
  </cols>
  <sheetData>
    <row r="1" spans="1:17" ht="25.5" customHeight="1">
      <c r="A1" s="1367" t="s">
        <v>341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24.75" customHeight="1">
      <c r="A2" s="1471" t="s">
        <v>94</v>
      </c>
      <c r="B2" s="29" t="s">
        <v>108</v>
      </c>
      <c r="C2" s="30">
        <v>2007</v>
      </c>
      <c r="D2" s="30">
        <v>2008</v>
      </c>
      <c r="E2" s="30">
        <v>2009</v>
      </c>
      <c r="F2" s="30">
        <v>2010</v>
      </c>
      <c r="G2" s="30">
        <v>2011</v>
      </c>
      <c r="H2" s="30">
        <v>2012</v>
      </c>
      <c r="I2" s="30">
        <v>2013</v>
      </c>
      <c r="J2" s="30">
        <v>2014</v>
      </c>
      <c r="K2" s="30">
        <v>2015</v>
      </c>
      <c r="L2" s="30">
        <v>2016</v>
      </c>
      <c r="M2" s="30">
        <v>2017</v>
      </c>
      <c r="N2" s="637">
        <v>2018</v>
      </c>
      <c r="O2" s="30">
        <v>2019</v>
      </c>
      <c r="P2" s="637">
        <v>2020</v>
      </c>
      <c r="Q2" s="30">
        <v>2021</v>
      </c>
    </row>
    <row r="3" spans="1:17" ht="22.5" customHeight="1">
      <c r="A3" s="1339"/>
      <c r="B3" s="368" t="s">
        <v>109</v>
      </c>
      <c r="C3" s="369">
        <v>100</v>
      </c>
      <c r="D3" s="369">
        <v>100</v>
      </c>
      <c r="E3" s="370">
        <v>100</v>
      </c>
      <c r="F3" s="370">
        <v>100</v>
      </c>
      <c r="G3" s="370">
        <v>100</v>
      </c>
      <c r="H3" s="370">
        <v>100</v>
      </c>
      <c r="I3" s="370">
        <v>100</v>
      </c>
      <c r="J3" s="370">
        <v>100</v>
      </c>
      <c r="K3" s="370">
        <v>100</v>
      </c>
      <c r="L3" s="370">
        <f>SUM(L4:L10)</f>
        <v>100</v>
      </c>
      <c r="M3" s="370">
        <f>SUM(M4:M10)</f>
        <v>99.999999999999986</v>
      </c>
      <c r="N3" s="370">
        <v>100</v>
      </c>
      <c r="O3" s="370">
        <f>SUM(O4:O10)</f>
        <v>100</v>
      </c>
      <c r="P3" s="370">
        <f>SUM(P4:P10)</f>
        <v>100</v>
      </c>
      <c r="Q3" s="370">
        <f>SUM(Q4:Q10)</f>
        <v>100.00000000000001</v>
      </c>
    </row>
    <row r="4" spans="1:17">
      <c r="A4" s="1339"/>
      <c r="B4" s="35" t="s">
        <v>110</v>
      </c>
      <c r="C4" s="371">
        <v>4.9944218252775707</v>
      </c>
      <c r="D4" s="371">
        <v>4.5670719367342807</v>
      </c>
      <c r="E4" s="372">
        <v>4.846133206744959</v>
      </c>
      <c r="F4" s="372">
        <v>4.919809643165614</v>
      </c>
      <c r="G4" s="372">
        <v>5.865391568443127</v>
      </c>
      <c r="H4" s="372">
        <v>5.2975625136986038</v>
      </c>
      <c r="I4" s="372">
        <v>5.4066355164199482</v>
      </c>
      <c r="J4" s="372">
        <v>5.2576594910113368</v>
      </c>
      <c r="K4" s="372">
        <v>6.2469438131041475</v>
      </c>
      <c r="L4" s="372">
        <f>+'C22A'!L4/'C22A'!L3*100</f>
        <v>5.8006661159310857</v>
      </c>
      <c r="M4" s="372">
        <f>'C22A'!M4/'C22A'!M3*100</f>
        <v>6.9367793579814068</v>
      </c>
      <c r="N4" s="372">
        <v>6.2065523510748282</v>
      </c>
      <c r="O4" s="372">
        <f>+'C22A'!O4/'C22A'!O3*100</f>
        <v>5.0694665778112595</v>
      </c>
      <c r="P4" s="372">
        <f>+'C22A'!P4/'C22A'!P3*100</f>
        <v>5.4919486965710469</v>
      </c>
      <c r="Q4" s="372">
        <f>+'C22A'!Q4/'C22A'!Q3*100</f>
        <v>5.0735307083281906</v>
      </c>
    </row>
    <row r="5" spans="1:17">
      <c r="A5" s="1339"/>
      <c r="B5" s="35" t="s">
        <v>111</v>
      </c>
      <c r="C5" s="371">
        <v>59.010913462132223</v>
      </c>
      <c r="D5" s="371">
        <v>62.015660756261973</v>
      </c>
      <c r="E5" s="372">
        <v>59.356876019070818</v>
      </c>
      <c r="F5" s="372">
        <v>62.089521906278044</v>
      </c>
      <c r="G5" s="372">
        <v>64.014480439655799</v>
      </c>
      <c r="H5" s="372">
        <v>62.804781918227505</v>
      </c>
      <c r="I5" s="372">
        <v>62.354694376438367</v>
      </c>
      <c r="J5" s="372">
        <v>61.722545642371962</v>
      </c>
      <c r="K5" s="372">
        <v>60.961784461074451</v>
      </c>
      <c r="L5" s="372">
        <f>+'C22A'!L5/'C22A'!L3*100</f>
        <v>57.298679356013174</v>
      </c>
      <c r="M5" s="372">
        <f>'C22A'!M5/'C22A'!M3*100</f>
        <v>58.513901870518104</v>
      </c>
      <c r="N5" s="372">
        <v>56.947702399201447</v>
      </c>
      <c r="O5" s="372">
        <f>+'C22A'!O5/'C22A'!O3*100</f>
        <v>52.991988526062642</v>
      </c>
      <c r="P5" s="372">
        <f>+'C22A'!P5/'C22A'!P3*100</f>
        <v>43.631181471822863</v>
      </c>
      <c r="Q5" s="372">
        <f>+'C22A'!Q5/'C22A'!Q3*100</f>
        <v>47.230695984905921</v>
      </c>
    </row>
    <row r="6" spans="1:17">
      <c r="A6" s="1339"/>
      <c r="B6" s="35" t="s">
        <v>112</v>
      </c>
      <c r="C6" s="371">
        <v>5.2163137939409907</v>
      </c>
      <c r="D6" s="371">
        <v>5.1029780344661182</v>
      </c>
      <c r="E6" s="372">
        <v>5.0694516109058636</v>
      </c>
      <c r="F6" s="372">
        <v>4.8410588175521196</v>
      </c>
      <c r="G6" s="372">
        <v>3.638187866078531</v>
      </c>
      <c r="H6" s="372">
        <v>3.3780276317661491</v>
      </c>
      <c r="I6" s="372">
        <v>3.5486321909537044</v>
      </c>
      <c r="J6" s="372">
        <v>4.0548990061788563</v>
      </c>
      <c r="K6" s="372">
        <v>4.1951421787042937</v>
      </c>
      <c r="L6" s="372">
        <f>+'C22A'!L6/'C22A'!L3*100</f>
        <v>2.8782787145682023</v>
      </c>
      <c r="M6" s="372">
        <f>'C22A'!M6/'C22A'!M3*100</f>
        <v>2.6934995326613485</v>
      </c>
      <c r="N6" s="372">
        <v>3.1325086449680941</v>
      </c>
      <c r="O6" s="372">
        <f>+'C22A'!O6/'C22A'!O3*100</f>
        <v>3.3222988439138872</v>
      </c>
      <c r="P6" s="372">
        <f>+'C22A'!P6/'C22A'!P3*100</f>
        <v>4.4110091031594463</v>
      </c>
      <c r="Q6" s="372">
        <f>+'C22A'!Q6/'C22A'!Q3*100</f>
        <v>3.1118301564070463</v>
      </c>
    </row>
    <row r="7" spans="1:17">
      <c r="A7" s="1339"/>
      <c r="B7" s="35" t="s">
        <v>113</v>
      </c>
      <c r="C7" s="371">
        <v>16.248337868602082</v>
      </c>
      <c r="D7" s="371">
        <v>14.952441739184582</v>
      </c>
      <c r="E7" s="372">
        <v>16.008751109368227</v>
      </c>
      <c r="F7" s="372">
        <v>15.41991972496486</v>
      </c>
      <c r="G7" s="372">
        <v>14.376943379853929</v>
      </c>
      <c r="H7" s="372">
        <v>14.586465587184644</v>
      </c>
      <c r="I7" s="372">
        <v>13.74636162426636</v>
      </c>
      <c r="J7" s="372">
        <v>14.914696047628851</v>
      </c>
      <c r="K7" s="372">
        <v>15.129347609230564</v>
      </c>
      <c r="L7" s="372">
        <f>+'C22A'!L7/'C22A'!L3*100</f>
        <v>18.394069998243129</v>
      </c>
      <c r="M7" s="372">
        <f>'C22A'!M7/'C22A'!M3*100</f>
        <v>17.066974864549358</v>
      </c>
      <c r="N7" s="372">
        <v>17.927703112188514</v>
      </c>
      <c r="O7" s="372">
        <f>+'C22A'!O7/'C22A'!O3*100</f>
        <v>20.560006374409642</v>
      </c>
      <c r="P7" s="372">
        <f>+'C22A'!P7/'C22A'!P3*100</f>
        <v>27.483010344058712</v>
      </c>
      <c r="Q7" s="372">
        <f>+'C22A'!Q7/'C22A'!Q3*100</f>
        <v>25.322247888416712</v>
      </c>
    </row>
    <row r="8" spans="1:17">
      <c r="A8" s="1339"/>
      <c r="B8" s="35" t="s">
        <v>114</v>
      </c>
      <c r="C8" s="371">
        <v>0.26923441095709955</v>
      </c>
      <c r="D8" s="371">
        <v>0.30317418310319599</v>
      </c>
      <c r="E8" s="372">
        <v>0.46686342903139255</v>
      </c>
      <c r="F8" s="372">
        <v>0.3222009585584365</v>
      </c>
      <c r="G8" s="372">
        <v>0.54911779593607635</v>
      </c>
      <c r="H8" s="372">
        <v>0.36644966796507</v>
      </c>
      <c r="I8" s="372">
        <v>0.70436751907738504</v>
      </c>
      <c r="J8" s="372">
        <v>8.0391159302655238E-2</v>
      </c>
      <c r="K8" s="372">
        <v>0.38219450844778957</v>
      </c>
      <c r="L8" s="372">
        <f>+'C22A'!L8/'C22A'!L3*100</f>
        <v>0.43136800475476694</v>
      </c>
      <c r="M8" s="372">
        <f>'C22A'!M8/'C22A'!M3*100</f>
        <v>0.1008365555783946</v>
      </c>
      <c r="N8" s="372">
        <v>0.37075327082813447</v>
      </c>
      <c r="O8" s="372">
        <f>+'C22A'!O8/'C22A'!O3*100</f>
        <v>0.11843363370324227</v>
      </c>
      <c r="P8" s="372">
        <f>+'C22A'!P8/'C22A'!P3*100</f>
        <v>0.3940824616339153</v>
      </c>
      <c r="Q8" s="372">
        <f>+'C22A'!Q8/'C22A'!Q3*100</f>
        <v>0.40203840524765916</v>
      </c>
    </row>
    <row r="9" spans="1:17">
      <c r="A9" s="1339"/>
      <c r="B9" s="35" t="s">
        <v>115</v>
      </c>
      <c r="C9" s="371">
        <v>0</v>
      </c>
      <c r="D9" s="371">
        <v>0</v>
      </c>
      <c r="E9" s="372">
        <v>0</v>
      </c>
      <c r="F9" s="372">
        <v>2.4980100597828847E-2</v>
      </c>
      <c r="G9" s="372">
        <v>4.971436835635259E-3</v>
      </c>
      <c r="H9" s="372">
        <v>5.7678331788835788E-2</v>
      </c>
      <c r="I9" s="372">
        <v>1.1745576138862074E-2</v>
      </c>
      <c r="J9" s="372">
        <v>0</v>
      </c>
      <c r="K9" s="372">
        <v>0</v>
      </c>
      <c r="L9" s="372">
        <f>+'C22A'!L9/'C22A'!L3*100</f>
        <v>0</v>
      </c>
      <c r="M9" s="372">
        <f>'C22A'!M9/'C22A'!M3*100</f>
        <v>0</v>
      </c>
      <c r="N9" s="372">
        <v>7.5576628284196631E-2</v>
      </c>
      <c r="O9" s="372">
        <f>+'C22A'!O9/'C22A'!O3*100</f>
        <v>3.9477877901080753E-2</v>
      </c>
      <c r="P9" s="372">
        <f>+'C22A'!P9/'C22A'!P3*100</f>
        <v>0</v>
      </c>
      <c r="Q9" s="372">
        <f>+'C22A'!Q9/'C22A'!Q3*100</f>
        <v>0</v>
      </c>
    </row>
    <row r="10" spans="1:17">
      <c r="A10" s="1339"/>
      <c r="B10" s="35" t="s">
        <v>116</v>
      </c>
      <c r="C10" s="371">
        <v>14.260778639090038</v>
      </c>
      <c r="D10" s="371">
        <v>13.058673350249855</v>
      </c>
      <c r="E10" s="372">
        <v>14.251924624878743</v>
      </c>
      <c r="F10" s="372">
        <v>12.382508848883093</v>
      </c>
      <c r="G10" s="372">
        <v>11.550907513196904</v>
      </c>
      <c r="H10" s="372">
        <v>13.509034349369193</v>
      </c>
      <c r="I10" s="372">
        <v>14.227563196705365</v>
      </c>
      <c r="J10" s="372">
        <v>13.969808653506336</v>
      </c>
      <c r="K10" s="372">
        <v>13.084587429438757</v>
      </c>
      <c r="L10" s="372">
        <f>+'C22A'!L10/'C22A'!L3*100</f>
        <v>15.196937810489644</v>
      </c>
      <c r="M10" s="372">
        <f>'C22A'!M10/'C22A'!M3*100</f>
        <v>14.688007818711387</v>
      </c>
      <c r="N10" s="372">
        <v>15.339203593454778</v>
      </c>
      <c r="O10" s="372">
        <f>+'C22A'!O10/'C22A'!O3*100</f>
        <v>17.898328166198244</v>
      </c>
      <c r="P10" s="372">
        <f>+'C22A'!P10/'C22A'!P3*100</f>
        <v>18.58876792275402</v>
      </c>
      <c r="Q10" s="372">
        <f>+'C22A'!Q10/'C22A'!Q3*100</f>
        <v>18.859656856694468</v>
      </c>
    </row>
    <row r="11" spans="1:17" ht="22.5" customHeight="1">
      <c r="A11" s="1339"/>
      <c r="B11" s="368" t="s">
        <v>117</v>
      </c>
      <c r="C11" s="369">
        <v>100</v>
      </c>
      <c r="D11" s="369">
        <v>100</v>
      </c>
      <c r="E11" s="370">
        <v>100</v>
      </c>
      <c r="F11" s="370">
        <v>100</v>
      </c>
      <c r="G11" s="370">
        <v>100</v>
      </c>
      <c r="H11" s="370">
        <v>100</v>
      </c>
      <c r="I11" s="370">
        <v>100</v>
      </c>
      <c r="J11" s="370">
        <v>100</v>
      </c>
      <c r="K11" s="370">
        <v>100</v>
      </c>
      <c r="L11" s="370">
        <f>SUM(L12:L18)</f>
        <v>100.00000000000001</v>
      </c>
      <c r="M11" s="370">
        <f>SUM(M12:M18)</f>
        <v>100</v>
      </c>
      <c r="N11" s="370">
        <v>100</v>
      </c>
      <c r="O11" s="370">
        <f>SUM(O12:O18)</f>
        <v>100</v>
      </c>
      <c r="P11" s="370">
        <f>SUM(P12:P18)</f>
        <v>100</v>
      </c>
      <c r="Q11" s="370">
        <f>SUM(Q12:Q18)</f>
        <v>100</v>
      </c>
    </row>
    <row r="12" spans="1:17">
      <c r="A12" s="1339"/>
      <c r="B12" s="35" t="s">
        <v>110</v>
      </c>
      <c r="C12" s="371">
        <v>4.1348375032083791</v>
      </c>
      <c r="D12" s="371">
        <v>3.4549395889697356</v>
      </c>
      <c r="E12" s="372">
        <v>3.463677021636649</v>
      </c>
      <c r="F12" s="372">
        <v>3.3334165024077449</v>
      </c>
      <c r="G12" s="372">
        <v>4.8381126716961322</v>
      </c>
      <c r="H12" s="372">
        <v>4.0723851802441589</v>
      </c>
      <c r="I12" s="372">
        <v>4.1571037866185465</v>
      </c>
      <c r="J12" s="372">
        <v>3.872133493409005</v>
      </c>
      <c r="K12" s="372">
        <v>6.0951483749411208</v>
      </c>
      <c r="L12" s="372">
        <f>+'C22A'!L12/'C22A'!L11*100</f>
        <v>4.832449695130614</v>
      </c>
      <c r="M12" s="372">
        <f>'C22A'!M12/'C22A'!M11*100</f>
        <v>6.114044541311193</v>
      </c>
      <c r="N12" s="372">
        <v>5.8511872325961578</v>
      </c>
      <c r="O12" s="372">
        <f>+'C22A'!O12/'C22A'!O11*100</f>
        <v>4.308560677328316</v>
      </c>
      <c r="P12" s="372">
        <f>+'C22A'!P12/'C22A'!P11*100</f>
        <v>4.1774847793857566</v>
      </c>
      <c r="Q12" s="372">
        <f>+'C22A'!Q12/'C22A'!Q11*100</f>
        <v>5.0114945557304811</v>
      </c>
    </row>
    <row r="13" spans="1:17">
      <c r="A13" s="1339"/>
      <c r="B13" s="35" t="s">
        <v>111</v>
      </c>
      <c r="C13" s="371">
        <v>64.305095518046372</v>
      </c>
      <c r="D13" s="371">
        <v>67.895612428372175</v>
      </c>
      <c r="E13" s="372">
        <v>64.576332648374219</v>
      </c>
      <c r="F13" s="372">
        <v>66.557923101873797</v>
      </c>
      <c r="G13" s="372">
        <v>67.527642993182624</v>
      </c>
      <c r="H13" s="372">
        <v>67.587103155207217</v>
      </c>
      <c r="I13" s="372">
        <v>67.314968844277772</v>
      </c>
      <c r="J13" s="372">
        <v>65.031348152459955</v>
      </c>
      <c r="K13" s="372">
        <v>64.666156382477624</v>
      </c>
      <c r="L13" s="372">
        <f>+'C22A'!L13/'C22A'!L11*100</f>
        <v>61.89899816453287</v>
      </c>
      <c r="M13" s="372">
        <f>'C22A'!M13/'C22A'!M11*100</f>
        <v>60.772579217667214</v>
      </c>
      <c r="N13" s="372">
        <v>61.660021473236682</v>
      </c>
      <c r="O13" s="372">
        <f>+'C22A'!O13/'C22A'!O11*100</f>
        <v>57.793149244646116</v>
      </c>
      <c r="P13" s="372">
        <f>+'C22A'!P13/'C22A'!P11*100</f>
        <v>51.772665357204673</v>
      </c>
      <c r="Q13" s="372">
        <f>+'C22A'!Q13/'C22A'!Q11*100</f>
        <v>52.228099413086007</v>
      </c>
    </row>
    <row r="14" spans="1:17">
      <c r="A14" s="1339"/>
      <c r="B14" s="35" t="s">
        <v>112</v>
      </c>
      <c r="C14" s="371">
        <v>1.2686849921165528</v>
      </c>
      <c r="D14" s="371">
        <v>0.74442521299299269</v>
      </c>
      <c r="E14" s="372">
        <v>1.0612836939441557</v>
      </c>
      <c r="F14" s="372">
        <v>0.78781905736171054</v>
      </c>
      <c r="G14" s="372">
        <v>0.33380218182797072</v>
      </c>
      <c r="H14" s="372">
        <v>0.64863745881324641</v>
      </c>
      <c r="I14" s="372">
        <v>0.99641920658640415</v>
      </c>
      <c r="J14" s="372">
        <v>0.93559379585501024</v>
      </c>
      <c r="K14" s="372">
        <v>1.1098681111634481</v>
      </c>
      <c r="L14" s="372">
        <f>+'C22A'!L14/'C22A'!L11*100</f>
        <v>0.98933383339868275</v>
      </c>
      <c r="M14" s="372">
        <f>'C22A'!M14/'C22A'!M11*100</f>
        <v>0.79714376885238991</v>
      </c>
      <c r="N14" s="372">
        <v>0.67387117137045649</v>
      </c>
      <c r="O14" s="372">
        <f>+'C22A'!O14/'C22A'!O11*100</f>
        <v>0.68064855293010895</v>
      </c>
      <c r="P14" s="372">
        <f>+'C22A'!P14/'C22A'!P11*100</f>
        <v>1.8151852437179692</v>
      </c>
      <c r="Q14" s="372">
        <f>+'C22A'!Q14/'C22A'!Q11*100</f>
        <v>1.0124431035959187</v>
      </c>
    </row>
    <row r="15" spans="1:17">
      <c r="A15" s="1339"/>
      <c r="B15" s="35" t="s">
        <v>113</v>
      </c>
      <c r="C15" s="371">
        <v>16.651796081498954</v>
      </c>
      <c r="D15" s="371">
        <v>14.522733256034101</v>
      </c>
      <c r="E15" s="372">
        <v>15.994197993472742</v>
      </c>
      <c r="F15" s="372">
        <v>17.144888844532051</v>
      </c>
      <c r="G15" s="372">
        <v>15.454502628019192</v>
      </c>
      <c r="H15" s="372">
        <v>15.315434466340431</v>
      </c>
      <c r="I15" s="372">
        <v>14.50080356387628</v>
      </c>
      <c r="J15" s="372">
        <v>16.364099392440064</v>
      </c>
      <c r="K15" s="372">
        <v>15.179580781912389</v>
      </c>
      <c r="L15" s="372">
        <f>+'C22A'!L15/'C22A'!L11*100</f>
        <v>18.23761059683936</v>
      </c>
      <c r="M15" s="372">
        <f>'C22A'!M15/'C22A'!M11*100</f>
        <v>18.947216318568515</v>
      </c>
      <c r="N15" s="372">
        <v>17.090106664796302</v>
      </c>
      <c r="O15" s="372">
        <f>+'C22A'!O15/'C22A'!O11*100</f>
        <v>20.722151513474625</v>
      </c>
      <c r="P15" s="372">
        <f>+'C22A'!P15/'C22A'!P11*100</f>
        <v>27.658245471443944</v>
      </c>
      <c r="Q15" s="372">
        <f>+'C22A'!Q15/'C22A'!Q11*100</f>
        <v>23.30002437241043</v>
      </c>
    </row>
    <row r="16" spans="1:17">
      <c r="A16" s="1339"/>
      <c r="B16" s="35" t="s">
        <v>114</v>
      </c>
      <c r="C16" s="371">
        <v>0.38317220137624208</v>
      </c>
      <c r="D16" s="371">
        <v>0.41730382519170772</v>
      </c>
      <c r="E16" s="372">
        <v>0.63580321527861727</v>
      </c>
      <c r="F16" s="372">
        <v>0.45722198657651136</v>
      </c>
      <c r="G16" s="372">
        <v>0.53637165104212237</v>
      </c>
      <c r="H16" s="372">
        <v>0.35997078831302509</v>
      </c>
      <c r="I16" s="372">
        <v>0.65751261736261879</v>
      </c>
      <c r="J16" s="372">
        <v>9.7621906113192908E-2</v>
      </c>
      <c r="K16" s="372">
        <v>0.45690061234102686</v>
      </c>
      <c r="L16" s="372">
        <f>+'C22A'!L16/'C22A'!L11*100</f>
        <v>0.54893537223614453</v>
      </c>
      <c r="M16" s="372">
        <f>'C22A'!M16/'C22A'!M11*100</f>
        <v>0.15653880657222158</v>
      </c>
      <c r="N16" s="372">
        <v>0.52172411746615799</v>
      </c>
      <c r="O16" s="372">
        <f>+'C22A'!O16/'C22A'!O11*100</f>
        <v>0.18095290797410216</v>
      </c>
      <c r="P16" s="372">
        <f>+'C22A'!P16/'C22A'!P11*100</f>
        <v>0.61183482717359405</v>
      </c>
      <c r="Q16" s="372">
        <f>+'C22A'!Q16/'C22A'!Q11*100</f>
        <v>0.56715257787643847</v>
      </c>
    </row>
    <row r="17" spans="1:17">
      <c r="A17" s="1339"/>
      <c r="B17" s="35" t="s">
        <v>115</v>
      </c>
      <c r="C17" s="371">
        <v>0</v>
      </c>
      <c r="D17" s="371">
        <v>0</v>
      </c>
      <c r="E17" s="372">
        <v>0</v>
      </c>
      <c r="F17" s="372">
        <v>3.6802315427031614E-2</v>
      </c>
      <c r="G17" s="372">
        <v>7.4028709679590287E-3</v>
      </c>
      <c r="H17" s="372">
        <v>7.4754317061810314E-3</v>
      </c>
      <c r="I17" s="372">
        <v>1.8044943186624186E-2</v>
      </c>
      <c r="J17" s="372">
        <v>0</v>
      </c>
      <c r="K17" s="372">
        <v>0</v>
      </c>
      <c r="L17" s="372">
        <f>+'C22A'!L17/'C22A'!L11*100</f>
        <v>0</v>
      </c>
      <c r="M17" s="372">
        <f>'C22A'!M17/'C22A'!M11*100</f>
        <v>0</v>
      </c>
      <c r="N17" s="372">
        <v>0</v>
      </c>
      <c r="O17" s="372">
        <f>+'C22A'!O17/'C22A'!O11*100</f>
        <v>0</v>
      </c>
      <c r="P17" s="372">
        <f>+'C22A'!P17/'C22A'!P11*100</f>
        <v>0</v>
      </c>
      <c r="Q17" s="372">
        <f>+'C22A'!Q17/'C22A'!Q11*100</f>
        <v>0</v>
      </c>
    </row>
    <row r="18" spans="1:17">
      <c r="A18" s="1339"/>
      <c r="B18" s="35" t="s">
        <v>116</v>
      </c>
      <c r="C18" s="371">
        <v>13.256413703753497</v>
      </c>
      <c r="D18" s="371">
        <v>12.964985688439285</v>
      </c>
      <c r="E18" s="372">
        <v>14.268705427293607</v>
      </c>
      <c r="F18" s="372">
        <v>11.681928191821154</v>
      </c>
      <c r="G18" s="372">
        <v>11.302165003263994</v>
      </c>
      <c r="H18" s="372">
        <v>12.008993519375743</v>
      </c>
      <c r="I18" s="372">
        <v>12.355147038091747</v>
      </c>
      <c r="J18" s="372">
        <v>13.699203259722777</v>
      </c>
      <c r="K18" s="372">
        <v>12.49234573716439</v>
      </c>
      <c r="L18" s="372">
        <f>+'C22A'!L18/'C22A'!L11*100</f>
        <v>13.492672337862336</v>
      </c>
      <c r="M18" s="372">
        <f>'C22A'!M18/'C22A'!M11*100</f>
        <v>13.212477347028473</v>
      </c>
      <c r="N18" s="372">
        <v>14.203089340534241</v>
      </c>
      <c r="O18" s="372">
        <f>+'C22A'!O18/'C22A'!O11*100</f>
        <v>16.314537103646725</v>
      </c>
      <c r="P18" s="372">
        <f>+'C22A'!P18/'C22A'!P11*100</f>
        <v>13.964584321074062</v>
      </c>
      <c r="Q18" s="372">
        <f>+'C22A'!Q18/'C22A'!Q11*100</f>
        <v>17.880785977300722</v>
      </c>
    </row>
    <row r="19" spans="1:17" ht="22.5" customHeight="1">
      <c r="A19" s="1339"/>
      <c r="B19" s="368" t="s">
        <v>118</v>
      </c>
      <c r="C19" s="369">
        <v>100</v>
      </c>
      <c r="D19" s="369">
        <v>100</v>
      </c>
      <c r="E19" s="370">
        <v>100</v>
      </c>
      <c r="F19" s="370">
        <v>100</v>
      </c>
      <c r="G19" s="370">
        <v>100</v>
      </c>
      <c r="H19" s="370">
        <v>100</v>
      </c>
      <c r="I19" s="370">
        <v>100</v>
      </c>
      <c r="J19" s="370">
        <v>100</v>
      </c>
      <c r="K19" s="370">
        <v>100</v>
      </c>
      <c r="L19" s="370">
        <f>SUM(L20:L26)</f>
        <v>100.00000000000001</v>
      </c>
      <c r="M19" s="370">
        <f>SUM(M20:M26)</f>
        <v>100</v>
      </c>
      <c r="N19" s="370">
        <v>100</v>
      </c>
      <c r="O19" s="370">
        <f>SUM(O20:O26)</f>
        <v>99.999999999999986</v>
      </c>
      <c r="P19" s="370">
        <f>SUM(P20:P26)</f>
        <v>100</v>
      </c>
      <c r="Q19" s="370">
        <f>SUM(Q20:Q26)</f>
        <v>100</v>
      </c>
    </row>
    <row r="20" spans="1:17">
      <c r="A20" s="1339"/>
      <c r="B20" s="35" t="s">
        <v>110</v>
      </c>
      <c r="C20" s="371">
        <v>6.7686718720435941</v>
      </c>
      <c r="D20" s="371">
        <v>7.0988638247408229</v>
      </c>
      <c r="E20" s="372">
        <v>7.8247281724070579</v>
      </c>
      <c r="F20" s="372">
        <v>8.2718262336566841</v>
      </c>
      <c r="G20" s="372">
        <v>7.9658194927965003</v>
      </c>
      <c r="H20" s="372">
        <v>7.7704271123491182</v>
      </c>
      <c r="I20" s="372">
        <v>7.7364680153089118</v>
      </c>
      <c r="J20" s="372">
        <v>7.7261286175717574</v>
      </c>
      <c r="K20" s="372">
        <v>6.5474594645001103</v>
      </c>
      <c r="L20" s="372">
        <f>+'C22A'!L20/'C22A'!L19*100</f>
        <v>7.6618893646770951</v>
      </c>
      <c r="M20" s="372">
        <f>'C22A'!M20/'C22A'!M19*100</f>
        <v>8.4261580381471379</v>
      </c>
      <c r="N20" s="372">
        <v>6.8986896167628178</v>
      </c>
      <c r="O20" s="372">
        <f>+'C22A'!O20/'C22A'!O19*100</f>
        <v>6.5108916703356616</v>
      </c>
      <c r="P20" s="372">
        <f>+'C22A'!P20/'C22A'!P19*100</f>
        <v>7.8708306661400389</v>
      </c>
      <c r="Q20" s="372">
        <f>+'C22A'!Q20/'C22A'!Q19*100</f>
        <v>5.1990457532019247</v>
      </c>
    </row>
    <row r="21" spans="1:17">
      <c r="A21" s="1339"/>
      <c r="B21" s="35" t="s">
        <v>111</v>
      </c>
      <c r="C21" s="371">
        <v>48.083302849502381</v>
      </c>
      <c r="D21" s="371">
        <v>48.629831295188794</v>
      </c>
      <c r="E21" s="372">
        <v>48.111205156585719</v>
      </c>
      <c r="F21" s="372">
        <v>52.647880641079716</v>
      </c>
      <c r="G21" s="372">
        <v>56.831285346689967</v>
      </c>
      <c r="H21" s="372">
        <v>53.152274837511605</v>
      </c>
      <c r="I21" s="372">
        <v>53.105942717752455</v>
      </c>
      <c r="J21" s="372">
        <v>55.827544858429924</v>
      </c>
      <c r="K21" s="372">
        <v>53.628087517047639</v>
      </c>
      <c r="L21" s="372">
        <f>+'C22A'!L21/'C22A'!L19*100</f>
        <v>48.455387573188851</v>
      </c>
      <c r="M21" s="372">
        <f>'C22A'!M21/'C22A'!M19*100</f>
        <v>54.425068119891009</v>
      </c>
      <c r="N21" s="372">
        <v>47.769616342486046</v>
      </c>
      <c r="O21" s="372">
        <f>+'C22A'!O21/'C22A'!O19*100</f>
        <v>43.896890789777132</v>
      </c>
      <c r="P21" s="372">
        <f>+'C22A'!P21/'C22A'!P19*100</f>
        <v>28.896939651063018</v>
      </c>
      <c r="Q21" s="372">
        <f>+'C22A'!Q21/'C22A'!Q19*100</f>
        <v>37.119667346367599</v>
      </c>
    </row>
    <row r="22" spans="1:17">
      <c r="A22" s="1339"/>
      <c r="B22" s="35" t="s">
        <v>112</v>
      </c>
      <c r="C22" s="371">
        <v>13.364531957566509</v>
      </c>
      <c r="D22" s="371">
        <v>15.025312097524898</v>
      </c>
      <c r="E22" s="372">
        <v>13.705319356728953</v>
      </c>
      <c r="F22" s="372">
        <v>13.405472374525518</v>
      </c>
      <c r="G22" s="372">
        <v>10.394506900774703</v>
      </c>
      <c r="H22" s="372">
        <v>8.8869545032497683</v>
      </c>
      <c r="I22" s="372">
        <v>8.3073979055389664</v>
      </c>
      <c r="J22" s="372">
        <v>9.6122892112910368</v>
      </c>
      <c r="K22" s="372">
        <v>10.303185723111355</v>
      </c>
      <c r="L22" s="372">
        <f>+'C22A'!L22/'C22A'!L19*100</f>
        <v>6.5094380844184219</v>
      </c>
      <c r="M22" s="372">
        <f>'C22A'!M22/'C22A'!M19*100</f>
        <v>6.1264305177111718</v>
      </c>
      <c r="N22" s="372">
        <v>7.9211458234818153</v>
      </c>
      <c r="O22" s="372">
        <f>+'C22A'!O22/'C22A'!O19*100</f>
        <v>8.3265194875987998</v>
      </c>
      <c r="P22" s="372">
        <f>+'C22A'!P22/'C22A'!P19*100</f>
        <v>9.1088623455865321</v>
      </c>
      <c r="Q22" s="372">
        <f>+'C22A'!Q22/'C22A'!Q19*100</f>
        <v>7.3594285181186949</v>
      </c>
    </row>
    <row r="23" spans="1:17">
      <c r="A23" s="1339"/>
      <c r="B23" s="35" t="s">
        <v>113</v>
      </c>
      <c r="C23" s="371">
        <v>15.41556819758568</v>
      </c>
      <c r="D23" s="371">
        <v>15.930681832672372</v>
      </c>
      <c r="E23" s="372">
        <v>16.040106777785013</v>
      </c>
      <c r="F23" s="372">
        <v>11.775094896668072</v>
      </c>
      <c r="G23" s="372">
        <v>12.173709630811993</v>
      </c>
      <c r="H23" s="372">
        <v>13.115134633240483</v>
      </c>
      <c r="I23" s="372">
        <v>12.339655970055095</v>
      </c>
      <c r="J23" s="372">
        <v>12.332422301202346</v>
      </c>
      <c r="K23" s="372">
        <v>15.029898938092295</v>
      </c>
      <c r="L23" s="372">
        <f>+'C22A'!L23/'C22A'!L19*100</f>
        <v>18.694835270471032</v>
      </c>
      <c r="M23" s="372">
        <f>'C22A'!M23/'C22A'!M19*100</f>
        <v>13.663215258855585</v>
      </c>
      <c r="N23" s="372">
        <v>19.559072328531045</v>
      </c>
      <c r="O23" s="372">
        <f>+'C22A'!O23/'C22A'!O19*100</f>
        <v>20.252846090949117</v>
      </c>
      <c r="P23" s="372">
        <f>+'C22A'!P23/'C22A'!P19*100</f>
        <v>27.165874453509119</v>
      </c>
      <c r="Q23" s="372">
        <f>+'C22A'!Q23/'C22A'!Q19*100</f>
        <v>29.413724627830423</v>
      </c>
    </row>
    <row r="24" spans="1:17">
      <c r="A24" s="1339"/>
      <c r="B24" s="35" t="s">
        <v>114</v>
      </c>
      <c r="C24" s="371">
        <v>3.4057797343491805E-2</v>
      </c>
      <c r="D24" s="371">
        <v>4.3355733795794493E-2</v>
      </c>
      <c r="E24" s="372">
        <v>0.10287128068233609</v>
      </c>
      <c r="F24" s="372">
        <v>3.6904259805989034E-2</v>
      </c>
      <c r="G24" s="372">
        <v>0.5751792274985208</v>
      </c>
      <c r="H24" s="372">
        <v>0.37952646239554316</v>
      </c>
      <c r="I24" s="372">
        <v>0.79173150523615266</v>
      </c>
      <c r="J24" s="372">
        <v>4.9692661690198661E-2</v>
      </c>
      <c r="K24" s="372">
        <v>0.23429577218524519</v>
      </c>
      <c r="L24" s="372">
        <f>+'C22A'!L24/'C22A'!L19*100</f>
        <v>0.20536572577121384</v>
      </c>
      <c r="M24" s="372">
        <f>'C22A'!M24/'C22A'!M19*100</f>
        <v>0</v>
      </c>
      <c r="N24" s="372">
        <v>7.6710486218383195E-2</v>
      </c>
      <c r="O24" s="372">
        <f>+'C22A'!O24/'C22A'!O19*100</f>
        <v>0</v>
      </c>
      <c r="P24" s="372">
        <f>+'C22A'!P24/'C22A'!P19*100</f>
        <v>0</v>
      </c>
      <c r="Q24" s="372">
        <f>+'C22A'!Q24/'C22A'!Q19*100</f>
        <v>6.7970093159010037E-2</v>
      </c>
    </row>
    <row r="25" spans="1:17">
      <c r="A25" s="1339"/>
      <c r="B25" s="35" t="s">
        <v>115</v>
      </c>
      <c r="C25" s="371">
        <v>0</v>
      </c>
      <c r="D25" s="371">
        <v>0</v>
      </c>
      <c r="E25" s="372">
        <v>0</v>
      </c>
      <c r="F25" s="372">
        <v>0</v>
      </c>
      <c r="G25" s="372">
        <v>0</v>
      </c>
      <c r="H25" s="372">
        <v>0.15900649953574744</v>
      </c>
      <c r="I25" s="372">
        <v>0</v>
      </c>
      <c r="J25" s="372">
        <v>0</v>
      </c>
      <c r="K25" s="372">
        <v>0</v>
      </c>
      <c r="L25" s="372">
        <f>+'C22A'!L25/'C22A'!L19*100</f>
        <v>0</v>
      </c>
      <c r="M25" s="372">
        <f>'C22A'!M25/'C22A'!M19*100</f>
        <v>0</v>
      </c>
      <c r="N25" s="372">
        <v>0.22277565860681145</v>
      </c>
      <c r="O25" s="372">
        <f>+'C22A'!O25/'C22A'!O19*100</f>
        <v>0.11426295154831541</v>
      </c>
      <c r="P25" s="372">
        <f>+'C22A'!P25/'C22A'!P19*100</f>
        <v>0</v>
      </c>
      <c r="Q25" s="372">
        <f>+'C22A'!Q25/'C22A'!Q19*100</f>
        <v>0</v>
      </c>
    </row>
    <row r="26" spans="1:17">
      <c r="A26" s="1340"/>
      <c r="B26" s="365" t="s">
        <v>116</v>
      </c>
      <c r="C26" s="373">
        <v>16.333867325958348</v>
      </c>
      <c r="D26" s="373">
        <v>13.271955216077327</v>
      </c>
      <c r="E26" s="374">
        <v>14.215769255810926</v>
      </c>
      <c r="F26" s="374">
        <v>13.862821594264025</v>
      </c>
      <c r="G26" s="374">
        <v>12.059499401428315</v>
      </c>
      <c r="H26" s="374">
        <v>16.536675951717733</v>
      </c>
      <c r="I26" s="374">
        <v>17.718803886108425</v>
      </c>
      <c r="J26" s="374">
        <v>14.451922349814733</v>
      </c>
      <c r="K26" s="374">
        <v>14.257072585063352</v>
      </c>
      <c r="L26" s="374">
        <f>+'C22A'!L26/'C22A'!L19*100</f>
        <v>18.47308398147339</v>
      </c>
      <c r="M26" s="374">
        <f>'C22A'!M26/'C22A'!M19*100</f>
        <v>17.359128065395097</v>
      </c>
      <c r="N26" s="374">
        <v>17.551989743913076</v>
      </c>
      <c r="O26" s="372">
        <f>+'C22A'!O26/'C22A'!O19*100</f>
        <v>20.898589009790971</v>
      </c>
      <c r="P26" s="372">
        <f>+'C22A'!P26/'C22A'!P19*100</f>
        <v>26.957492883701295</v>
      </c>
      <c r="Q26" s="372">
        <f>+'C22A'!Q26/'C22A'!Q19*100</f>
        <v>20.840163661322354</v>
      </c>
    </row>
  </sheetData>
  <mergeCells count="2">
    <mergeCell ref="A2:A26"/>
    <mergeCell ref="A1:Q1"/>
  </mergeCells>
  <pageMargins left="0.7" right="0.7" top="0.75" bottom="0.75" header="0.3" footer="0.3"/>
  <pageSetup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</sheetPr>
  <dimension ref="A1:S29"/>
  <sheetViews>
    <sheetView showGridLines="0" workbookViewId="0">
      <selection sqref="A1:Q1"/>
    </sheetView>
  </sheetViews>
  <sheetFormatPr baseColWidth="10" defaultColWidth="11.44140625" defaultRowHeight="13.8"/>
  <cols>
    <col min="1" max="1" width="7.88671875" style="11" customWidth="1"/>
    <col min="2" max="2" width="18.109375" style="11" customWidth="1"/>
    <col min="3" max="17" width="10" style="11" customWidth="1"/>
    <col min="18" max="18" width="11.44140625" style="11"/>
    <col min="19" max="19" width="11.44140625" style="44"/>
    <col min="20" max="16384" width="11.44140625" style="11"/>
  </cols>
  <sheetData>
    <row r="1" spans="1:18" ht="33" customHeight="1">
      <c r="A1" s="1377" t="s">
        <v>343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8" ht="41.4">
      <c r="A2" s="1496" t="s">
        <v>99</v>
      </c>
      <c r="B2" s="129" t="s">
        <v>178</v>
      </c>
      <c r="C2" s="130">
        <v>2007</v>
      </c>
      <c r="D2" s="130">
        <v>2008</v>
      </c>
      <c r="E2" s="130">
        <v>2009</v>
      </c>
      <c r="F2" s="130">
        <v>2010</v>
      </c>
      <c r="G2" s="130">
        <v>2011</v>
      </c>
      <c r="H2" s="130">
        <v>2012</v>
      </c>
      <c r="I2" s="130">
        <v>2013</v>
      </c>
      <c r="J2" s="130">
        <v>2014</v>
      </c>
      <c r="K2" s="130">
        <v>2015</v>
      </c>
      <c r="L2" s="490">
        <v>2016</v>
      </c>
      <c r="M2" s="576">
        <v>2017</v>
      </c>
      <c r="N2" s="589">
        <v>2018</v>
      </c>
      <c r="O2" s="733">
        <v>2019</v>
      </c>
      <c r="P2" s="839">
        <v>2020</v>
      </c>
      <c r="Q2" s="839">
        <v>2021</v>
      </c>
    </row>
    <row r="3" spans="1:18" ht="22.5" customHeight="1">
      <c r="A3" s="1365"/>
      <c r="B3" s="122" t="s">
        <v>119</v>
      </c>
      <c r="C3" s="123">
        <v>588585</v>
      </c>
      <c r="D3" s="123">
        <v>588104</v>
      </c>
      <c r="E3" s="123">
        <v>573971</v>
      </c>
      <c r="F3" s="123">
        <v>580757</v>
      </c>
      <c r="G3" s="123">
        <v>573858</v>
      </c>
      <c r="H3" s="123">
        <v>626499</v>
      </c>
      <c r="I3" s="123">
        <v>651052</v>
      </c>
      <c r="J3" s="123">
        <v>651583</v>
      </c>
      <c r="K3" s="123">
        <v>669999</v>
      </c>
      <c r="L3" s="123">
        <v>700469</v>
      </c>
      <c r="M3" s="123">
        <v>693950</v>
      </c>
      <c r="N3" s="123">
        <v>715594</v>
      </c>
      <c r="O3" s="123">
        <v>716969</v>
      </c>
      <c r="P3" s="123">
        <f>SUM(P4:P11)</f>
        <v>689069</v>
      </c>
      <c r="Q3" s="123">
        <f>SUM(Q4:Q11)</f>
        <v>720564</v>
      </c>
      <c r="R3" s="124"/>
    </row>
    <row r="4" spans="1:18">
      <c r="A4" s="1365"/>
      <c r="B4" s="125" t="s">
        <v>179</v>
      </c>
      <c r="C4" s="126">
        <v>11945</v>
      </c>
      <c r="D4" s="126">
        <v>9711</v>
      </c>
      <c r="E4" s="126">
        <v>8908</v>
      </c>
      <c r="F4" s="126">
        <v>8892</v>
      </c>
      <c r="G4" s="126">
        <v>8032</v>
      </c>
      <c r="H4" s="126">
        <v>10371</v>
      </c>
      <c r="I4" s="126">
        <v>10198</v>
      </c>
      <c r="J4" s="126">
        <v>8811</v>
      </c>
      <c r="K4" s="126">
        <v>9663</v>
      </c>
      <c r="L4" s="126">
        <v>10579</v>
      </c>
      <c r="M4" s="126">
        <v>8191</v>
      </c>
      <c r="N4" s="126">
        <v>6750</v>
      </c>
      <c r="O4" s="126">
        <v>8506</v>
      </c>
      <c r="P4" s="126">
        <f>+P13+P22</f>
        <v>4937</v>
      </c>
      <c r="Q4" s="126">
        <f>+Q13+Q22</f>
        <v>5926</v>
      </c>
    </row>
    <row r="5" spans="1:18">
      <c r="A5" s="1365"/>
      <c r="B5" s="125" t="s">
        <v>180</v>
      </c>
      <c r="C5" s="126">
        <v>11467</v>
      </c>
      <c r="D5" s="126">
        <v>11745</v>
      </c>
      <c r="E5" s="126">
        <v>8438</v>
      </c>
      <c r="F5" s="126">
        <v>9924</v>
      </c>
      <c r="G5" s="126">
        <v>8727</v>
      </c>
      <c r="H5" s="126">
        <v>9514</v>
      </c>
      <c r="I5" s="126">
        <v>8938</v>
      </c>
      <c r="J5" s="126">
        <v>10276</v>
      </c>
      <c r="K5" s="126">
        <v>7964</v>
      </c>
      <c r="L5" s="126">
        <v>8060</v>
      </c>
      <c r="M5" s="126">
        <v>6274</v>
      </c>
      <c r="N5" s="126">
        <v>7508</v>
      </c>
      <c r="O5" s="126">
        <v>5297</v>
      </c>
      <c r="P5" s="126">
        <f t="shared" ref="P5:Q11" si="0">+P14+P23</f>
        <v>2560</v>
      </c>
      <c r="Q5" s="126">
        <f t="shared" si="0"/>
        <v>4900</v>
      </c>
    </row>
    <row r="6" spans="1:18">
      <c r="A6" s="1365"/>
      <c r="B6" s="125" t="s">
        <v>181</v>
      </c>
      <c r="C6" s="126">
        <v>79692</v>
      </c>
      <c r="D6" s="126">
        <v>76729</v>
      </c>
      <c r="E6" s="126">
        <v>72585</v>
      </c>
      <c r="F6" s="126">
        <v>70066</v>
      </c>
      <c r="G6" s="126">
        <v>68115</v>
      </c>
      <c r="H6" s="126">
        <v>71840</v>
      </c>
      <c r="I6" s="126">
        <v>69008</v>
      </c>
      <c r="J6" s="126">
        <v>63865</v>
      </c>
      <c r="K6" s="126">
        <v>55470</v>
      </c>
      <c r="L6" s="126">
        <v>59509</v>
      </c>
      <c r="M6" s="126">
        <v>51397</v>
      </c>
      <c r="N6" s="126">
        <v>46671</v>
      </c>
      <c r="O6" s="126">
        <v>42435</v>
      </c>
      <c r="P6" s="126">
        <f t="shared" si="0"/>
        <v>27451</v>
      </c>
      <c r="Q6" s="126">
        <f t="shared" si="0"/>
        <v>45622</v>
      </c>
    </row>
    <row r="7" spans="1:18">
      <c r="A7" s="1365"/>
      <c r="B7" s="125" t="s">
        <v>182</v>
      </c>
      <c r="C7" s="126">
        <v>162004</v>
      </c>
      <c r="D7" s="126">
        <v>165339</v>
      </c>
      <c r="E7" s="126">
        <v>160238</v>
      </c>
      <c r="F7" s="126">
        <v>165162</v>
      </c>
      <c r="G7" s="126">
        <v>166009</v>
      </c>
      <c r="H7" s="126">
        <v>181829</v>
      </c>
      <c r="I7" s="126">
        <v>198976</v>
      </c>
      <c r="J7" s="126">
        <v>198589</v>
      </c>
      <c r="K7" s="126">
        <v>199843</v>
      </c>
      <c r="L7" s="126">
        <v>203058</v>
      </c>
      <c r="M7" s="126">
        <v>194656</v>
      </c>
      <c r="N7" s="126">
        <v>206129</v>
      </c>
      <c r="O7" s="126">
        <v>190704</v>
      </c>
      <c r="P7" s="126">
        <f t="shared" si="0"/>
        <v>147679</v>
      </c>
      <c r="Q7" s="126">
        <f t="shared" si="0"/>
        <v>208603</v>
      </c>
    </row>
    <row r="8" spans="1:18">
      <c r="A8" s="1365"/>
      <c r="B8" s="125" t="s">
        <v>183</v>
      </c>
      <c r="C8" s="126">
        <v>235772</v>
      </c>
      <c r="D8" s="126">
        <v>236277</v>
      </c>
      <c r="E8" s="126">
        <v>234660</v>
      </c>
      <c r="F8" s="126">
        <v>237611</v>
      </c>
      <c r="G8" s="126">
        <v>238987</v>
      </c>
      <c r="H8" s="126">
        <v>254706</v>
      </c>
      <c r="I8" s="126">
        <v>261242</v>
      </c>
      <c r="J8" s="126">
        <v>259978</v>
      </c>
      <c r="K8" s="126">
        <v>283719</v>
      </c>
      <c r="L8" s="126">
        <v>306413</v>
      </c>
      <c r="M8" s="126">
        <v>317850</v>
      </c>
      <c r="N8" s="126">
        <v>329253</v>
      </c>
      <c r="O8" s="126">
        <v>332420</v>
      </c>
      <c r="P8" s="126">
        <f t="shared" si="0"/>
        <v>324554</v>
      </c>
      <c r="Q8" s="126">
        <f t="shared" si="0"/>
        <v>321900</v>
      </c>
    </row>
    <row r="9" spans="1:18">
      <c r="A9" s="1365"/>
      <c r="B9" s="125" t="s">
        <v>184</v>
      </c>
      <c r="C9" s="126">
        <v>4286</v>
      </c>
      <c r="D9" s="126">
        <v>3325</v>
      </c>
      <c r="E9" s="126">
        <v>3570</v>
      </c>
      <c r="F9" s="126">
        <v>3960</v>
      </c>
      <c r="G9" s="126">
        <v>2232</v>
      </c>
      <c r="H9" s="126">
        <v>3356</v>
      </c>
      <c r="I9" s="126">
        <v>1998</v>
      </c>
      <c r="J9" s="126">
        <v>1892</v>
      </c>
      <c r="K9" s="126">
        <v>2160</v>
      </c>
      <c r="L9" s="126">
        <v>1380</v>
      </c>
      <c r="M9" s="126">
        <v>1004</v>
      </c>
      <c r="N9" s="126">
        <v>1288</v>
      </c>
      <c r="O9" s="126">
        <v>2010</v>
      </c>
      <c r="P9" s="126">
        <f t="shared" si="0"/>
        <v>1161</v>
      </c>
      <c r="Q9" s="126">
        <f t="shared" si="0"/>
        <v>17162</v>
      </c>
    </row>
    <row r="10" spans="1:18">
      <c r="A10" s="1365"/>
      <c r="B10" s="125" t="s">
        <v>185</v>
      </c>
      <c r="C10" s="126">
        <v>82415</v>
      </c>
      <c r="D10" s="126">
        <v>84383</v>
      </c>
      <c r="E10" s="126">
        <v>84818</v>
      </c>
      <c r="F10" s="126">
        <v>84193</v>
      </c>
      <c r="G10" s="126">
        <v>78730</v>
      </c>
      <c r="H10" s="126">
        <v>92850</v>
      </c>
      <c r="I10" s="126">
        <v>98323</v>
      </c>
      <c r="J10" s="126">
        <v>103755</v>
      </c>
      <c r="K10" s="126">
        <v>106079</v>
      </c>
      <c r="L10" s="126">
        <v>107532</v>
      </c>
      <c r="M10" s="126">
        <v>110144</v>
      </c>
      <c r="N10" s="126">
        <v>115981</v>
      </c>
      <c r="O10" s="126">
        <v>133319</v>
      </c>
      <c r="P10" s="126">
        <f t="shared" si="0"/>
        <v>179315</v>
      </c>
      <c r="Q10" s="126">
        <f t="shared" si="0"/>
        <v>114363</v>
      </c>
    </row>
    <row r="11" spans="1:18">
      <c r="A11" s="1365"/>
      <c r="B11" s="125" t="s">
        <v>186</v>
      </c>
      <c r="C11" s="126">
        <v>1004</v>
      </c>
      <c r="D11" s="126">
        <v>595</v>
      </c>
      <c r="E11" s="126">
        <v>754</v>
      </c>
      <c r="F11" s="126">
        <v>949</v>
      </c>
      <c r="G11" s="126">
        <v>3026</v>
      </c>
      <c r="H11" s="126">
        <v>2033</v>
      </c>
      <c r="I11" s="126">
        <v>2369</v>
      </c>
      <c r="J11" s="126">
        <v>4417</v>
      </c>
      <c r="K11" s="126">
        <v>5101</v>
      </c>
      <c r="L11" s="126">
        <v>3938</v>
      </c>
      <c r="M11" s="126">
        <v>4434</v>
      </c>
      <c r="N11" s="126">
        <v>2014</v>
      </c>
      <c r="O11" s="126">
        <v>2278</v>
      </c>
      <c r="P11" s="126">
        <f t="shared" si="0"/>
        <v>1412</v>
      </c>
      <c r="Q11" s="126">
        <f t="shared" si="0"/>
        <v>2088</v>
      </c>
    </row>
    <row r="12" spans="1:18" ht="22.5" customHeight="1">
      <c r="A12" s="1365"/>
      <c r="B12" s="122" t="s">
        <v>150</v>
      </c>
      <c r="C12" s="123">
        <v>297081</v>
      </c>
      <c r="D12" s="123">
        <v>300874</v>
      </c>
      <c r="E12" s="123">
        <v>288638</v>
      </c>
      <c r="F12" s="123">
        <v>288529</v>
      </c>
      <c r="G12" s="123">
        <v>283396</v>
      </c>
      <c r="H12" s="123">
        <v>312382</v>
      </c>
      <c r="I12" s="123">
        <v>328994</v>
      </c>
      <c r="J12" s="123">
        <v>320187</v>
      </c>
      <c r="K12" s="123">
        <v>339181</v>
      </c>
      <c r="L12" s="123">
        <v>354755</v>
      </c>
      <c r="M12" s="123">
        <v>350819</v>
      </c>
      <c r="N12" s="123">
        <v>363912</v>
      </c>
      <c r="O12" s="123">
        <v>369965</v>
      </c>
      <c r="P12" s="123">
        <f>SUM(P13:P20)</f>
        <v>338076</v>
      </c>
      <c r="Q12" s="123">
        <f>SUM(Q13:Q20)</f>
        <v>364330</v>
      </c>
    </row>
    <row r="13" spans="1:18">
      <c r="A13" s="1365"/>
      <c r="B13" s="125" t="s">
        <v>179</v>
      </c>
      <c r="C13" s="126">
        <v>5880</v>
      </c>
      <c r="D13" s="126">
        <v>3933</v>
      </c>
      <c r="E13" s="126">
        <v>3399</v>
      </c>
      <c r="F13" s="126">
        <v>3200</v>
      </c>
      <c r="G13" s="126">
        <v>3506</v>
      </c>
      <c r="H13" s="126">
        <v>4442</v>
      </c>
      <c r="I13" s="126">
        <v>4713</v>
      </c>
      <c r="J13" s="126">
        <v>3342</v>
      </c>
      <c r="K13" s="126">
        <v>3372</v>
      </c>
      <c r="L13" s="126">
        <v>4580</v>
      </c>
      <c r="M13" s="126">
        <v>3440</v>
      </c>
      <c r="N13" s="126">
        <v>2856</v>
      </c>
      <c r="O13" s="126">
        <v>4844</v>
      </c>
      <c r="P13" s="126">
        <f>+'C23B'!P13+'C23E'!P13</f>
        <v>2503</v>
      </c>
      <c r="Q13" s="126">
        <f>+'C23B'!Q13+'C23E'!Q13</f>
        <v>2885</v>
      </c>
    </row>
    <row r="14" spans="1:18">
      <c r="A14" s="1365"/>
      <c r="B14" s="125" t="s">
        <v>180</v>
      </c>
      <c r="C14" s="126">
        <v>6112</v>
      </c>
      <c r="D14" s="126">
        <v>6144</v>
      </c>
      <c r="E14" s="126">
        <v>5352</v>
      </c>
      <c r="F14" s="126">
        <v>5698</v>
      </c>
      <c r="G14" s="126">
        <v>4984</v>
      </c>
      <c r="H14" s="126">
        <v>4533</v>
      </c>
      <c r="I14" s="126">
        <v>4411</v>
      </c>
      <c r="J14" s="126">
        <v>5513</v>
      </c>
      <c r="K14" s="126">
        <v>4065</v>
      </c>
      <c r="L14" s="126">
        <v>4923</v>
      </c>
      <c r="M14" s="126">
        <v>3964</v>
      </c>
      <c r="N14" s="126">
        <v>3946</v>
      </c>
      <c r="O14" s="126">
        <v>3866</v>
      </c>
      <c r="P14" s="126">
        <f>+'C23B'!P14+'C23E'!P14</f>
        <v>1786</v>
      </c>
      <c r="Q14" s="126">
        <f>+'C23B'!Q14+'C23E'!Q14</f>
        <v>3010</v>
      </c>
    </row>
    <row r="15" spans="1:18">
      <c r="A15" s="1365"/>
      <c r="B15" s="125" t="s">
        <v>181</v>
      </c>
      <c r="C15" s="126">
        <v>45094</v>
      </c>
      <c r="D15" s="126">
        <v>45445</v>
      </c>
      <c r="E15" s="126">
        <v>41336</v>
      </c>
      <c r="F15" s="126">
        <v>40424</v>
      </c>
      <c r="G15" s="126">
        <v>37058</v>
      </c>
      <c r="H15" s="126">
        <v>42525</v>
      </c>
      <c r="I15" s="126">
        <v>38984</v>
      </c>
      <c r="J15" s="126">
        <v>35919</v>
      </c>
      <c r="K15" s="126">
        <v>31081</v>
      </c>
      <c r="L15" s="126">
        <v>33467</v>
      </c>
      <c r="M15" s="126">
        <v>29888</v>
      </c>
      <c r="N15" s="126">
        <v>29406</v>
      </c>
      <c r="O15" s="126">
        <v>25936</v>
      </c>
      <c r="P15" s="126">
        <f>+'C23B'!P15+'C23E'!P15</f>
        <v>19242</v>
      </c>
      <c r="Q15" s="126">
        <f>+'C23B'!Q15+'C23E'!Q15</f>
        <v>30258</v>
      </c>
    </row>
    <row r="16" spans="1:18">
      <c r="A16" s="1365"/>
      <c r="B16" s="125" t="s">
        <v>182</v>
      </c>
      <c r="C16" s="126">
        <v>90204</v>
      </c>
      <c r="D16" s="126">
        <v>91992</v>
      </c>
      <c r="E16" s="126">
        <v>87462</v>
      </c>
      <c r="F16" s="126">
        <v>90718</v>
      </c>
      <c r="G16" s="126">
        <v>90348</v>
      </c>
      <c r="H16" s="126">
        <v>99727</v>
      </c>
      <c r="I16" s="126">
        <v>110207</v>
      </c>
      <c r="J16" s="126">
        <v>107141</v>
      </c>
      <c r="K16" s="126">
        <v>111443</v>
      </c>
      <c r="L16" s="126">
        <v>107040</v>
      </c>
      <c r="M16" s="126">
        <v>109569</v>
      </c>
      <c r="N16" s="126">
        <v>113490</v>
      </c>
      <c r="O16" s="126">
        <v>107624</v>
      </c>
      <c r="P16" s="126">
        <f>+'C23B'!P16+'C23E'!P16</f>
        <v>83685</v>
      </c>
      <c r="Q16" s="126">
        <f>+'C23B'!Q16+'C23E'!Q16</f>
        <v>114717</v>
      </c>
    </row>
    <row r="17" spans="1:17">
      <c r="A17" s="1365"/>
      <c r="B17" s="125" t="s">
        <v>183</v>
      </c>
      <c r="C17" s="126">
        <v>115251</v>
      </c>
      <c r="D17" s="126">
        <v>120457</v>
      </c>
      <c r="E17" s="126">
        <v>115124</v>
      </c>
      <c r="F17" s="126">
        <v>111520</v>
      </c>
      <c r="G17" s="126">
        <v>116784</v>
      </c>
      <c r="H17" s="126">
        <v>120105</v>
      </c>
      <c r="I17" s="126">
        <v>128257</v>
      </c>
      <c r="J17" s="126">
        <v>125066</v>
      </c>
      <c r="K17" s="126">
        <v>142517</v>
      </c>
      <c r="L17" s="126">
        <v>155199</v>
      </c>
      <c r="M17" s="126">
        <v>157925</v>
      </c>
      <c r="N17" s="126">
        <v>167115</v>
      </c>
      <c r="O17" s="126">
        <v>173035</v>
      </c>
      <c r="P17" s="126">
        <f>+'C23B'!P17+'C23E'!P17</f>
        <v>164545</v>
      </c>
      <c r="Q17" s="126">
        <f>+'C23B'!Q17+'C23E'!Q17</f>
        <v>160402</v>
      </c>
    </row>
    <row r="18" spans="1:17">
      <c r="A18" s="1365"/>
      <c r="B18" s="125" t="s">
        <v>184</v>
      </c>
      <c r="C18" s="126">
        <v>2360</v>
      </c>
      <c r="D18" s="126">
        <v>1478</v>
      </c>
      <c r="E18" s="126">
        <v>2362</v>
      </c>
      <c r="F18" s="126">
        <v>2976</v>
      </c>
      <c r="G18" s="126">
        <v>1661</v>
      </c>
      <c r="H18" s="126">
        <v>2265</v>
      </c>
      <c r="I18" s="126">
        <v>1761</v>
      </c>
      <c r="J18" s="126">
        <v>1154</v>
      </c>
      <c r="K18" s="126">
        <v>1445</v>
      </c>
      <c r="L18" s="126">
        <v>1011</v>
      </c>
      <c r="M18" s="126">
        <v>750</v>
      </c>
      <c r="N18" s="126">
        <v>536</v>
      </c>
      <c r="O18" s="126">
        <v>1261</v>
      </c>
      <c r="P18" s="126">
        <f>+'C23B'!P18+'C23E'!P18</f>
        <v>596</v>
      </c>
      <c r="Q18" s="126">
        <f>+'C23B'!Q18+'C23E'!Q18</f>
        <v>6937</v>
      </c>
    </row>
    <row r="19" spans="1:17">
      <c r="A19" s="1365"/>
      <c r="B19" s="125" t="s">
        <v>185</v>
      </c>
      <c r="C19" s="126">
        <v>31848</v>
      </c>
      <c r="D19" s="126">
        <v>31201</v>
      </c>
      <c r="E19" s="126">
        <v>33371</v>
      </c>
      <c r="F19" s="126">
        <v>33676</v>
      </c>
      <c r="G19" s="126">
        <v>27772</v>
      </c>
      <c r="H19" s="126">
        <v>37929</v>
      </c>
      <c r="I19" s="126">
        <v>39327</v>
      </c>
      <c r="J19" s="126">
        <v>40578</v>
      </c>
      <c r="K19" s="126">
        <v>44017</v>
      </c>
      <c r="L19" s="126">
        <v>47287</v>
      </c>
      <c r="M19" s="126">
        <v>43490</v>
      </c>
      <c r="N19" s="126">
        <v>45441</v>
      </c>
      <c r="O19" s="126">
        <v>52639</v>
      </c>
      <c r="P19" s="126">
        <f>+'C23B'!P19+'C23E'!P19</f>
        <v>64988</v>
      </c>
      <c r="Q19" s="126">
        <f>+'C23B'!Q19+'C23E'!Q19</f>
        <v>45582</v>
      </c>
    </row>
    <row r="20" spans="1:17">
      <c r="A20" s="1365"/>
      <c r="B20" s="125" t="s">
        <v>186</v>
      </c>
      <c r="C20" s="126">
        <v>332</v>
      </c>
      <c r="D20" s="126">
        <v>224</v>
      </c>
      <c r="E20" s="126">
        <v>232</v>
      </c>
      <c r="F20" s="126">
        <v>317</v>
      </c>
      <c r="G20" s="126">
        <v>1283</v>
      </c>
      <c r="H20" s="126">
        <v>856</v>
      </c>
      <c r="I20" s="126">
        <v>1334</v>
      </c>
      <c r="J20" s="126">
        <v>1474</v>
      </c>
      <c r="K20" s="126">
        <v>1241</v>
      </c>
      <c r="L20" s="126">
        <v>1248</v>
      </c>
      <c r="M20" s="126">
        <v>1793</v>
      </c>
      <c r="N20" s="126">
        <v>1122</v>
      </c>
      <c r="O20" s="126">
        <v>760</v>
      </c>
      <c r="P20" s="126">
        <f>+'C23B'!P20+'C23E'!P20</f>
        <v>731</v>
      </c>
      <c r="Q20" s="126">
        <f>+'C23B'!Q20+'C23E'!Q20</f>
        <v>539</v>
      </c>
    </row>
    <row r="21" spans="1:17" ht="22.5" customHeight="1">
      <c r="A21" s="1365"/>
      <c r="B21" s="122" t="s">
        <v>151</v>
      </c>
      <c r="C21" s="123">
        <v>291504</v>
      </c>
      <c r="D21" s="123">
        <v>287230</v>
      </c>
      <c r="E21" s="123">
        <v>285333</v>
      </c>
      <c r="F21" s="123">
        <v>292228</v>
      </c>
      <c r="G21" s="123">
        <v>290462</v>
      </c>
      <c r="H21" s="123">
        <v>314117</v>
      </c>
      <c r="I21" s="123">
        <v>322058</v>
      </c>
      <c r="J21" s="123">
        <v>331396</v>
      </c>
      <c r="K21" s="123">
        <v>330818</v>
      </c>
      <c r="L21" s="123">
        <v>345714</v>
      </c>
      <c r="M21" s="123">
        <v>343131</v>
      </c>
      <c r="N21" s="123">
        <v>351682</v>
      </c>
      <c r="O21" s="123">
        <v>347004</v>
      </c>
      <c r="P21" s="123">
        <f>SUM(P22:P29)</f>
        <v>350993</v>
      </c>
      <c r="Q21" s="123">
        <f>SUM(Q22:Q29)</f>
        <v>356234</v>
      </c>
    </row>
    <row r="22" spans="1:17">
      <c r="A22" s="1365"/>
      <c r="B22" s="125" t="s">
        <v>179</v>
      </c>
      <c r="C22" s="126">
        <v>6065</v>
      </c>
      <c r="D22" s="126">
        <v>5778</v>
      </c>
      <c r="E22" s="126">
        <v>5509</v>
      </c>
      <c r="F22" s="126">
        <v>5692</v>
      </c>
      <c r="G22" s="126">
        <v>4526</v>
      </c>
      <c r="H22" s="126">
        <v>5929</v>
      </c>
      <c r="I22" s="126">
        <v>5485</v>
      </c>
      <c r="J22" s="126">
        <v>5469</v>
      </c>
      <c r="K22" s="126">
        <v>6291</v>
      </c>
      <c r="L22" s="126">
        <v>5999</v>
      </c>
      <c r="M22" s="126">
        <v>4751</v>
      </c>
      <c r="N22" s="126">
        <v>3894</v>
      </c>
      <c r="O22" s="126">
        <v>3662</v>
      </c>
      <c r="P22" s="126">
        <f>+'C23B'!P22+'C23E'!P22</f>
        <v>2434</v>
      </c>
      <c r="Q22" s="126">
        <f>+'C23B'!Q22+'C23E'!Q22</f>
        <v>3041</v>
      </c>
    </row>
    <row r="23" spans="1:17">
      <c r="A23" s="1365"/>
      <c r="B23" s="125" t="s">
        <v>180</v>
      </c>
      <c r="C23" s="126">
        <v>5355</v>
      </c>
      <c r="D23" s="126">
        <v>5601</v>
      </c>
      <c r="E23" s="126">
        <v>3086</v>
      </c>
      <c r="F23" s="126">
        <v>4226</v>
      </c>
      <c r="G23" s="126">
        <v>3743</v>
      </c>
      <c r="H23" s="126">
        <v>4981</v>
      </c>
      <c r="I23" s="126">
        <v>4527</v>
      </c>
      <c r="J23" s="126">
        <v>4763</v>
      </c>
      <c r="K23" s="126">
        <v>3899</v>
      </c>
      <c r="L23" s="126">
        <v>3137</v>
      </c>
      <c r="M23" s="126">
        <v>2310</v>
      </c>
      <c r="N23" s="126">
        <v>3562</v>
      </c>
      <c r="O23" s="126">
        <v>1431</v>
      </c>
      <c r="P23" s="126">
        <f>+'C23B'!P23+'C23E'!P23</f>
        <v>774</v>
      </c>
      <c r="Q23" s="126">
        <f>+'C23B'!Q23+'C23E'!Q23</f>
        <v>1890</v>
      </c>
    </row>
    <row r="24" spans="1:17">
      <c r="A24" s="1365"/>
      <c r="B24" s="125" t="s">
        <v>181</v>
      </c>
      <c r="C24" s="126">
        <v>34598</v>
      </c>
      <c r="D24" s="126">
        <v>31284</v>
      </c>
      <c r="E24" s="126">
        <v>31249</v>
      </c>
      <c r="F24" s="126">
        <v>29642</v>
      </c>
      <c r="G24" s="126">
        <v>31057</v>
      </c>
      <c r="H24" s="126">
        <v>29315</v>
      </c>
      <c r="I24" s="126">
        <v>30024</v>
      </c>
      <c r="J24" s="126">
        <v>27946</v>
      </c>
      <c r="K24" s="126">
        <v>24389</v>
      </c>
      <c r="L24" s="126">
        <v>26042</v>
      </c>
      <c r="M24" s="126">
        <v>21509</v>
      </c>
      <c r="N24" s="126">
        <v>17265</v>
      </c>
      <c r="O24" s="126">
        <v>16499</v>
      </c>
      <c r="P24" s="126">
        <f>+'C23B'!P24+'C23E'!P24</f>
        <v>8209</v>
      </c>
      <c r="Q24" s="126">
        <f>+'C23B'!Q24+'C23E'!Q24</f>
        <v>15364</v>
      </c>
    </row>
    <row r="25" spans="1:17">
      <c r="A25" s="1365"/>
      <c r="B25" s="125" t="s">
        <v>182</v>
      </c>
      <c r="C25" s="126">
        <v>71800</v>
      </c>
      <c r="D25" s="126">
        <v>73347</v>
      </c>
      <c r="E25" s="126">
        <v>72776</v>
      </c>
      <c r="F25" s="126">
        <v>74444</v>
      </c>
      <c r="G25" s="126">
        <v>75661</v>
      </c>
      <c r="H25" s="126">
        <v>82102</v>
      </c>
      <c r="I25" s="126">
        <v>88769</v>
      </c>
      <c r="J25" s="126">
        <v>91448</v>
      </c>
      <c r="K25" s="126">
        <v>88400</v>
      </c>
      <c r="L25" s="126">
        <v>96018</v>
      </c>
      <c r="M25" s="126">
        <v>85087</v>
      </c>
      <c r="N25" s="126">
        <v>92639</v>
      </c>
      <c r="O25" s="126">
        <v>83080</v>
      </c>
      <c r="P25" s="126">
        <f>+'C23B'!P25+'C23E'!P25</f>
        <v>63994</v>
      </c>
      <c r="Q25" s="126">
        <f>+'C23B'!Q25+'C23E'!Q25</f>
        <v>93886</v>
      </c>
    </row>
    <row r="26" spans="1:17">
      <c r="A26" s="1365"/>
      <c r="B26" s="125" t="s">
        <v>183</v>
      </c>
      <c r="C26" s="126">
        <v>120521</v>
      </c>
      <c r="D26" s="126">
        <v>115820</v>
      </c>
      <c r="E26" s="126">
        <v>119536</v>
      </c>
      <c r="F26" s="126">
        <v>126091</v>
      </c>
      <c r="G26" s="126">
        <v>122203</v>
      </c>
      <c r="H26" s="126">
        <v>134601</v>
      </c>
      <c r="I26" s="126">
        <v>132985</v>
      </c>
      <c r="J26" s="126">
        <v>134912</v>
      </c>
      <c r="K26" s="126">
        <v>141202</v>
      </c>
      <c r="L26" s="126">
        <v>151214</v>
      </c>
      <c r="M26" s="126">
        <v>159925</v>
      </c>
      <c r="N26" s="126">
        <v>162138</v>
      </c>
      <c r="O26" s="126">
        <v>159385</v>
      </c>
      <c r="P26" s="126">
        <f>+'C23B'!P26+'C23E'!P26</f>
        <v>160009</v>
      </c>
      <c r="Q26" s="126">
        <f>+'C23B'!Q26+'C23E'!Q26</f>
        <v>161498</v>
      </c>
    </row>
    <row r="27" spans="1:17">
      <c r="A27" s="1365"/>
      <c r="B27" s="125" t="s">
        <v>184</v>
      </c>
      <c r="C27" s="126">
        <v>1926</v>
      </c>
      <c r="D27" s="126">
        <v>1847</v>
      </c>
      <c r="E27" s="126">
        <v>1208</v>
      </c>
      <c r="F27" s="126">
        <v>984</v>
      </c>
      <c r="G27" s="126">
        <v>571</v>
      </c>
      <c r="H27" s="126">
        <v>1091</v>
      </c>
      <c r="I27" s="126">
        <v>237</v>
      </c>
      <c r="J27" s="126">
        <v>738</v>
      </c>
      <c r="K27" s="126">
        <v>715</v>
      </c>
      <c r="L27" s="126">
        <v>369</v>
      </c>
      <c r="M27" s="126">
        <v>254</v>
      </c>
      <c r="N27" s="126">
        <v>752</v>
      </c>
      <c r="O27" s="126">
        <v>749</v>
      </c>
      <c r="P27" s="126">
        <f>+'C23B'!P27+'C23E'!P27</f>
        <v>565</v>
      </c>
      <c r="Q27" s="126">
        <f>+'C23B'!Q27+'C23E'!Q27</f>
        <v>10225</v>
      </c>
    </row>
    <row r="28" spans="1:17">
      <c r="A28" s="1365"/>
      <c r="B28" s="125" t="s">
        <v>185</v>
      </c>
      <c r="C28" s="126">
        <v>50567</v>
      </c>
      <c r="D28" s="126">
        <v>53182</v>
      </c>
      <c r="E28" s="126">
        <v>51447</v>
      </c>
      <c r="F28" s="126">
        <v>50517</v>
      </c>
      <c r="G28" s="126">
        <v>50958</v>
      </c>
      <c r="H28" s="126">
        <v>54921</v>
      </c>
      <c r="I28" s="126">
        <v>58996</v>
      </c>
      <c r="J28" s="126">
        <v>63177</v>
      </c>
      <c r="K28" s="126">
        <v>62062</v>
      </c>
      <c r="L28" s="126">
        <v>60245</v>
      </c>
      <c r="M28" s="126">
        <v>66654</v>
      </c>
      <c r="N28" s="126">
        <v>70540</v>
      </c>
      <c r="O28" s="126">
        <v>80680</v>
      </c>
      <c r="P28" s="126">
        <f>+'C23B'!P28+'C23E'!P28</f>
        <v>114327</v>
      </c>
      <c r="Q28" s="126">
        <f>+'C23B'!Q28+'C23E'!Q28</f>
        <v>68781</v>
      </c>
    </row>
    <row r="29" spans="1:17">
      <c r="A29" s="1366"/>
      <c r="B29" s="375" t="s">
        <v>186</v>
      </c>
      <c r="C29" s="328">
        <v>672</v>
      </c>
      <c r="D29" s="328">
        <v>371</v>
      </c>
      <c r="E29" s="328">
        <v>522</v>
      </c>
      <c r="F29" s="328">
        <v>632</v>
      </c>
      <c r="G29" s="328">
        <v>1743</v>
      </c>
      <c r="H29" s="328">
        <v>1177</v>
      </c>
      <c r="I29" s="328">
        <v>1035</v>
      </c>
      <c r="J29" s="328">
        <v>2943</v>
      </c>
      <c r="K29" s="328">
        <v>3860</v>
      </c>
      <c r="L29" s="328">
        <v>2690</v>
      </c>
      <c r="M29" s="328">
        <v>2641</v>
      </c>
      <c r="N29" s="328">
        <v>892</v>
      </c>
      <c r="O29" s="328">
        <v>1518</v>
      </c>
      <c r="P29" s="328">
        <f>+'C23B'!P29+'C23E'!P29</f>
        <v>681</v>
      </c>
      <c r="Q29" s="328">
        <f>+'C23B'!Q29+'C23E'!Q29</f>
        <v>1549</v>
      </c>
    </row>
  </sheetData>
  <mergeCells count="2">
    <mergeCell ref="A2:A29"/>
    <mergeCell ref="A1:Q1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</sheetPr>
  <dimension ref="A1:S29"/>
  <sheetViews>
    <sheetView showGridLines="0" workbookViewId="0">
      <selection sqref="A1:Q1"/>
    </sheetView>
  </sheetViews>
  <sheetFormatPr baseColWidth="10" defaultColWidth="11.44140625" defaultRowHeight="13.8"/>
  <cols>
    <col min="1" max="1" width="7.88671875" style="11" customWidth="1"/>
    <col min="2" max="2" width="18.109375" style="11" customWidth="1"/>
    <col min="3" max="17" width="10.33203125" style="11" customWidth="1"/>
    <col min="18" max="18" width="11.44140625" style="11"/>
    <col min="19" max="19" width="11.44140625" style="44"/>
    <col min="20" max="16384" width="11.44140625" style="11"/>
  </cols>
  <sheetData>
    <row r="1" spans="1:17" ht="33" customHeight="1">
      <c r="A1" s="1367" t="s">
        <v>345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41.4">
      <c r="A2" s="1496" t="s">
        <v>100</v>
      </c>
      <c r="B2" s="129" t="s">
        <v>178</v>
      </c>
      <c r="C2" s="130">
        <v>2007</v>
      </c>
      <c r="D2" s="130">
        <v>2008</v>
      </c>
      <c r="E2" s="130">
        <v>2009</v>
      </c>
      <c r="F2" s="130">
        <v>2010</v>
      </c>
      <c r="G2" s="130">
        <v>2011</v>
      </c>
      <c r="H2" s="130">
        <v>2012</v>
      </c>
      <c r="I2" s="130">
        <v>2013</v>
      </c>
      <c r="J2" s="130">
        <v>2014</v>
      </c>
      <c r="K2" s="130">
        <v>2015</v>
      </c>
      <c r="L2" s="490">
        <v>2016</v>
      </c>
      <c r="M2" s="576">
        <v>2017</v>
      </c>
      <c r="N2" s="589">
        <v>2018</v>
      </c>
      <c r="O2" s="734">
        <v>2019</v>
      </c>
      <c r="P2" s="839">
        <v>2020</v>
      </c>
      <c r="Q2" s="838">
        <v>2021</v>
      </c>
    </row>
    <row r="3" spans="1:17" ht="22.5" customHeight="1">
      <c r="A3" s="1365"/>
      <c r="B3" s="122" t="s">
        <v>119</v>
      </c>
      <c r="C3" s="123">
        <v>285200</v>
      </c>
      <c r="D3" s="123">
        <v>297553</v>
      </c>
      <c r="E3" s="123">
        <v>285764</v>
      </c>
      <c r="F3" s="123">
        <v>277774</v>
      </c>
      <c r="G3" s="123">
        <v>253026</v>
      </c>
      <c r="H3" s="123">
        <v>289925</v>
      </c>
      <c r="I3" s="123">
        <v>305300</v>
      </c>
      <c r="J3" s="123">
        <v>294512</v>
      </c>
      <c r="K3" s="123">
        <v>294069</v>
      </c>
      <c r="L3" s="123">
        <v>309854</v>
      </c>
      <c r="M3" s="123">
        <v>308837</v>
      </c>
      <c r="N3" s="123">
        <v>332656</v>
      </c>
      <c r="O3" s="123">
        <v>337323</v>
      </c>
      <c r="P3" s="123">
        <f>SUM(P4:P11)</f>
        <v>344492</v>
      </c>
      <c r="Q3" s="123">
        <f>SUM(Q4:Q11)</f>
        <v>298167</v>
      </c>
    </row>
    <row r="4" spans="1:17">
      <c r="A4" s="1365"/>
      <c r="B4" s="125" t="s">
        <v>179</v>
      </c>
      <c r="C4" s="126">
        <v>5572</v>
      </c>
      <c r="D4" s="126">
        <v>3293</v>
      </c>
      <c r="E4" s="126">
        <v>3939</v>
      </c>
      <c r="F4" s="126">
        <v>3593</v>
      </c>
      <c r="G4" s="126">
        <v>1921</v>
      </c>
      <c r="H4" s="126">
        <v>4869</v>
      </c>
      <c r="I4" s="126">
        <v>5162</v>
      </c>
      <c r="J4" s="126">
        <v>3963</v>
      </c>
      <c r="K4" s="126">
        <v>4007</v>
      </c>
      <c r="L4" s="126">
        <v>6318</v>
      </c>
      <c r="M4" s="126">
        <v>4611</v>
      </c>
      <c r="N4" s="126">
        <v>2582</v>
      </c>
      <c r="O4" s="126">
        <v>4861</v>
      </c>
      <c r="P4" s="126">
        <f>+P13+P22</f>
        <v>2548</v>
      </c>
      <c r="Q4" s="126">
        <f>+Q13+Q22</f>
        <v>2484</v>
      </c>
    </row>
    <row r="5" spans="1:17">
      <c r="A5" s="1365"/>
      <c r="B5" s="125" t="s">
        <v>180</v>
      </c>
      <c r="C5" s="126">
        <v>7173</v>
      </c>
      <c r="D5" s="126">
        <v>7206</v>
      </c>
      <c r="E5" s="126">
        <v>5321</v>
      </c>
      <c r="F5" s="126">
        <v>6580</v>
      </c>
      <c r="G5" s="126">
        <v>4831</v>
      </c>
      <c r="H5" s="126">
        <v>5994</v>
      </c>
      <c r="I5" s="126">
        <v>5369</v>
      </c>
      <c r="J5" s="126">
        <v>6199</v>
      </c>
      <c r="K5" s="126">
        <v>5156</v>
      </c>
      <c r="L5" s="126">
        <v>5267</v>
      </c>
      <c r="M5" s="126">
        <v>3896</v>
      </c>
      <c r="N5" s="126">
        <v>4733</v>
      </c>
      <c r="O5" s="126">
        <v>3817</v>
      </c>
      <c r="P5" s="126">
        <f t="shared" ref="P5:Q11" si="0">+P14+P23</f>
        <v>1493</v>
      </c>
      <c r="Q5" s="126">
        <f t="shared" si="0"/>
        <v>3925</v>
      </c>
    </row>
    <row r="6" spans="1:17">
      <c r="A6" s="1365"/>
      <c r="B6" s="125" t="s">
        <v>181</v>
      </c>
      <c r="C6" s="126">
        <v>51457</v>
      </c>
      <c r="D6" s="126">
        <v>49780</v>
      </c>
      <c r="E6" s="126">
        <v>46502</v>
      </c>
      <c r="F6" s="126">
        <v>42880</v>
      </c>
      <c r="G6" s="126">
        <v>36328</v>
      </c>
      <c r="H6" s="126">
        <v>43303</v>
      </c>
      <c r="I6" s="126">
        <v>41212</v>
      </c>
      <c r="J6" s="126">
        <v>37048</v>
      </c>
      <c r="K6" s="126">
        <v>32958</v>
      </c>
      <c r="L6" s="126">
        <v>36782</v>
      </c>
      <c r="M6" s="126">
        <v>29749</v>
      </c>
      <c r="N6" s="126">
        <v>29096</v>
      </c>
      <c r="O6" s="126">
        <v>26467</v>
      </c>
      <c r="P6" s="126">
        <f t="shared" si="0"/>
        <v>15165</v>
      </c>
      <c r="Q6" s="126">
        <f t="shared" si="0"/>
        <v>31004</v>
      </c>
    </row>
    <row r="7" spans="1:17">
      <c r="A7" s="1365"/>
      <c r="B7" s="125" t="s">
        <v>182</v>
      </c>
      <c r="C7" s="126">
        <v>62135</v>
      </c>
      <c r="D7" s="126">
        <v>68817</v>
      </c>
      <c r="E7" s="126">
        <v>66100</v>
      </c>
      <c r="F7" s="126">
        <v>63694</v>
      </c>
      <c r="G7" s="126">
        <v>56849</v>
      </c>
      <c r="H7" s="126">
        <v>63073</v>
      </c>
      <c r="I7" s="126">
        <v>71629</v>
      </c>
      <c r="J7" s="126">
        <v>72998</v>
      </c>
      <c r="K7" s="126">
        <v>69031</v>
      </c>
      <c r="L7" s="126">
        <v>70417</v>
      </c>
      <c r="M7" s="126">
        <v>67799</v>
      </c>
      <c r="N7" s="126">
        <v>79767</v>
      </c>
      <c r="O7" s="126">
        <v>74112</v>
      </c>
      <c r="P7" s="126">
        <f t="shared" si="0"/>
        <v>49467</v>
      </c>
      <c r="Q7" s="126">
        <f t="shared" si="0"/>
        <v>82690</v>
      </c>
    </row>
    <row r="8" spans="1:17">
      <c r="A8" s="1365"/>
      <c r="B8" s="125" t="s">
        <v>183</v>
      </c>
      <c r="C8" s="126">
        <v>109169</v>
      </c>
      <c r="D8" s="126">
        <v>117989</v>
      </c>
      <c r="E8" s="126">
        <v>115125</v>
      </c>
      <c r="F8" s="126">
        <v>112673</v>
      </c>
      <c r="G8" s="126">
        <v>109297</v>
      </c>
      <c r="H8" s="126">
        <v>118473</v>
      </c>
      <c r="I8" s="126">
        <v>125249</v>
      </c>
      <c r="J8" s="126">
        <v>117662</v>
      </c>
      <c r="K8" s="126">
        <v>124764</v>
      </c>
      <c r="L8" s="126">
        <v>131143</v>
      </c>
      <c r="M8" s="126">
        <v>143485</v>
      </c>
      <c r="N8" s="126">
        <v>154653</v>
      </c>
      <c r="O8" s="126">
        <v>154200</v>
      </c>
      <c r="P8" s="126">
        <f t="shared" si="0"/>
        <v>158009</v>
      </c>
      <c r="Q8" s="126">
        <f t="shared" si="0"/>
        <v>115119</v>
      </c>
    </row>
    <row r="9" spans="1:17">
      <c r="A9" s="1365"/>
      <c r="B9" s="125" t="s">
        <v>184</v>
      </c>
      <c r="C9" s="126">
        <v>2729</v>
      </c>
      <c r="D9" s="126">
        <v>2139</v>
      </c>
      <c r="E9" s="126">
        <v>1941</v>
      </c>
      <c r="F9" s="126">
        <v>2568</v>
      </c>
      <c r="G9" s="126">
        <v>1576</v>
      </c>
      <c r="H9" s="126">
        <v>2016</v>
      </c>
      <c r="I9" s="126">
        <v>1247</v>
      </c>
      <c r="J9" s="126">
        <v>801</v>
      </c>
      <c r="K9" s="126">
        <v>1165</v>
      </c>
      <c r="L9" s="126">
        <v>1094</v>
      </c>
      <c r="M9" s="126">
        <v>300</v>
      </c>
      <c r="N9" s="126">
        <v>523</v>
      </c>
      <c r="O9" s="126">
        <v>725</v>
      </c>
      <c r="P9" s="126">
        <f t="shared" si="0"/>
        <v>313</v>
      </c>
      <c r="Q9" s="126">
        <f t="shared" si="0"/>
        <v>16160</v>
      </c>
    </row>
    <row r="10" spans="1:17">
      <c r="A10" s="1365"/>
      <c r="B10" s="125" t="s">
        <v>185</v>
      </c>
      <c r="C10" s="126">
        <v>46210</v>
      </c>
      <c r="D10" s="126">
        <v>48153</v>
      </c>
      <c r="E10" s="126">
        <v>46436</v>
      </c>
      <c r="F10" s="126">
        <v>45197</v>
      </c>
      <c r="G10" s="126">
        <v>39790</v>
      </c>
      <c r="H10" s="126">
        <v>51219</v>
      </c>
      <c r="I10" s="126">
        <v>54408</v>
      </c>
      <c r="J10" s="126">
        <v>53438</v>
      </c>
      <c r="K10" s="126">
        <v>53590</v>
      </c>
      <c r="L10" s="126">
        <v>56938</v>
      </c>
      <c r="M10" s="126">
        <v>56499</v>
      </c>
      <c r="N10" s="126">
        <v>59942</v>
      </c>
      <c r="O10" s="126">
        <v>71774</v>
      </c>
      <c r="P10" s="126">
        <f t="shared" si="0"/>
        <v>116330</v>
      </c>
      <c r="Q10" s="126">
        <f t="shared" si="0"/>
        <v>46166</v>
      </c>
    </row>
    <row r="11" spans="1:17">
      <c r="A11" s="1365"/>
      <c r="B11" s="125" t="s">
        <v>186</v>
      </c>
      <c r="C11" s="126">
        <v>755</v>
      </c>
      <c r="D11" s="126">
        <v>176</v>
      </c>
      <c r="E11" s="126">
        <v>400</v>
      </c>
      <c r="F11" s="126">
        <v>589</v>
      </c>
      <c r="G11" s="126">
        <v>2434</v>
      </c>
      <c r="H11" s="126">
        <v>978</v>
      </c>
      <c r="I11" s="126">
        <v>1024</v>
      </c>
      <c r="J11" s="126">
        <v>2403</v>
      </c>
      <c r="K11" s="126">
        <v>3398</v>
      </c>
      <c r="L11" s="126">
        <v>1895</v>
      </c>
      <c r="M11" s="126">
        <v>2498</v>
      </c>
      <c r="N11" s="126">
        <v>1360</v>
      </c>
      <c r="O11" s="126">
        <v>1367</v>
      </c>
      <c r="P11" s="126">
        <f t="shared" si="0"/>
        <v>1167</v>
      </c>
      <c r="Q11" s="126">
        <f t="shared" si="0"/>
        <v>619</v>
      </c>
    </row>
    <row r="12" spans="1:17" ht="22.5" customHeight="1">
      <c r="A12" s="1365"/>
      <c r="B12" s="122" t="s">
        <v>150</v>
      </c>
      <c r="C12" s="123">
        <v>185101</v>
      </c>
      <c r="D12" s="123">
        <v>200339</v>
      </c>
      <c r="E12" s="123">
        <v>187800</v>
      </c>
      <c r="F12" s="123">
        <v>182032</v>
      </c>
      <c r="G12" s="123">
        <v>167823</v>
      </c>
      <c r="H12" s="123">
        <v>190614</v>
      </c>
      <c r="I12" s="123">
        <v>194827</v>
      </c>
      <c r="J12" s="123">
        <v>185785</v>
      </c>
      <c r="K12" s="123">
        <v>189662</v>
      </c>
      <c r="L12" s="123">
        <v>198334</v>
      </c>
      <c r="M12" s="123">
        <v>191959</v>
      </c>
      <c r="N12" s="123">
        <v>210783</v>
      </c>
      <c r="O12" s="123">
        <v>211689</v>
      </c>
      <c r="P12" s="123">
        <f>SUM(P13:P20)</f>
        <v>191900</v>
      </c>
      <c r="Q12" s="123">
        <f>SUM(Q13:Q20)</f>
        <v>193094</v>
      </c>
    </row>
    <row r="13" spans="1:17">
      <c r="A13" s="1365"/>
      <c r="B13" s="125" t="s">
        <v>179</v>
      </c>
      <c r="C13" s="126">
        <v>3529</v>
      </c>
      <c r="D13" s="126">
        <v>2209</v>
      </c>
      <c r="E13" s="126">
        <v>1687</v>
      </c>
      <c r="F13" s="126">
        <v>2044</v>
      </c>
      <c r="G13" s="126">
        <v>1165</v>
      </c>
      <c r="H13" s="126">
        <v>2587</v>
      </c>
      <c r="I13" s="126">
        <v>2630</v>
      </c>
      <c r="J13" s="126">
        <v>2210</v>
      </c>
      <c r="K13" s="126">
        <v>1746</v>
      </c>
      <c r="L13" s="126">
        <v>3013</v>
      </c>
      <c r="M13" s="126">
        <v>1978</v>
      </c>
      <c r="N13" s="126">
        <v>1540</v>
      </c>
      <c r="O13" s="126">
        <v>3519</v>
      </c>
      <c r="P13" s="126">
        <f>+'C23C'!P13+'C23D'!P13</f>
        <v>1264</v>
      </c>
      <c r="Q13" s="126">
        <f>+'C23C'!Q13+'C23D'!Q13</f>
        <v>1315</v>
      </c>
    </row>
    <row r="14" spans="1:17">
      <c r="A14" s="1365"/>
      <c r="B14" s="125" t="s">
        <v>180</v>
      </c>
      <c r="C14" s="126">
        <v>5324</v>
      </c>
      <c r="D14" s="126">
        <v>5295</v>
      </c>
      <c r="E14" s="126">
        <v>4867</v>
      </c>
      <c r="F14" s="126">
        <v>4980</v>
      </c>
      <c r="G14" s="126">
        <v>3780</v>
      </c>
      <c r="H14" s="126">
        <v>3998</v>
      </c>
      <c r="I14" s="126">
        <v>3345</v>
      </c>
      <c r="J14" s="126">
        <v>4378</v>
      </c>
      <c r="K14" s="126">
        <v>3612</v>
      </c>
      <c r="L14" s="126">
        <v>4474</v>
      </c>
      <c r="M14" s="126">
        <v>3237</v>
      </c>
      <c r="N14" s="126">
        <v>3166</v>
      </c>
      <c r="O14" s="126">
        <v>3286</v>
      </c>
      <c r="P14" s="126">
        <f>+'C23C'!P14+'C23D'!P14</f>
        <v>1493</v>
      </c>
      <c r="Q14" s="126">
        <f>+'C23C'!Q14+'C23D'!Q14</f>
        <v>2588</v>
      </c>
    </row>
    <row r="15" spans="1:17">
      <c r="A15" s="1365"/>
      <c r="B15" s="125" t="s">
        <v>181</v>
      </c>
      <c r="C15" s="126">
        <v>38466</v>
      </c>
      <c r="D15" s="126">
        <v>39978</v>
      </c>
      <c r="E15" s="126">
        <v>35425</v>
      </c>
      <c r="F15" s="126">
        <v>33136</v>
      </c>
      <c r="G15" s="126">
        <v>28002</v>
      </c>
      <c r="H15" s="126">
        <v>33528</v>
      </c>
      <c r="I15" s="126">
        <v>31082</v>
      </c>
      <c r="J15" s="126">
        <v>27679</v>
      </c>
      <c r="K15" s="126">
        <v>23994</v>
      </c>
      <c r="L15" s="126">
        <v>26356</v>
      </c>
      <c r="M15" s="126">
        <v>21735</v>
      </c>
      <c r="N15" s="126">
        <v>21965</v>
      </c>
      <c r="O15" s="126">
        <v>18737</v>
      </c>
      <c r="P15" s="126">
        <f>+'C23C'!P15+'C23D'!P15</f>
        <v>12418</v>
      </c>
      <c r="Q15" s="126">
        <f>+'C23C'!Q15+'C23D'!Q15</f>
        <v>24300</v>
      </c>
    </row>
    <row r="16" spans="1:17">
      <c r="A16" s="1365"/>
      <c r="B16" s="125" t="s">
        <v>182</v>
      </c>
      <c r="C16" s="126">
        <v>47001</v>
      </c>
      <c r="D16" s="126">
        <v>51862</v>
      </c>
      <c r="E16" s="126">
        <v>49872</v>
      </c>
      <c r="F16" s="126">
        <v>48199</v>
      </c>
      <c r="G16" s="126">
        <v>45408</v>
      </c>
      <c r="H16" s="126">
        <v>49295</v>
      </c>
      <c r="I16" s="126">
        <v>53680</v>
      </c>
      <c r="J16" s="126">
        <v>54511</v>
      </c>
      <c r="K16" s="126">
        <v>53291</v>
      </c>
      <c r="L16" s="126">
        <v>51527</v>
      </c>
      <c r="M16" s="126">
        <v>50813</v>
      </c>
      <c r="N16" s="126">
        <v>59525</v>
      </c>
      <c r="O16" s="126">
        <v>54589</v>
      </c>
      <c r="P16" s="126">
        <f>+'C23C'!P16+'C23D'!P16</f>
        <v>35301</v>
      </c>
      <c r="Q16" s="126">
        <f>+'C23C'!Q16+'C23D'!Q16</f>
        <v>58150</v>
      </c>
    </row>
    <row r="17" spans="1:17">
      <c r="A17" s="1365"/>
      <c r="B17" s="125" t="s">
        <v>183</v>
      </c>
      <c r="C17" s="126">
        <v>68562</v>
      </c>
      <c r="D17" s="126">
        <v>79124</v>
      </c>
      <c r="E17" s="126">
        <v>73290</v>
      </c>
      <c r="F17" s="126">
        <v>70060</v>
      </c>
      <c r="G17" s="126">
        <v>70230</v>
      </c>
      <c r="H17" s="126">
        <v>74911</v>
      </c>
      <c r="I17" s="126">
        <v>78900</v>
      </c>
      <c r="J17" s="126">
        <v>72885</v>
      </c>
      <c r="K17" s="126">
        <v>79508</v>
      </c>
      <c r="L17" s="126">
        <v>83917</v>
      </c>
      <c r="M17" s="126">
        <v>87718</v>
      </c>
      <c r="N17" s="126">
        <v>97003</v>
      </c>
      <c r="O17" s="126">
        <v>99788</v>
      </c>
      <c r="P17" s="126">
        <f>+'C23C'!P17+'C23D'!P17</f>
        <v>93022</v>
      </c>
      <c r="Q17" s="126">
        <f>+'C23C'!Q17+'C23D'!Q17</f>
        <v>78390</v>
      </c>
    </row>
    <row r="18" spans="1:17">
      <c r="A18" s="1365"/>
      <c r="B18" s="125" t="s">
        <v>184</v>
      </c>
      <c r="C18" s="126">
        <v>1872</v>
      </c>
      <c r="D18" s="126">
        <v>1408</v>
      </c>
      <c r="E18" s="126">
        <v>1621</v>
      </c>
      <c r="F18" s="126">
        <v>2457</v>
      </c>
      <c r="G18" s="126">
        <v>1530</v>
      </c>
      <c r="H18" s="126">
        <v>1462</v>
      </c>
      <c r="I18" s="126">
        <v>1150</v>
      </c>
      <c r="J18" s="126">
        <v>623</v>
      </c>
      <c r="K18" s="126">
        <v>970</v>
      </c>
      <c r="L18" s="126">
        <v>725</v>
      </c>
      <c r="M18" s="126">
        <v>300</v>
      </c>
      <c r="N18" s="126">
        <v>328</v>
      </c>
      <c r="O18" s="126">
        <v>244</v>
      </c>
      <c r="P18" s="126">
        <f>+'C23C'!P18+'C23D'!P18</f>
        <v>175</v>
      </c>
      <c r="Q18" s="126">
        <f>+'C23C'!Q18+'C23D'!Q18</f>
        <v>5935</v>
      </c>
    </row>
    <row r="19" spans="1:17">
      <c r="A19" s="1365"/>
      <c r="B19" s="125" t="s">
        <v>185</v>
      </c>
      <c r="C19" s="126">
        <v>20048</v>
      </c>
      <c r="D19" s="126">
        <v>20363</v>
      </c>
      <c r="E19" s="126">
        <v>20874</v>
      </c>
      <c r="F19" s="126">
        <v>20965</v>
      </c>
      <c r="G19" s="126">
        <v>16618</v>
      </c>
      <c r="H19" s="126">
        <v>24388</v>
      </c>
      <c r="I19" s="126">
        <v>23430</v>
      </c>
      <c r="J19" s="126">
        <v>22549</v>
      </c>
      <c r="K19" s="126">
        <v>25729</v>
      </c>
      <c r="L19" s="126">
        <v>27841</v>
      </c>
      <c r="M19" s="126">
        <v>24824</v>
      </c>
      <c r="N19" s="126">
        <v>26159</v>
      </c>
      <c r="O19" s="126">
        <v>31007</v>
      </c>
      <c r="P19" s="126">
        <f>+'C23C'!P19+'C23D'!P19</f>
        <v>47606</v>
      </c>
      <c r="Q19" s="126">
        <f>+'C23C'!Q19+'C23D'!Q19</f>
        <v>22200</v>
      </c>
    </row>
    <row r="20" spans="1:17">
      <c r="A20" s="1365"/>
      <c r="B20" s="125" t="s">
        <v>186</v>
      </c>
      <c r="C20" s="126">
        <v>299</v>
      </c>
      <c r="D20" s="126">
        <v>100</v>
      </c>
      <c r="E20" s="126">
        <v>164</v>
      </c>
      <c r="F20" s="126">
        <v>191</v>
      </c>
      <c r="G20" s="126">
        <v>1090</v>
      </c>
      <c r="H20" s="126">
        <v>445</v>
      </c>
      <c r="I20" s="126">
        <v>610</v>
      </c>
      <c r="J20" s="126">
        <v>950</v>
      </c>
      <c r="K20" s="126">
        <v>812</v>
      </c>
      <c r="L20" s="126">
        <v>481</v>
      </c>
      <c r="M20" s="126">
        <v>1354</v>
      </c>
      <c r="N20" s="126">
        <v>1097</v>
      </c>
      <c r="O20" s="126">
        <v>519</v>
      </c>
      <c r="P20" s="126">
        <f>+'C23C'!P20+'C23D'!P20</f>
        <v>621</v>
      </c>
      <c r="Q20" s="126">
        <f>+'C23C'!Q20+'C23D'!Q20</f>
        <v>216</v>
      </c>
    </row>
    <row r="21" spans="1:17" ht="22.5" customHeight="1">
      <c r="A21" s="1365"/>
      <c r="B21" s="122" t="s">
        <v>151</v>
      </c>
      <c r="C21" s="123">
        <v>100099</v>
      </c>
      <c r="D21" s="123">
        <v>97214</v>
      </c>
      <c r="E21" s="123">
        <v>97964</v>
      </c>
      <c r="F21" s="123">
        <v>95742</v>
      </c>
      <c r="G21" s="123">
        <v>85203</v>
      </c>
      <c r="H21" s="123">
        <v>99311</v>
      </c>
      <c r="I21" s="123">
        <v>110473</v>
      </c>
      <c r="J21" s="123">
        <v>108727</v>
      </c>
      <c r="K21" s="123">
        <v>104407</v>
      </c>
      <c r="L21" s="123">
        <v>111520</v>
      </c>
      <c r="M21" s="123">
        <v>116878</v>
      </c>
      <c r="N21" s="123">
        <v>121873</v>
      </c>
      <c r="O21" s="123">
        <v>125634</v>
      </c>
      <c r="P21" s="123">
        <f>SUM(P22:P29)</f>
        <v>152592</v>
      </c>
      <c r="Q21" s="123">
        <f>SUM(Q22:Q29)</f>
        <v>105073</v>
      </c>
    </row>
    <row r="22" spans="1:17">
      <c r="A22" s="1365"/>
      <c r="B22" s="125" t="s">
        <v>179</v>
      </c>
      <c r="C22" s="126">
        <v>2043</v>
      </c>
      <c r="D22" s="126">
        <v>1084</v>
      </c>
      <c r="E22" s="126">
        <v>2252</v>
      </c>
      <c r="F22" s="126">
        <v>1549</v>
      </c>
      <c r="G22" s="126">
        <v>756</v>
      </c>
      <c r="H22" s="126">
        <v>2282</v>
      </c>
      <c r="I22" s="126">
        <v>2532</v>
      </c>
      <c r="J22" s="126">
        <v>1753</v>
      </c>
      <c r="K22" s="126">
        <v>2261</v>
      </c>
      <c r="L22" s="126">
        <v>3305</v>
      </c>
      <c r="M22" s="126">
        <v>2633</v>
      </c>
      <c r="N22" s="126">
        <v>1042</v>
      </c>
      <c r="O22" s="126">
        <v>1342</v>
      </c>
      <c r="P22" s="126">
        <f>+'C23C'!P22+'C23D'!P22</f>
        <v>1284</v>
      </c>
      <c r="Q22" s="126">
        <f>+'C23C'!Q22+'C23D'!Q22</f>
        <v>1169</v>
      </c>
    </row>
    <row r="23" spans="1:17">
      <c r="A23" s="1365"/>
      <c r="B23" s="125" t="s">
        <v>180</v>
      </c>
      <c r="C23" s="126">
        <v>1849</v>
      </c>
      <c r="D23" s="126">
        <v>1911</v>
      </c>
      <c r="E23" s="126">
        <v>454</v>
      </c>
      <c r="F23" s="126">
        <v>1600</v>
      </c>
      <c r="G23" s="126">
        <v>1051</v>
      </c>
      <c r="H23" s="126">
        <v>1996</v>
      </c>
      <c r="I23" s="126">
        <v>2024</v>
      </c>
      <c r="J23" s="126">
        <v>1821</v>
      </c>
      <c r="K23" s="126">
        <v>1544</v>
      </c>
      <c r="L23" s="126">
        <v>793</v>
      </c>
      <c r="M23" s="126">
        <v>659</v>
      </c>
      <c r="N23" s="126">
        <v>1567</v>
      </c>
      <c r="O23" s="126">
        <v>531</v>
      </c>
      <c r="P23" s="126">
        <f>+'C23C'!P23+'C23D'!P23</f>
        <v>0</v>
      </c>
      <c r="Q23" s="126">
        <f>+'C23C'!Q23+'C23D'!Q23</f>
        <v>1337</v>
      </c>
    </row>
    <row r="24" spans="1:17">
      <c r="A24" s="1365"/>
      <c r="B24" s="125" t="s">
        <v>181</v>
      </c>
      <c r="C24" s="126">
        <v>12991</v>
      </c>
      <c r="D24" s="126">
        <v>9802</v>
      </c>
      <c r="E24" s="126">
        <v>11077</v>
      </c>
      <c r="F24" s="126">
        <v>9744</v>
      </c>
      <c r="G24" s="126">
        <v>8326</v>
      </c>
      <c r="H24" s="126">
        <v>9775</v>
      </c>
      <c r="I24" s="126">
        <v>10130</v>
      </c>
      <c r="J24" s="126">
        <v>9369</v>
      </c>
      <c r="K24" s="126">
        <v>8964</v>
      </c>
      <c r="L24" s="126">
        <v>10426</v>
      </c>
      <c r="M24" s="126">
        <v>8014</v>
      </c>
      <c r="N24" s="126">
        <v>7131</v>
      </c>
      <c r="O24" s="126">
        <v>7730</v>
      </c>
      <c r="P24" s="126">
        <f>+'C23C'!P24+'C23D'!P24</f>
        <v>2747</v>
      </c>
      <c r="Q24" s="126">
        <f>+'C23C'!Q24+'C23D'!Q24</f>
        <v>6704</v>
      </c>
    </row>
    <row r="25" spans="1:17">
      <c r="A25" s="1365"/>
      <c r="B25" s="125" t="s">
        <v>182</v>
      </c>
      <c r="C25" s="126">
        <v>15134</v>
      </c>
      <c r="D25" s="126">
        <v>16955</v>
      </c>
      <c r="E25" s="126">
        <v>16228</v>
      </c>
      <c r="F25" s="126">
        <v>15495</v>
      </c>
      <c r="G25" s="126">
        <v>11441</v>
      </c>
      <c r="H25" s="126">
        <v>13778</v>
      </c>
      <c r="I25" s="126">
        <v>17949</v>
      </c>
      <c r="J25" s="126">
        <v>18487</v>
      </c>
      <c r="K25" s="126">
        <v>15740</v>
      </c>
      <c r="L25" s="126">
        <v>18890</v>
      </c>
      <c r="M25" s="126">
        <v>16986</v>
      </c>
      <c r="N25" s="126">
        <v>20242</v>
      </c>
      <c r="O25" s="126">
        <v>19523</v>
      </c>
      <c r="P25" s="126">
        <f>+'C23C'!P25+'C23D'!P25</f>
        <v>14166</v>
      </c>
      <c r="Q25" s="126">
        <f>+'C23C'!Q25+'C23D'!Q25</f>
        <v>24540</v>
      </c>
    </row>
    <row r="26" spans="1:17">
      <c r="A26" s="1365"/>
      <c r="B26" s="125" t="s">
        <v>183</v>
      </c>
      <c r="C26" s="126">
        <v>40607</v>
      </c>
      <c r="D26" s="126">
        <v>38865</v>
      </c>
      <c r="E26" s="126">
        <v>41835</v>
      </c>
      <c r="F26" s="126">
        <v>42613</v>
      </c>
      <c r="G26" s="126">
        <v>39067</v>
      </c>
      <c r="H26" s="126">
        <v>43562</v>
      </c>
      <c r="I26" s="126">
        <v>46349</v>
      </c>
      <c r="J26" s="126">
        <v>44777</v>
      </c>
      <c r="K26" s="126">
        <v>45256</v>
      </c>
      <c r="L26" s="126">
        <v>47226</v>
      </c>
      <c r="M26" s="126">
        <v>55767</v>
      </c>
      <c r="N26" s="126">
        <v>57650</v>
      </c>
      <c r="O26" s="126">
        <v>54412</v>
      </c>
      <c r="P26" s="126">
        <f>+'C23C'!P26+'C23D'!P26</f>
        <v>64987</v>
      </c>
      <c r="Q26" s="126">
        <f>+'C23C'!Q26+'C23D'!Q26</f>
        <v>36729</v>
      </c>
    </row>
    <row r="27" spans="1:17">
      <c r="A27" s="1365"/>
      <c r="B27" s="125" t="s">
        <v>184</v>
      </c>
      <c r="C27" s="126">
        <v>857</v>
      </c>
      <c r="D27" s="126">
        <v>731</v>
      </c>
      <c r="E27" s="126">
        <v>320</v>
      </c>
      <c r="F27" s="126">
        <v>111</v>
      </c>
      <c r="G27" s="126">
        <v>46</v>
      </c>
      <c r="H27" s="126">
        <v>554</v>
      </c>
      <c r="I27" s="126">
        <v>97</v>
      </c>
      <c r="J27" s="126">
        <v>178</v>
      </c>
      <c r="K27" s="126">
        <v>195</v>
      </c>
      <c r="L27" s="126">
        <v>369</v>
      </c>
      <c r="M27" s="126">
        <v>0</v>
      </c>
      <c r="N27" s="126">
        <v>195</v>
      </c>
      <c r="O27" s="126">
        <v>481</v>
      </c>
      <c r="P27" s="126">
        <f>+'C23C'!P27+'C23D'!P27</f>
        <v>138</v>
      </c>
      <c r="Q27" s="126">
        <f>+'C23C'!Q27+'C23D'!Q27</f>
        <v>10225</v>
      </c>
    </row>
    <row r="28" spans="1:17">
      <c r="A28" s="1365"/>
      <c r="B28" s="125" t="s">
        <v>185</v>
      </c>
      <c r="C28" s="126">
        <v>26162</v>
      </c>
      <c r="D28" s="126">
        <v>27790</v>
      </c>
      <c r="E28" s="126">
        <v>25562</v>
      </c>
      <c r="F28" s="126">
        <v>24232</v>
      </c>
      <c r="G28" s="126">
        <v>23172</v>
      </c>
      <c r="H28" s="126">
        <v>26831</v>
      </c>
      <c r="I28" s="126">
        <v>30978</v>
      </c>
      <c r="J28" s="126">
        <v>30889</v>
      </c>
      <c r="K28" s="126">
        <v>27861</v>
      </c>
      <c r="L28" s="126">
        <v>29097</v>
      </c>
      <c r="M28" s="126">
        <v>31675</v>
      </c>
      <c r="N28" s="126">
        <v>33783</v>
      </c>
      <c r="O28" s="126">
        <v>40767</v>
      </c>
      <c r="P28" s="126">
        <f>+'C23C'!P28+'C23D'!P28</f>
        <v>68724</v>
      </c>
      <c r="Q28" s="126">
        <f>+'C23C'!Q28+'C23D'!Q28</f>
        <v>23966</v>
      </c>
    </row>
    <row r="29" spans="1:17">
      <c r="A29" s="1366"/>
      <c r="B29" s="375" t="s">
        <v>186</v>
      </c>
      <c r="C29" s="328">
        <v>456</v>
      </c>
      <c r="D29" s="328">
        <v>76</v>
      </c>
      <c r="E29" s="328">
        <v>236</v>
      </c>
      <c r="F29" s="328">
        <v>398</v>
      </c>
      <c r="G29" s="328">
        <v>1344</v>
      </c>
      <c r="H29" s="328">
        <v>533</v>
      </c>
      <c r="I29" s="328">
        <v>414</v>
      </c>
      <c r="J29" s="328">
        <v>1453</v>
      </c>
      <c r="K29" s="328">
        <v>2586</v>
      </c>
      <c r="L29" s="328">
        <v>1414</v>
      </c>
      <c r="M29" s="328">
        <v>1144</v>
      </c>
      <c r="N29" s="328">
        <v>263</v>
      </c>
      <c r="O29" s="328">
        <v>848</v>
      </c>
      <c r="P29" s="328">
        <f>+'C23C'!P29+'C23D'!P29</f>
        <v>546</v>
      </c>
      <c r="Q29" s="328">
        <f>+'C23C'!Q29+'C23D'!Q29</f>
        <v>403</v>
      </c>
    </row>
  </sheetData>
  <mergeCells count="2">
    <mergeCell ref="A2:A29"/>
    <mergeCell ref="A1:Q1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</sheetPr>
  <dimension ref="A1:S29"/>
  <sheetViews>
    <sheetView showGridLines="0" workbookViewId="0">
      <selection sqref="A1:Q1"/>
    </sheetView>
  </sheetViews>
  <sheetFormatPr baseColWidth="10" defaultColWidth="11.44140625" defaultRowHeight="13.8"/>
  <cols>
    <col min="1" max="1" width="7.88671875" style="11" customWidth="1"/>
    <col min="2" max="2" width="18.109375" style="11" customWidth="1"/>
    <col min="3" max="17" width="10.33203125" style="11" customWidth="1"/>
    <col min="18" max="18" width="11.44140625" style="11"/>
    <col min="19" max="19" width="11.44140625" style="44"/>
    <col min="20" max="16384" width="11.44140625" style="11"/>
  </cols>
  <sheetData>
    <row r="1" spans="1:17" ht="33" customHeight="1">
      <c r="A1" s="1367" t="s">
        <v>346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41.4">
      <c r="A2" s="1496" t="s">
        <v>101</v>
      </c>
      <c r="B2" s="129" t="s">
        <v>178</v>
      </c>
      <c r="C2" s="130">
        <v>2007</v>
      </c>
      <c r="D2" s="130">
        <v>2008</v>
      </c>
      <c r="E2" s="130">
        <v>2009</v>
      </c>
      <c r="F2" s="130">
        <v>2010</v>
      </c>
      <c r="G2" s="130">
        <v>2011</v>
      </c>
      <c r="H2" s="130">
        <v>2012</v>
      </c>
      <c r="I2" s="130">
        <v>2013</v>
      </c>
      <c r="J2" s="130">
        <v>2014</v>
      </c>
      <c r="K2" s="130">
        <v>2015</v>
      </c>
      <c r="L2" s="490">
        <v>2016</v>
      </c>
      <c r="M2" s="576">
        <v>2017</v>
      </c>
      <c r="N2" s="589">
        <v>2018</v>
      </c>
      <c r="O2" s="734">
        <v>2019</v>
      </c>
      <c r="P2" s="839">
        <v>2020</v>
      </c>
      <c r="Q2" s="838">
        <v>2021</v>
      </c>
    </row>
    <row r="3" spans="1:17" ht="22.5" customHeight="1">
      <c r="A3" s="1365"/>
      <c r="B3" s="122" t="s">
        <v>119</v>
      </c>
      <c r="C3" s="123">
        <v>242911</v>
      </c>
      <c r="D3" s="123">
        <v>256948</v>
      </c>
      <c r="E3" s="123">
        <v>242255</v>
      </c>
      <c r="F3" s="123">
        <v>236188</v>
      </c>
      <c r="G3" s="123">
        <v>221264</v>
      </c>
      <c r="H3" s="123">
        <v>260063</v>
      </c>
      <c r="I3" s="123">
        <v>272443</v>
      </c>
      <c r="J3" s="123">
        <v>257491</v>
      </c>
      <c r="K3" s="123">
        <v>255629</v>
      </c>
      <c r="L3" s="123">
        <v>267521</v>
      </c>
      <c r="M3" s="123">
        <v>257843</v>
      </c>
      <c r="N3" s="123">
        <v>280510</v>
      </c>
      <c r="O3" s="123">
        <v>276104</v>
      </c>
      <c r="P3" s="123">
        <f>SUM(P4:P11)</f>
        <v>206302</v>
      </c>
      <c r="Q3" s="123">
        <f>SUM(Q4:Q11)</f>
        <v>226844</v>
      </c>
    </row>
    <row r="4" spans="1:17">
      <c r="A4" s="1365"/>
      <c r="B4" s="125" t="s">
        <v>179</v>
      </c>
      <c r="C4" s="126">
        <v>5355</v>
      </c>
      <c r="D4" s="126">
        <v>3146</v>
      </c>
      <c r="E4" s="126">
        <v>3939</v>
      </c>
      <c r="F4" s="126">
        <v>3553</v>
      </c>
      <c r="G4" s="126">
        <v>1855</v>
      </c>
      <c r="H4" s="126">
        <v>4795</v>
      </c>
      <c r="I4" s="126">
        <v>5121</v>
      </c>
      <c r="J4" s="126">
        <v>3898</v>
      </c>
      <c r="K4" s="126">
        <v>3922</v>
      </c>
      <c r="L4" s="126">
        <v>6190</v>
      </c>
      <c r="M4" s="126">
        <v>4147</v>
      </c>
      <c r="N4" s="126">
        <v>2472</v>
      </c>
      <c r="O4" s="126">
        <v>4376</v>
      </c>
      <c r="P4" s="126">
        <f>+P13+P22</f>
        <v>1699</v>
      </c>
      <c r="Q4" s="126">
        <f>+Q13+Q22</f>
        <v>2021</v>
      </c>
    </row>
    <row r="5" spans="1:17">
      <c r="A5" s="1365"/>
      <c r="B5" s="125" t="s">
        <v>180</v>
      </c>
      <c r="C5" s="126">
        <v>6878</v>
      </c>
      <c r="D5" s="126">
        <v>6996</v>
      </c>
      <c r="E5" s="126">
        <v>5149</v>
      </c>
      <c r="F5" s="126">
        <v>6383</v>
      </c>
      <c r="G5" s="126">
        <v>4468</v>
      </c>
      <c r="H5" s="126">
        <v>5932</v>
      </c>
      <c r="I5" s="126">
        <v>4785</v>
      </c>
      <c r="J5" s="126">
        <v>5546</v>
      </c>
      <c r="K5" s="126">
        <v>5042</v>
      </c>
      <c r="L5" s="126">
        <v>4811</v>
      </c>
      <c r="M5" s="126">
        <v>3813</v>
      </c>
      <c r="N5" s="126">
        <v>4415</v>
      </c>
      <c r="O5" s="126">
        <v>3643</v>
      </c>
      <c r="P5" s="126">
        <f t="shared" ref="P5:Q11" si="0">+P14+P23</f>
        <v>815</v>
      </c>
      <c r="Q5" s="126">
        <f t="shared" si="0"/>
        <v>1750</v>
      </c>
    </row>
    <row r="6" spans="1:17">
      <c r="A6" s="1365"/>
      <c r="B6" s="125" t="s">
        <v>181</v>
      </c>
      <c r="C6" s="126">
        <v>47011</v>
      </c>
      <c r="D6" s="126">
        <v>46270</v>
      </c>
      <c r="E6" s="126">
        <v>43037</v>
      </c>
      <c r="F6" s="126">
        <v>38736</v>
      </c>
      <c r="G6" s="126">
        <v>33541</v>
      </c>
      <c r="H6" s="126">
        <v>40502</v>
      </c>
      <c r="I6" s="126">
        <v>38249</v>
      </c>
      <c r="J6" s="126">
        <v>34276</v>
      </c>
      <c r="K6" s="126">
        <v>31607</v>
      </c>
      <c r="L6" s="126">
        <v>33519</v>
      </c>
      <c r="M6" s="126">
        <v>26896</v>
      </c>
      <c r="N6" s="126">
        <v>27254</v>
      </c>
      <c r="O6" s="126">
        <v>23345</v>
      </c>
      <c r="P6" s="126">
        <f t="shared" si="0"/>
        <v>11369</v>
      </c>
      <c r="Q6" s="126">
        <f t="shared" si="0"/>
        <v>17375</v>
      </c>
    </row>
    <row r="7" spans="1:17">
      <c r="A7" s="1365"/>
      <c r="B7" s="125" t="s">
        <v>182</v>
      </c>
      <c r="C7" s="126">
        <v>52164</v>
      </c>
      <c r="D7" s="126">
        <v>58948</v>
      </c>
      <c r="E7" s="126">
        <v>56287</v>
      </c>
      <c r="F7" s="126">
        <v>54336</v>
      </c>
      <c r="G7" s="126">
        <v>50045</v>
      </c>
      <c r="H7" s="126">
        <v>57252</v>
      </c>
      <c r="I7" s="126">
        <v>65044</v>
      </c>
      <c r="J7" s="126">
        <v>63262</v>
      </c>
      <c r="K7" s="126">
        <v>61706</v>
      </c>
      <c r="L7" s="126">
        <v>61432</v>
      </c>
      <c r="M7" s="126">
        <v>56310</v>
      </c>
      <c r="N7" s="126">
        <v>69691</v>
      </c>
      <c r="O7" s="126">
        <v>61998</v>
      </c>
      <c r="P7" s="126">
        <f t="shared" si="0"/>
        <v>36347</v>
      </c>
      <c r="Q7" s="126">
        <f t="shared" si="0"/>
        <v>43814</v>
      </c>
    </row>
    <row r="8" spans="1:17">
      <c r="A8" s="1365"/>
      <c r="B8" s="125" t="s">
        <v>183</v>
      </c>
      <c r="C8" s="126">
        <v>89689</v>
      </c>
      <c r="D8" s="126">
        <v>98419</v>
      </c>
      <c r="E8" s="126">
        <v>93597</v>
      </c>
      <c r="F8" s="126">
        <v>91947</v>
      </c>
      <c r="G8" s="126">
        <v>91146</v>
      </c>
      <c r="H8" s="126">
        <v>103017</v>
      </c>
      <c r="I8" s="126">
        <v>108247</v>
      </c>
      <c r="J8" s="126">
        <v>100213</v>
      </c>
      <c r="K8" s="126">
        <v>103358</v>
      </c>
      <c r="L8" s="126">
        <v>109032</v>
      </c>
      <c r="M8" s="126">
        <v>116399</v>
      </c>
      <c r="N8" s="126">
        <v>126274</v>
      </c>
      <c r="O8" s="126">
        <v>123566</v>
      </c>
      <c r="P8" s="126">
        <f t="shared" si="0"/>
        <v>92654</v>
      </c>
      <c r="Q8" s="126">
        <f t="shared" si="0"/>
        <v>114734</v>
      </c>
    </row>
    <row r="9" spans="1:17">
      <c r="A9" s="1365"/>
      <c r="B9" s="125" t="s">
        <v>184</v>
      </c>
      <c r="C9" s="126">
        <v>2112</v>
      </c>
      <c r="D9" s="126">
        <v>1738</v>
      </c>
      <c r="E9" s="126">
        <v>1278</v>
      </c>
      <c r="F9" s="126">
        <v>1868</v>
      </c>
      <c r="G9" s="126">
        <v>1277</v>
      </c>
      <c r="H9" s="126">
        <v>1807</v>
      </c>
      <c r="I9" s="126">
        <v>1034</v>
      </c>
      <c r="J9" s="126">
        <v>705</v>
      </c>
      <c r="K9" s="126">
        <v>1009</v>
      </c>
      <c r="L9" s="126">
        <v>1085</v>
      </c>
      <c r="M9" s="126">
        <v>0</v>
      </c>
      <c r="N9" s="126">
        <v>229</v>
      </c>
      <c r="O9" s="126">
        <v>367</v>
      </c>
      <c r="P9" s="126">
        <f t="shared" si="0"/>
        <v>313</v>
      </c>
      <c r="Q9" s="126">
        <f t="shared" si="0"/>
        <v>587</v>
      </c>
    </row>
    <row r="10" spans="1:17">
      <c r="A10" s="1365"/>
      <c r="B10" s="125" t="s">
        <v>185</v>
      </c>
      <c r="C10" s="126">
        <v>39097</v>
      </c>
      <c r="D10" s="126">
        <v>41310</v>
      </c>
      <c r="E10" s="126">
        <v>38666</v>
      </c>
      <c r="F10" s="126">
        <v>38974</v>
      </c>
      <c r="G10" s="126">
        <v>36783</v>
      </c>
      <c r="H10" s="126">
        <v>45911</v>
      </c>
      <c r="I10" s="126">
        <v>49012</v>
      </c>
      <c r="J10" s="126">
        <v>47646</v>
      </c>
      <c r="K10" s="126">
        <v>46077</v>
      </c>
      <c r="L10" s="126">
        <v>49557</v>
      </c>
      <c r="M10" s="126">
        <v>47880</v>
      </c>
      <c r="N10" s="126">
        <v>48815</v>
      </c>
      <c r="O10" s="126">
        <v>57623</v>
      </c>
      <c r="P10" s="126">
        <f t="shared" si="0"/>
        <v>62978</v>
      </c>
      <c r="Q10" s="126">
        <f t="shared" si="0"/>
        <v>45944</v>
      </c>
    </row>
    <row r="11" spans="1:17">
      <c r="A11" s="1365"/>
      <c r="B11" s="125" t="s">
        <v>186</v>
      </c>
      <c r="C11" s="126">
        <v>605</v>
      </c>
      <c r="D11" s="126">
        <v>121</v>
      </c>
      <c r="E11" s="126">
        <v>302</v>
      </c>
      <c r="F11" s="126">
        <v>391</v>
      </c>
      <c r="G11" s="126">
        <v>2149</v>
      </c>
      <c r="H11" s="126">
        <v>847</v>
      </c>
      <c r="I11" s="126">
        <v>951</v>
      </c>
      <c r="J11" s="126">
        <v>1945</v>
      </c>
      <c r="K11" s="126">
        <v>2908</v>
      </c>
      <c r="L11" s="126">
        <v>1895</v>
      </c>
      <c r="M11" s="126">
        <v>2398</v>
      </c>
      <c r="N11" s="126">
        <v>1360</v>
      </c>
      <c r="O11" s="126">
        <v>1186</v>
      </c>
      <c r="P11" s="126">
        <f t="shared" si="0"/>
        <v>127</v>
      </c>
      <c r="Q11" s="126">
        <f t="shared" si="0"/>
        <v>619</v>
      </c>
    </row>
    <row r="12" spans="1:17" ht="22.5" customHeight="1">
      <c r="A12" s="1365"/>
      <c r="B12" s="122" t="s">
        <v>150</v>
      </c>
      <c r="C12" s="123">
        <v>163634</v>
      </c>
      <c r="D12" s="123">
        <v>178527</v>
      </c>
      <c r="E12" s="123">
        <v>165460</v>
      </c>
      <c r="F12" s="123">
        <v>160316</v>
      </c>
      <c r="G12" s="123">
        <v>148591</v>
      </c>
      <c r="H12" s="123">
        <v>173903</v>
      </c>
      <c r="I12" s="123">
        <v>177335</v>
      </c>
      <c r="J12" s="123">
        <v>164922</v>
      </c>
      <c r="K12" s="123">
        <v>169840</v>
      </c>
      <c r="L12" s="123">
        <v>175977</v>
      </c>
      <c r="M12" s="123">
        <v>166093</v>
      </c>
      <c r="N12" s="123">
        <v>185347</v>
      </c>
      <c r="O12" s="123">
        <v>180710</v>
      </c>
      <c r="P12" s="123">
        <f>SUM(P13:P20)</f>
        <v>132879</v>
      </c>
      <c r="Q12" s="123">
        <f>SUM(Q13:Q20)</f>
        <v>151811</v>
      </c>
    </row>
    <row r="13" spans="1:17">
      <c r="A13" s="1365"/>
      <c r="B13" s="125" t="s">
        <v>179</v>
      </c>
      <c r="C13" s="126">
        <v>3437</v>
      </c>
      <c r="D13" s="126">
        <v>2186</v>
      </c>
      <c r="E13" s="126">
        <v>1687</v>
      </c>
      <c r="F13" s="126">
        <v>2004</v>
      </c>
      <c r="G13" s="126">
        <v>1099</v>
      </c>
      <c r="H13" s="126">
        <v>2553</v>
      </c>
      <c r="I13" s="126">
        <v>2630</v>
      </c>
      <c r="J13" s="126">
        <v>2210</v>
      </c>
      <c r="K13" s="126">
        <v>1746</v>
      </c>
      <c r="L13" s="126">
        <v>2885</v>
      </c>
      <c r="M13" s="126">
        <v>1514</v>
      </c>
      <c r="N13" s="126">
        <v>1430</v>
      </c>
      <c r="O13" s="126">
        <v>3125</v>
      </c>
      <c r="P13" s="126">
        <v>1264</v>
      </c>
      <c r="Q13" s="126">
        <v>972</v>
      </c>
    </row>
    <row r="14" spans="1:17">
      <c r="A14" s="1365"/>
      <c r="B14" s="125" t="s">
        <v>180</v>
      </c>
      <c r="C14" s="126">
        <v>5134</v>
      </c>
      <c r="D14" s="126">
        <v>5133</v>
      </c>
      <c r="E14" s="126">
        <v>4709</v>
      </c>
      <c r="F14" s="126">
        <v>4783</v>
      </c>
      <c r="G14" s="126">
        <v>3466</v>
      </c>
      <c r="H14" s="126">
        <v>3936</v>
      </c>
      <c r="I14" s="126">
        <v>2894</v>
      </c>
      <c r="J14" s="126">
        <v>3823</v>
      </c>
      <c r="K14" s="126">
        <v>3531</v>
      </c>
      <c r="L14" s="126">
        <v>4018</v>
      </c>
      <c r="M14" s="126">
        <v>3154</v>
      </c>
      <c r="N14" s="126">
        <v>3025</v>
      </c>
      <c r="O14" s="126">
        <v>3235</v>
      </c>
      <c r="P14" s="126">
        <v>815</v>
      </c>
      <c r="Q14" s="126">
        <v>1363</v>
      </c>
    </row>
    <row r="15" spans="1:17">
      <c r="A15" s="1365"/>
      <c r="B15" s="125" t="s">
        <v>181</v>
      </c>
      <c r="C15" s="126">
        <v>35623</v>
      </c>
      <c r="D15" s="126">
        <v>37540</v>
      </c>
      <c r="E15" s="126">
        <v>33048</v>
      </c>
      <c r="F15" s="126">
        <v>30152</v>
      </c>
      <c r="G15" s="126">
        <v>25652</v>
      </c>
      <c r="H15" s="126">
        <v>31638</v>
      </c>
      <c r="I15" s="126">
        <v>28627</v>
      </c>
      <c r="J15" s="126">
        <v>25994</v>
      </c>
      <c r="K15" s="126">
        <v>23098</v>
      </c>
      <c r="L15" s="126">
        <v>23439</v>
      </c>
      <c r="M15" s="126">
        <v>19273</v>
      </c>
      <c r="N15" s="126">
        <v>20540</v>
      </c>
      <c r="O15" s="126">
        <v>16447</v>
      </c>
      <c r="P15" s="126">
        <v>10342</v>
      </c>
      <c r="Q15" s="126">
        <v>12812</v>
      </c>
    </row>
    <row r="16" spans="1:17">
      <c r="A16" s="1365"/>
      <c r="B16" s="125" t="s">
        <v>182</v>
      </c>
      <c r="C16" s="126">
        <v>40355</v>
      </c>
      <c r="D16" s="126">
        <v>45252</v>
      </c>
      <c r="E16" s="126">
        <v>43764</v>
      </c>
      <c r="F16" s="126">
        <v>42248</v>
      </c>
      <c r="G16" s="126">
        <v>40450</v>
      </c>
      <c r="H16" s="126">
        <v>44680</v>
      </c>
      <c r="I16" s="126">
        <v>49044</v>
      </c>
      <c r="J16" s="126">
        <v>47711</v>
      </c>
      <c r="K16" s="126">
        <v>47922</v>
      </c>
      <c r="L16" s="126">
        <v>46095</v>
      </c>
      <c r="M16" s="126">
        <v>43615</v>
      </c>
      <c r="N16" s="126">
        <v>52446</v>
      </c>
      <c r="O16" s="126">
        <v>45766</v>
      </c>
      <c r="P16" s="126">
        <v>27993</v>
      </c>
      <c r="Q16" s="126">
        <v>35570</v>
      </c>
    </row>
    <row r="17" spans="1:17">
      <c r="A17" s="1365"/>
      <c r="B17" s="125" t="s">
        <v>183</v>
      </c>
      <c r="C17" s="126">
        <v>60211</v>
      </c>
      <c r="D17" s="126">
        <v>69295</v>
      </c>
      <c r="E17" s="126">
        <v>62909</v>
      </c>
      <c r="F17" s="126">
        <v>60341</v>
      </c>
      <c r="G17" s="126">
        <v>60160</v>
      </c>
      <c r="H17" s="126">
        <v>66963</v>
      </c>
      <c r="I17" s="126">
        <v>70612</v>
      </c>
      <c r="J17" s="126">
        <v>63907</v>
      </c>
      <c r="K17" s="126">
        <v>69740</v>
      </c>
      <c r="L17" s="126">
        <v>72991</v>
      </c>
      <c r="M17" s="126">
        <v>75430</v>
      </c>
      <c r="N17" s="126">
        <v>83663</v>
      </c>
      <c r="O17" s="126">
        <v>84045</v>
      </c>
      <c r="P17" s="126">
        <v>62818</v>
      </c>
      <c r="Q17" s="126">
        <v>78236</v>
      </c>
    </row>
    <row r="18" spans="1:17">
      <c r="A18" s="1365"/>
      <c r="B18" s="125" t="s">
        <v>184</v>
      </c>
      <c r="C18" s="126">
        <v>1620</v>
      </c>
      <c r="D18" s="126">
        <v>1007</v>
      </c>
      <c r="E18" s="126">
        <v>1067</v>
      </c>
      <c r="F18" s="126">
        <v>1839</v>
      </c>
      <c r="G18" s="126">
        <v>1277</v>
      </c>
      <c r="H18" s="126">
        <v>1341</v>
      </c>
      <c r="I18" s="126">
        <v>1034</v>
      </c>
      <c r="J18" s="126">
        <v>527</v>
      </c>
      <c r="K18" s="126">
        <v>901</v>
      </c>
      <c r="L18" s="126">
        <v>716</v>
      </c>
      <c r="M18" s="126">
        <v>0</v>
      </c>
      <c r="N18" s="126">
        <v>229</v>
      </c>
      <c r="O18" s="126">
        <v>0</v>
      </c>
      <c r="P18" s="126">
        <v>175</v>
      </c>
      <c r="Q18" s="126">
        <v>587</v>
      </c>
    </row>
    <row r="19" spans="1:17">
      <c r="A19" s="1365"/>
      <c r="B19" s="125" t="s">
        <v>185</v>
      </c>
      <c r="C19" s="126">
        <v>16955</v>
      </c>
      <c r="D19" s="126">
        <v>18014</v>
      </c>
      <c r="E19" s="126">
        <v>18112</v>
      </c>
      <c r="F19" s="126">
        <v>18758</v>
      </c>
      <c r="G19" s="126">
        <v>15634</v>
      </c>
      <c r="H19" s="126">
        <v>22369</v>
      </c>
      <c r="I19" s="126">
        <v>21884</v>
      </c>
      <c r="J19" s="126">
        <v>20258</v>
      </c>
      <c r="K19" s="126">
        <v>22090</v>
      </c>
      <c r="L19" s="126">
        <v>25352</v>
      </c>
      <c r="M19" s="126">
        <v>21753</v>
      </c>
      <c r="N19" s="126">
        <v>22917</v>
      </c>
      <c r="O19" s="126">
        <v>27573</v>
      </c>
      <c r="P19" s="126">
        <v>29472</v>
      </c>
      <c r="Q19" s="126">
        <v>22055</v>
      </c>
    </row>
    <row r="20" spans="1:17">
      <c r="A20" s="1365"/>
      <c r="B20" s="125" t="s">
        <v>186</v>
      </c>
      <c r="C20" s="126">
        <v>299</v>
      </c>
      <c r="D20" s="126">
        <v>100</v>
      </c>
      <c r="E20" s="126">
        <v>164</v>
      </c>
      <c r="F20" s="126">
        <v>191</v>
      </c>
      <c r="G20" s="126">
        <v>853</v>
      </c>
      <c r="H20" s="126">
        <v>423</v>
      </c>
      <c r="I20" s="126">
        <v>610</v>
      </c>
      <c r="J20" s="126">
        <v>492</v>
      </c>
      <c r="K20" s="126">
        <v>812</v>
      </c>
      <c r="L20" s="126">
        <v>481</v>
      </c>
      <c r="M20" s="126">
        <v>1354</v>
      </c>
      <c r="N20" s="126">
        <v>1097</v>
      </c>
      <c r="O20" s="126">
        <v>519</v>
      </c>
      <c r="P20" s="126">
        <v>0</v>
      </c>
      <c r="Q20" s="126">
        <v>216</v>
      </c>
    </row>
    <row r="21" spans="1:17" ht="22.5" customHeight="1">
      <c r="A21" s="1365"/>
      <c r="B21" s="122" t="s">
        <v>151</v>
      </c>
      <c r="C21" s="123">
        <v>79277</v>
      </c>
      <c r="D21" s="123">
        <v>78421</v>
      </c>
      <c r="E21" s="123">
        <v>76795</v>
      </c>
      <c r="F21" s="123">
        <v>75872</v>
      </c>
      <c r="G21" s="123">
        <v>72673</v>
      </c>
      <c r="H21" s="123">
        <v>86160</v>
      </c>
      <c r="I21" s="123">
        <v>95108</v>
      </c>
      <c r="J21" s="123">
        <v>92569</v>
      </c>
      <c r="K21" s="123">
        <v>85789</v>
      </c>
      <c r="L21" s="123">
        <v>91544</v>
      </c>
      <c r="M21" s="123">
        <v>91750</v>
      </c>
      <c r="N21" s="123">
        <v>95163</v>
      </c>
      <c r="O21" s="123">
        <v>95394</v>
      </c>
      <c r="P21" s="123">
        <f>SUM(P22:P29)</f>
        <v>73423</v>
      </c>
      <c r="Q21" s="123">
        <f>SUM(Q22:Q29)</f>
        <v>75033</v>
      </c>
    </row>
    <row r="22" spans="1:17">
      <c r="A22" s="1365"/>
      <c r="B22" s="125" t="s">
        <v>179</v>
      </c>
      <c r="C22" s="126">
        <v>1918</v>
      </c>
      <c r="D22" s="126">
        <v>960</v>
      </c>
      <c r="E22" s="126">
        <v>2252</v>
      </c>
      <c r="F22" s="126">
        <v>1549</v>
      </c>
      <c r="G22" s="126">
        <v>756</v>
      </c>
      <c r="H22" s="126">
        <v>2242</v>
      </c>
      <c r="I22" s="126">
        <v>2491</v>
      </c>
      <c r="J22" s="126">
        <v>1688</v>
      </c>
      <c r="K22" s="126">
        <v>2176</v>
      </c>
      <c r="L22" s="126">
        <v>3305</v>
      </c>
      <c r="M22" s="126">
        <v>2633</v>
      </c>
      <c r="N22" s="126">
        <v>1042</v>
      </c>
      <c r="O22" s="126">
        <v>1251</v>
      </c>
      <c r="P22" s="126">
        <v>435</v>
      </c>
      <c r="Q22" s="126">
        <v>1049</v>
      </c>
    </row>
    <row r="23" spans="1:17">
      <c r="A23" s="1365"/>
      <c r="B23" s="125" t="s">
        <v>180</v>
      </c>
      <c r="C23" s="126">
        <v>1744</v>
      </c>
      <c r="D23" s="126">
        <v>1863</v>
      </c>
      <c r="E23" s="126">
        <v>440</v>
      </c>
      <c r="F23" s="126">
        <v>1600</v>
      </c>
      <c r="G23" s="126">
        <v>1002</v>
      </c>
      <c r="H23" s="126">
        <v>1996</v>
      </c>
      <c r="I23" s="126">
        <v>1891</v>
      </c>
      <c r="J23" s="126">
        <v>1723</v>
      </c>
      <c r="K23" s="126">
        <v>1511</v>
      </c>
      <c r="L23" s="126">
        <v>793</v>
      </c>
      <c r="M23" s="126">
        <v>659</v>
      </c>
      <c r="N23" s="126">
        <v>1390</v>
      </c>
      <c r="O23" s="126">
        <v>408</v>
      </c>
      <c r="P23" s="126">
        <v>0</v>
      </c>
      <c r="Q23" s="126">
        <v>387</v>
      </c>
    </row>
    <row r="24" spans="1:17">
      <c r="A24" s="1365"/>
      <c r="B24" s="125" t="s">
        <v>181</v>
      </c>
      <c r="C24" s="126">
        <v>11388</v>
      </c>
      <c r="D24" s="126">
        <v>8730</v>
      </c>
      <c r="E24" s="126">
        <v>9989</v>
      </c>
      <c r="F24" s="126">
        <v>8584</v>
      </c>
      <c r="G24" s="126">
        <v>7889</v>
      </c>
      <c r="H24" s="126">
        <v>8864</v>
      </c>
      <c r="I24" s="126">
        <v>9622</v>
      </c>
      <c r="J24" s="126">
        <v>8282</v>
      </c>
      <c r="K24" s="126">
        <v>8509</v>
      </c>
      <c r="L24" s="126">
        <v>10080</v>
      </c>
      <c r="M24" s="126">
        <v>7623</v>
      </c>
      <c r="N24" s="126">
        <v>6714</v>
      </c>
      <c r="O24" s="126">
        <v>6898</v>
      </c>
      <c r="P24" s="126">
        <v>1027</v>
      </c>
      <c r="Q24" s="126">
        <v>4563</v>
      </c>
    </row>
    <row r="25" spans="1:17">
      <c r="A25" s="1365"/>
      <c r="B25" s="125" t="s">
        <v>182</v>
      </c>
      <c r="C25" s="126">
        <v>11809</v>
      </c>
      <c r="D25" s="126">
        <v>13696</v>
      </c>
      <c r="E25" s="126">
        <v>12523</v>
      </c>
      <c r="F25" s="126">
        <v>12088</v>
      </c>
      <c r="G25" s="126">
        <v>9595</v>
      </c>
      <c r="H25" s="126">
        <v>12572</v>
      </c>
      <c r="I25" s="126">
        <v>16000</v>
      </c>
      <c r="J25" s="126">
        <v>15551</v>
      </c>
      <c r="K25" s="126">
        <v>13784</v>
      </c>
      <c r="L25" s="126">
        <v>15337</v>
      </c>
      <c r="M25" s="126">
        <v>12695</v>
      </c>
      <c r="N25" s="126">
        <v>17245</v>
      </c>
      <c r="O25" s="126">
        <v>16232</v>
      </c>
      <c r="P25" s="126">
        <v>8354</v>
      </c>
      <c r="Q25" s="126">
        <v>8244</v>
      </c>
    </row>
    <row r="26" spans="1:17">
      <c r="A26" s="1365"/>
      <c r="B26" s="125" t="s">
        <v>183</v>
      </c>
      <c r="C26" s="126">
        <v>29478</v>
      </c>
      <c r="D26" s="126">
        <v>29124</v>
      </c>
      <c r="E26" s="126">
        <v>30688</v>
      </c>
      <c r="F26" s="126">
        <v>31606</v>
      </c>
      <c r="G26" s="126">
        <v>30986</v>
      </c>
      <c r="H26" s="126">
        <v>36054</v>
      </c>
      <c r="I26" s="126">
        <v>37635</v>
      </c>
      <c r="J26" s="126">
        <v>36306</v>
      </c>
      <c r="K26" s="126">
        <v>33618</v>
      </c>
      <c r="L26" s="126">
        <v>36041</v>
      </c>
      <c r="M26" s="126">
        <v>40969</v>
      </c>
      <c r="N26" s="126">
        <v>42611</v>
      </c>
      <c r="O26" s="126">
        <v>39521</v>
      </c>
      <c r="P26" s="126">
        <v>29836</v>
      </c>
      <c r="Q26" s="126">
        <v>36498</v>
      </c>
    </row>
    <row r="27" spans="1:17">
      <c r="A27" s="1365"/>
      <c r="B27" s="125" t="s">
        <v>184</v>
      </c>
      <c r="C27" s="126">
        <v>492</v>
      </c>
      <c r="D27" s="126">
        <v>731</v>
      </c>
      <c r="E27" s="126">
        <v>211</v>
      </c>
      <c r="F27" s="126">
        <v>29</v>
      </c>
      <c r="G27" s="126">
        <v>0</v>
      </c>
      <c r="H27" s="126">
        <v>466</v>
      </c>
      <c r="I27" s="126">
        <v>0</v>
      </c>
      <c r="J27" s="126">
        <v>178</v>
      </c>
      <c r="K27" s="126">
        <v>108</v>
      </c>
      <c r="L27" s="126">
        <v>369</v>
      </c>
      <c r="M27" s="126">
        <v>0</v>
      </c>
      <c r="N27" s="126">
        <v>0</v>
      </c>
      <c r="O27" s="126">
        <v>367</v>
      </c>
      <c r="P27" s="126">
        <v>138</v>
      </c>
      <c r="Q27" s="126">
        <v>0</v>
      </c>
    </row>
    <row r="28" spans="1:17">
      <c r="A28" s="1365"/>
      <c r="B28" s="125" t="s">
        <v>185</v>
      </c>
      <c r="C28" s="126">
        <v>22142</v>
      </c>
      <c r="D28" s="126">
        <v>23296</v>
      </c>
      <c r="E28" s="126">
        <v>20554</v>
      </c>
      <c r="F28" s="126">
        <v>20216</v>
      </c>
      <c r="G28" s="126">
        <v>21149</v>
      </c>
      <c r="H28" s="126">
        <v>23542</v>
      </c>
      <c r="I28" s="126">
        <v>27128</v>
      </c>
      <c r="J28" s="126">
        <v>27388</v>
      </c>
      <c r="K28" s="126">
        <v>23987</v>
      </c>
      <c r="L28" s="126">
        <v>24205</v>
      </c>
      <c r="M28" s="126">
        <v>26127</v>
      </c>
      <c r="N28" s="126">
        <v>25898</v>
      </c>
      <c r="O28" s="126">
        <v>30050</v>
      </c>
      <c r="P28" s="126">
        <v>33506</v>
      </c>
      <c r="Q28" s="126">
        <v>23889</v>
      </c>
    </row>
    <row r="29" spans="1:17">
      <c r="A29" s="1366"/>
      <c r="B29" s="375" t="s">
        <v>186</v>
      </c>
      <c r="C29" s="328">
        <v>306</v>
      </c>
      <c r="D29" s="328">
        <v>21</v>
      </c>
      <c r="E29" s="328">
        <v>138</v>
      </c>
      <c r="F29" s="328">
        <v>200</v>
      </c>
      <c r="G29" s="328">
        <v>1296</v>
      </c>
      <c r="H29" s="328">
        <v>424</v>
      </c>
      <c r="I29" s="328">
        <v>341</v>
      </c>
      <c r="J29" s="328">
        <v>1453</v>
      </c>
      <c r="K29" s="328">
        <v>2096</v>
      </c>
      <c r="L29" s="328">
        <v>1414</v>
      </c>
      <c r="M29" s="328">
        <v>1044</v>
      </c>
      <c r="N29" s="328">
        <v>263</v>
      </c>
      <c r="O29" s="328">
        <v>667</v>
      </c>
      <c r="P29" s="328">
        <v>127</v>
      </c>
      <c r="Q29" s="328">
        <v>403</v>
      </c>
    </row>
  </sheetData>
  <mergeCells count="2">
    <mergeCell ref="A2:A29"/>
    <mergeCell ref="A1:Q1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</sheetPr>
  <dimension ref="A1:S29"/>
  <sheetViews>
    <sheetView showGridLines="0" workbookViewId="0">
      <selection activeCell="C3" sqref="C3"/>
    </sheetView>
  </sheetViews>
  <sheetFormatPr baseColWidth="10" defaultColWidth="11.44140625" defaultRowHeight="13.8"/>
  <cols>
    <col min="1" max="1" width="7.88671875" style="11" customWidth="1"/>
    <col min="2" max="2" width="18.109375" style="11" customWidth="1"/>
    <col min="3" max="17" width="10.33203125" style="11" customWidth="1"/>
    <col min="18" max="18" width="11.44140625" style="11"/>
    <col min="19" max="19" width="11.44140625" style="44"/>
    <col min="20" max="16384" width="11.44140625" style="11"/>
  </cols>
  <sheetData>
    <row r="1" spans="1:17" ht="33" customHeight="1">
      <c r="A1" s="1367" t="s">
        <v>347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41.4">
      <c r="A2" s="1496" t="s">
        <v>302</v>
      </c>
      <c r="B2" s="129" t="s">
        <v>178</v>
      </c>
      <c r="C2" s="130">
        <v>2007</v>
      </c>
      <c r="D2" s="130">
        <v>2008</v>
      </c>
      <c r="E2" s="130">
        <v>2009</v>
      </c>
      <c r="F2" s="130">
        <v>2010</v>
      </c>
      <c r="G2" s="130">
        <v>2011</v>
      </c>
      <c r="H2" s="130">
        <v>2012</v>
      </c>
      <c r="I2" s="130">
        <v>2013</v>
      </c>
      <c r="J2" s="130">
        <v>2014</v>
      </c>
      <c r="K2" s="130">
        <v>2015</v>
      </c>
      <c r="L2" s="490">
        <v>2016</v>
      </c>
      <c r="M2" s="576">
        <v>2017</v>
      </c>
      <c r="N2" s="589">
        <v>2018</v>
      </c>
      <c r="O2" s="734">
        <v>2019</v>
      </c>
      <c r="P2" s="839">
        <v>2020</v>
      </c>
      <c r="Q2" s="838">
        <v>2021</v>
      </c>
    </row>
    <row r="3" spans="1:17" ht="22.5" customHeight="1">
      <c r="A3" s="1365"/>
      <c r="B3" s="122" t="s">
        <v>119</v>
      </c>
      <c r="C3" s="123">
        <v>42289</v>
      </c>
      <c r="D3" s="123">
        <v>40605</v>
      </c>
      <c r="E3" s="123">
        <v>43509</v>
      </c>
      <c r="F3" s="123">
        <v>41586</v>
      </c>
      <c r="G3" s="123">
        <v>31762</v>
      </c>
      <c r="H3" s="123">
        <v>29862</v>
      </c>
      <c r="I3" s="123">
        <v>32857</v>
      </c>
      <c r="J3" s="123">
        <v>37021</v>
      </c>
      <c r="K3" s="123">
        <v>38440</v>
      </c>
      <c r="L3" s="123">
        <v>42333</v>
      </c>
      <c r="M3" s="123">
        <v>50994</v>
      </c>
      <c r="N3" s="123">
        <v>52146</v>
      </c>
      <c r="O3" s="123">
        <v>61219</v>
      </c>
      <c r="P3" s="123">
        <f>SUM(P4:P11)</f>
        <v>138190</v>
      </c>
      <c r="Q3" s="123">
        <f>SUM(Q4:Q11)</f>
        <v>71323</v>
      </c>
    </row>
    <row r="4" spans="1:17">
      <c r="A4" s="1365"/>
      <c r="B4" s="125" t="s">
        <v>179</v>
      </c>
      <c r="C4" s="126">
        <v>217</v>
      </c>
      <c r="D4" s="126">
        <v>147</v>
      </c>
      <c r="E4" s="126">
        <v>0</v>
      </c>
      <c r="F4" s="126">
        <v>40</v>
      </c>
      <c r="G4" s="126">
        <v>66</v>
      </c>
      <c r="H4" s="126">
        <v>74</v>
      </c>
      <c r="I4" s="126">
        <v>41</v>
      </c>
      <c r="J4" s="126">
        <v>65</v>
      </c>
      <c r="K4" s="126">
        <v>85</v>
      </c>
      <c r="L4" s="126">
        <v>128</v>
      </c>
      <c r="M4" s="126">
        <v>464</v>
      </c>
      <c r="N4" s="126">
        <v>110</v>
      </c>
      <c r="O4" s="126">
        <v>485</v>
      </c>
      <c r="P4" s="126">
        <f>+P13+P22</f>
        <v>849</v>
      </c>
      <c r="Q4" s="126">
        <f>+Q13+Q22</f>
        <v>463</v>
      </c>
    </row>
    <row r="5" spans="1:17">
      <c r="A5" s="1365"/>
      <c r="B5" s="125" t="s">
        <v>180</v>
      </c>
      <c r="C5" s="126">
        <v>295</v>
      </c>
      <c r="D5" s="126">
        <v>210</v>
      </c>
      <c r="E5" s="126">
        <v>172</v>
      </c>
      <c r="F5" s="126">
        <v>197</v>
      </c>
      <c r="G5" s="126">
        <v>363</v>
      </c>
      <c r="H5" s="126">
        <v>62</v>
      </c>
      <c r="I5" s="126">
        <v>584</v>
      </c>
      <c r="J5" s="126">
        <v>653</v>
      </c>
      <c r="K5" s="126">
        <v>114</v>
      </c>
      <c r="L5" s="126">
        <v>456</v>
      </c>
      <c r="M5" s="126">
        <v>83</v>
      </c>
      <c r="N5" s="126">
        <v>318</v>
      </c>
      <c r="O5" s="126">
        <v>174</v>
      </c>
      <c r="P5" s="126">
        <f t="shared" ref="P5:Q11" si="0">+P14+P23</f>
        <v>678</v>
      </c>
      <c r="Q5" s="126">
        <f t="shared" si="0"/>
        <v>2175</v>
      </c>
    </row>
    <row r="6" spans="1:17">
      <c r="A6" s="1365"/>
      <c r="B6" s="125" t="s">
        <v>181</v>
      </c>
      <c r="C6" s="126">
        <v>4446</v>
      </c>
      <c r="D6" s="126">
        <v>3510</v>
      </c>
      <c r="E6" s="126">
        <v>3465</v>
      </c>
      <c r="F6" s="126">
        <v>4144</v>
      </c>
      <c r="G6" s="126">
        <v>2787</v>
      </c>
      <c r="H6" s="126">
        <v>2801</v>
      </c>
      <c r="I6" s="126">
        <v>2963</v>
      </c>
      <c r="J6" s="126">
        <v>2772</v>
      </c>
      <c r="K6" s="126">
        <v>1351</v>
      </c>
      <c r="L6" s="126">
        <v>3263</v>
      </c>
      <c r="M6" s="126">
        <v>2853</v>
      </c>
      <c r="N6" s="126">
        <v>1842</v>
      </c>
      <c r="O6" s="126">
        <v>3122</v>
      </c>
      <c r="P6" s="126">
        <f t="shared" si="0"/>
        <v>3796</v>
      </c>
      <c r="Q6" s="126">
        <f t="shared" si="0"/>
        <v>13629</v>
      </c>
    </row>
    <row r="7" spans="1:17">
      <c r="A7" s="1365"/>
      <c r="B7" s="125" t="s">
        <v>182</v>
      </c>
      <c r="C7" s="126">
        <v>9971</v>
      </c>
      <c r="D7" s="126">
        <v>9869</v>
      </c>
      <c r="E7" s="126">
        <v>9813</v>
      </c>
      <c r="F7" s="126">
        <v>9358</v>
      </c>
      <c r="G7" s="126">
        <v>6804</v>
      </c>
      <c r="H7" s="126">
        <v>5821</v>
      </c>
      <c r="I7" s="126">
        <v>6585</v>
      </c>
      <c r="J7" s="126">
        <v>9736</v>
      </c>
      <c r="K7" s="126">
        <v>7325</v>
      </c>
      <c r="L7" s="126">
        <v>8985</v>
      </c>
      <c r="M7" s="126">
        <v>11489</v>
      </c>
      <c r="N7" s="126">
        <v>10076</v>
      </c>
      <c r="O7" s="126">
        <v>12114</v>
      </c>
      <c r="P7" s="126">
        <f t="shared" si="0"/>
        <v>13120</v>
      </c>
      <c r="Q7" s="126">
        <f t="shared" si="0"/>
        <v>38876</v>
      </c>
    </row>
    <row r="8" spans="1:17">
      <c r="A8" s="1365"/>
      <c r="B8" s="125" t="s">
        <v>183</v>
      </c>
      <c r="C8" s="126">
        <v>19480</v>
      </c>
      <c r="D8" s="126">
        <v>19570</v>
      </c>
      <c r="E8" s="126">
        <v>21528</v>
      </c>
      <c r="F8" s="126">
        <v>20726</v>
      </c>
      <c r="G8" s="126">
        <v>18151</v>
      </c>
      <c r="H8" s="126">
        <v>15456</v>
      </c>
      <c r="I8" s="126">
        <v>17002</v>
      </c>
      <c r="J8" s="126">
        <v>17449</v>
      </c>
      <c r="K8" s="126">
        <v>21406</v>
      </c>
      <c r="L8" s="126">
        <v>22111</v>
      </c>
      <c r="M8" s="126">
        <v>27086</v>
      </c>
      <c r="N8" s="126">
        <v>28379</v>
      </c>
      <c r="O8" s="126">
        <v>30634</v>
      </c>
      <c r="P8" s="126">
        <f t="shared" si="0"/>
        <v>65355</v>
      </c>
      <c r="Q8" s="126">
        <f t="shared" si="0"/>
        <v>385</v>
      </c>
    </row>
    <row r="9" spans="1:17">
      <c r="A9" s="1365"/>
      <c r="B9" s="125" t="s">
        <v>184</v>
      </c>
      <c r="C9" s="126">
        <v>617</v>
      </c>
      <c r="D9" s="126">
        <v>401</v>
      </c>
      <c r="E9" s="126">
        <v>663</v>
      </c>
      <c r="F9" s="126">
        <v>700</v>
      </c>
      <c r="G9" s="126">
        <v>299</v>
      </c>
      <c r="H9" s="126">
        <v>209</v>
      </c>
      <c r="I9" s="126">
        <v>213</v>
      </c>
      <c r="J9" s="126">
        <v>96</v>
      </c>
      <c r="K9" s="126">
        <v>156</v>
      </c>
      <c r="L9" s="126">
        <v>9</v>
      </c>
      <c r="M9" s="126">
        <v>300</v>
      </c>
      <c r="N9" s="126">
        <v>294</v>
      </c>
      <c r="O9" s="126">
        <v>358</v>
      </c>
      <c r="P9" s="126">
        <f t="shared" si="0"/>
        <v>0</v>
      </c>
      <c r="Q9" s="126">
        <f t="shared" si="0"/>
        <v>15573</v>
      </c>
    </row>
    <row r="10" spans="1:17">
      <c r="A10" s="1365"/>
      <c r="B10" s="125" t="s">
        <v>185</v>
      </c>
      <c r="C10" s="126">
        <v>7113</v>
      </c>
      <c r="D10" s="126">
        <v>6843</v>
      </c>
      <c r="E10" s="126">
        <v>7770</v>
      </c>
      <c r="F10" s="126">
        <v>6223</v>
      </c>
      <c r="G10" s="126">
        <v>3007</v>
      </c>
      <c r="H10" s="126">
        <v>5308</v>
      </c>
      <c r="I10" s="126">
        <v>5396</v>
      </c>
      <c r="J10" s="126">
        <v>5792</v>
      </c>
      <c r="K10" s="126">
        <v>7513</v>
      </c>
      <c r="L10" s="126">
        <v>7381</v>
      </c>
      <c r="M10" s="126">
        <v>8619</v>
      </c>
      <c r="N10" s="126">
        <v>11127</v>
      </c>
      <c r="O10" s="126">
        <v>14151</v>
      </c>
      <c r="P10" s="126">
        <f t="shared" si="0"/>
        <v>53352</v>
      </c>
      <c r="Q10" s="126">
        <f t="shared" si="0"/>
        <v>222</v>
      </c>
    </row>
    <row r="11" spans="1:17">
      <c r="A11" s="1365"/>
      <c r="B11" s="125" t="s">
        <v>186</v>
      </c>
      <c r="C11" s="126">
        <v>150</v>
      </c>
      <c r="D11" s="126">
        <v>55</v>
      </c>
      <c r="E11" s="126">
        <v>98</v>
      </c>
      <c r="F11" s="126">
        <v>198</v>
      </c>
      <c r="G11" s="126">
        <v>285</v>
      </c>
      <c r="H11" s="126">
        <v>131</v>
      </c>
      <c r="I11" s="126">
        <v>73</v>
      </c>
      <c r="J11" s="126">
        <v>458</v>
      </c>
      <c r="K11" s="126">
        <v>490</v>
      </c>
      <c r="L11" s="126">
        <v>0</v>
      </c>
      <c r="M11" s="126">
        <v>100</v>
      </c>
      <c r="N11" s="126">
        <v>0</v>
      </c>
      <c r="O11" s="126">
        <v>181</v>
      </c>
      <c r="P11" s="126">
        <f t="shared" si="0"/>
        <v>1040</v>
      </c>
      <c r="Q11" s="126">
        <f t="shared" si="0"/>
        <v>0</v>
      </c>
    </row>
    <row r="12" spans="1:17" ht="22.5" customHeight="1">
      <c r="A12" s="1365"/>
      <c r="B12" s="122" t="s">
        <v>150</v>
      </c>
      <c r="C12" s="123">
        <v>21467</v>
      </c>
      <c r="D12" s="123">
        <v>21812</v>
      </c>
      <c r="E12" s="123">
        <v>22340</v>
      </c>
      <c r="F12" s="123">
        <v>21716</v>
      </c>
      <c r="G12" s="123">
        <v>19232</v>
      </c>
      <c r="H12" s="123">
        <v>16711</v>
      </c>
      <c r="I12" s="123">
        <v>17492</v>
      </c>
      <c r="J12" s="123">
        <v>20863</v>
      </c>
      <c r="K12" s="123">
        <v>19822</v>
      </c>
      <c r="L12" s="123">
        <v>22357</v>
      </c>
      <c r="M12" s="123">
        <v>25866</v>
      </c>
      <c r="N12" s="123">
        <v>25436</v>
      </c>
      <c r="O12" s="123">
        <v>30979</v>
      </c>
      <c r="P12" s="123">
        <f>SUM(P13:P20)</f>
        <v>59021</v>
      </c>
      <c r="Q12" s="123">
        <f>SUM(Q13:Q20)</f>
        <v>41283</v>
      </c>
    </row>
    <row r="13" spans="1:17">
      <c r="A13" s="1365"/>
      <c r="B13" s="125" t="s">
        <v>179</v>
      </c>
      <c r="C13" s="126">
        <v>92</v>
      </c>
      <c r="D13" s="126">
        <v>23</v>
      </c>
      <c r="E13" s="126">
        <v>0</v>
      </c>
      <c r="F13" s="126">
        <v>40</v>
      </c>
      <c r="G13" s="126">
        <v>66</v>
      </c>
      <c r="H13" s="126">
        <v>34</v>
      </c>
      <c r="I13" s="126">
        <v>0</v>
      </c>
      <c r="J13" s="126">
        <v>0</v>
      </c>
      <c r="K13" s="126">
        <v>0</v>
      </c>
      <c r="L13" s="126">
        <v>128</v>
      </c>
      <c r="M13" s="126">
        <v>464</v>
      </c>
      <c r="N13" s="126">
        <v>110</v>
      </c>
      <c r="O13" s="126">
        <v>394</v>
      </c>
      <c r="P13" s="126">
        <v>0</v>
      </c>
      <c r="Q13" s="126">
        <v>343</v>
      </c>
    </row>
    <row r="14" spans="1:17">
      <c r="A14" s="1365"/>
      <c r="B14" s="125" t="s">
        <v>180</v>
      </c>
      <c r="C14" s="126">
        <v>190</v>
      </c>
      <c r="D14" s="126">
        <v>162</v>
      </c>
      <c r="E14" s="126">
        <v>158</v>
      </c>
      <c r="F14" s="126">
        <v>197</v>
      </c>
      <c r="G14" s="126">
        <v>314</v>
      </c>
      <c r="H14" s="126">
        <v>62</v>
      </c>
      <c r="I14" s="126">
        <v>451</v>
      </c>
      <c r="J14" s="126">
        <v>555</v>
      </c>
      <c r="K14" s="126">
        <v>81</v>
      </c>
      <c r="L14" s="126">
        <v>456</v>
      </c>
      <c r="M14" s="126">
        <v>83</v>
      </c>
      <c r="N14" s="126">
        <v>141</v>
      </c>
      <c r="O14" s="126">
        <v>51</v>
      </c>
      <c r="P14" s="126">
        <v>678</v>
      </c>
      <c r="Q14" s="126">
        <v>1225</v>
      </c>
    </row>
    <row r="15" spans="1:17">
      <c r="A15" s="1365"/>
      <c r="B15" s="125" t="s">
        <v>181</v>
      </c>
      <c r="C15" s="126">
        <v>2843</v>
      </c>
      <c r="D15" s="126">
        <v>2438</v>
      </c>
      <c r="E15" s="126">
        <v>2377</v>
      </c>
      <c r="F15" s="126">
        <v>2984</v>
      </c>
      <c r="G15" s="126">
        <v>2350</v>
      </c>
      <c r="H15" s="126">
        <v>1890</v>
      </c>
      <c r="I15" s="126">
        <v>2455</v>
      </c>
      <c r="J15" s="126">
        <v>1685</v>
      </c>
      <c r="K15" s="126">
        <v>896</v>
      </c>
      <c r="L15" s="126">
        <v>2917</v>
      </c>
      <c r="M15" s="126">
        <v>2462</v>
      </c>
      <c r="N15" s="126">
        <v>1425</v>
      </c>
      <c r="O15" s="126">
        <v>2290</v>
      </c>
      <c r="P15" s="126">
        <v>2076</v>
      </c>
      <c r="Q15" s="126">
        <v>11488</v>
      </c>
    </row>
    <row r="16" spans="1:17">
      <c r="A16" s="1365"/>
      <c r="B16" s="125" t="s">
        <v>182</v>
      </c>
      <c r="C16" s="126">
        <v>6646</v>
      </c>
      <c r="D16" s="126">
        <v>6610</v>
      </c>
      <c r="E16" s="126">
        <v>6108</v>
      </c>
      <c r="F16" s="126">
        <v>5951</v>
      </c>
      <c r="G16" s="126">
        <v>4958</v>
      </c>
      <c r="H16" s="126">
        <v>4615</v>
      </c>
      <c r="I16" s="126">
        <v>4636</v>
      </c>
      <c r="J16" s="126">
        <v>6800</v>
      </c>
      <c r="K16" s="126">
        <v>5369</v>
      </c>
      <c r="L16" s="126">
        <v>5432</v>
      </c>
      <c r="M16" s="126">
        <v>7198</v>
      </c>
      <c r="N16" s="126">
        <v>7079</v>
      </c>
      <c r="O16" s="126">
        <v>8823</v>
      </c>
      <c r="P16" s="126">
        <v>7308</v>
      </c>
      <c r="Q16" s="126">
        <v>22580</v>
      </c>
    </row>
    <row r="17" spans="1:17">
      <c r="A17" s="1365"/>
      <c r="B17" s="125" t="s">
        <v>183</v>
      </c>
      <c r="C17" s="126">
        <v>8351</v>
      </c>
      <c r="D17" s="126">
        <v>9829</v>
      </c>
      <c r="E17" s="126">
        <v>10381</v>
      </c>
      <c r="F17" s="126">
        <v>9719</v>
      </c>
      <c r="G17" s="126">
        <v>10070</v>
      </c>
      <c r="H17" s="126">
        <v>7948</v>
      </c>
      <c r="I17" s="126">
        <v>8288</v>
      </c>
      <c r="J17" s="126">
        <v>8978</v>
      </c>
      <c r="K17" s="126">
        <v>9768</v>
      </c>
      <c r="L17" s="126">
        <v>10926</v>
      </c>
      <c r="M17" s="126">
        <v>12288</v>
      </c>
      <c r="N17" s="126">
        <v>13340</v>
      </c>
      <c r="O17" s="126">
        <v>15743</v>
      </c>
      <c r="P17" s="126">
        <v>30204</v>
      </c>
      <c r="Q17" s="126">
        <v>154</v>
      </c>
    </row>
    <row r="18" spans="1:17">
      <c r="A18" s="1365"/>
      <c r="B18" s="125" t="s">
        <v>184</v>
      </c>
      <c r="C18" s="126">
        <v>252</v>
      </c>
      <c r="D18" s="126">
        <v>401</v>
      </c>
      <c r="E18" s="126">
        <v>554</v>
      </c>
      <c r="F18" s="126">
        <v>618</v>
      </c>
      <c r="G18" s="126">
        <v>253</v>
      </c>
      <c r="H18" s="126">
        <v>121</v>
      </c>
      <c r="I18" s="126">
        <v>116</v>
      </c>
      <c r="J18" s="126">
        <v>96</v>
      </c>
      <c r="K18" s="126">
        <v>69</v>
      </c>
      <c r="L18" s="126">
        <v>9</v>
      </c>
      <c r="M18" s="126">
        <v>300</v>
      </c>
      <c r="N18" s="126">
        <v>99</v>
      </c>
      <c r="O18" s="126">
        <v>244</v>
      </c>
      <c r="P18" s="126">
        <v>0</v>
      </c>
      <c r="Q18" s="126">
        <v>5348</v>
      </c>
    </row>
    <row r="19" spans="1:17">
      <c r="A19" s="1365"/>
      <c r="B19" s="125" t="s">
        <v>185</v>
      </c>
      <c r="C19" s="126">
        <v>3093</v>
      </c>
      <c r="D19" s="126">
        <v>2349</v>
      </c>
      <c r="E19" s="126">
        <v>2762</v>
      </c>
      <c r="F19" s="126">
        <v>2207</v>
      </c>
      <c r="G19" s="126">
        <v>984</v>
      </c>
      <c r="H19" s="126">
        <v>2019</v>
      </c>
      <c r="I19" s="126">
        <v>1546</v>
      </c>
      <c r="J19" s="126">
        <v>2291</v>
      </c>
      <c r="K19" s="126">
        <v>3639</v>
      </c>
      <c r="L19" s="126">
        <v>2489</v>
      </c>
      <c r="M19" s="126">
        <v>3071</v>
      </c>
      <c r="N19" s="126">
        <v>3242</v>
      </c>
      <c r="O19" s="126">
        <v>3434</v>
      </c>
      <c r="P19" s="126">
        <v>18134</v>
      </c>
      <c r="Q19" s="126">
        <v>145</v>
      </c>
    </row>
    <row r="20" spans="1:17">
      <c r="A20" s="1365"/>
      <c r="B20" s="125" t="s">
        <v>186</v>
      </c>
      <c r="C20" s="126">
        <v>0</v>
      </c>
      <c r="D20" s="126">
        <v>0</v>
      </c>
      <c r="E20" s="126">
        <v>0</v>
      </c>
      <c r="F20" s="126">
        <v>0</v>
      </c>
      <c r="G20" s="126">
        <v>237</v>
      </c>
      <c r="H20" s="126">
        <v>22</v>
      </c>
      <c r="I20" s="126">
        <v>0</v>
      </c>
      <c r="J20" s="126">
        <v>458</v>
      </c>
      <c r="K20" s="126">
        <v>0</v>
      </c>
      <c r="L20" s="126">
        <v>0</v>
      </c>
      <c r="M20" s="126">
        <v>0</v>
      </c>
      <c r="N20" s="126">
        <v>0</v>
      </c>
      <c r="O20" s="126">
        <v>0</v>
      </c>
      <c r="P20" s="126">
        <v>621</v>
      </c>
      <c r="Q20" s="126"/>
    </row>
    <row r="21" spans="1:17" ht="22.5" customHeight="1">
      <c r="A21" s="1365"/>
      <c r="B21" s="122" t="s">
        <v>151</v>
      </c>
      <c r="C21" s="123">
        <v>20822</v>
      </c>
      <c r="D21" s="123">
        <v>18793</v>
      </c>
      <c r="E21" s="123">
        <v>21169</v>
      </c>
      <c r="F21" s="123">
        <v>19870</v>
      </c>
      <c r="G21" s="123">
        <v>12530</v>
      </c>
      <c r="H21" s="123">
        <v>13151</v>
      </c>
      <c r="I21" s="123">
        <v>15365</v>
      </c>
      <c r="J21" s="123">
        <v>16158</v>
      </c>
      <c r="K21" s="123">
        <v>18618</v>
      </c>
      <c r="L21" s="123">
        <v>19976</v>
      </c>
      <c r="M21" s="123">
        <v>25128</v>
      </c>
      <c r="N21" s="123">
        <v>26710</v>
      </c>
      <c r="O21" s="123">
        <v>30240</v>
      </c>
      <c r="P21" s="123">
        <f>SUM(P22:P29)</f>
        <v>79169</v>
      </c>
      <c r="Q21" s="123">
        <f>SUM(Q22:Q29)</f>
        <v>30040</v>
      </c>
    </row>
    <row r="22" spans="1:17">
      <c r="A22" s="1365"/>
      <c r="B22" s="125" t="s">
        <v>179</v>
      </c>
      <c r="C22" s="126">
        <v>125</v>
      </c>
      <c r="D22" s="126">
        <v>124</v>
      </c>
      <c r="E22" s="126">
        <v>0</v>
      </c>
      <c r="F22" s="126">
        <v>0</v>
      </c>
      <c r="G22" s="126">
        <v>0</v>
      </c>
      <c r="H22" s="126">
        <v>40</v>
      </c>
      <c r="I22" s="126">
        <v>41</v>
      </c>
      <c r="J22" s="126">
        <v>65</v>
      </c>
      <c r="K22" s="126">
        <v>85</v>
      </c>
      <c r="L22" s="126">
        <v>0</v>
      </c>
      <c r="M22" s="126">
        <v>0</v>
      </c>
      <c r="N22" s="126">
        <v>0</v>
      </c>
      <c r="O22" s="126">
        <v>91</v>
      </c>
      <c r="P22" s="126">
        <v>849</v>
      </c>
      <c r="Q22" s="126">
        <v>120</v>
      </c>
    </row>
    <row r="23" spans="1:17">
      <c r="A23" s="1365"/>
      <c r="B23" s="125" t="s">
        <v>180</v>
      </c>
      <c r="C23" s="126">
        <v>105</v>
      </c>
      <c r="D23" s="126">
        <v>48</v>
      </c>
      <c r="E23" s="126">
        <v>14</v>
      </c>
      <c r="F23" s="126">
        <v>0</v>
      </c>
      <c r="G23" s="126">
        <v>49</v>
      </c>
      <c r="H23" s="126">
        <v>0</v>
      </c>
      <c r="I23" s="126">
        <v>133</v>
      </c>
      <c r="J23" s="126">
        <v>98</v>
      </c>
      <c r="K23" s="126">
        <v>33</v>
      </c>
      <c r="L23" s="126">
        <v>0</v>
      </c>
      <c r="M23" s="126">
        <v>0</v>
      </c>
      <c r="N23" s="126">
        <v>177</v>
      </c>
      <c r="O23" s="126">
        <v>123</v>
      </c>
      <c r="P23" s="126">
        <v>0</v>
      </c>
      <c r="Q23" s="126">
        <v>950</v>
      </c>
    </row>
    <row r="24" spans="1:17">
      <c r="A24" s="1365"/>
      <c r="B24" s="125" t="s">
        <v>181</v>
      </c>
      <c r="C24" s="126">
        <v>1603</v>
      </c>
      <c r="D24" s="126">
        <v>1072</v>
      </c>
      <c r="E24" s="126">
        <v>1088</v>
      </c>
      <c r="F24" s="126">
        <v>1160</v>
      </c>
      <c r="G24" s="126">
        <v>437</v>
      </c>
      <c r="H24" s="126">
        <v>911</v>
      </c>
      <c r="I24" s="126">
        <v>508</v>
      </c>
      <c r="J24" s="126">
        <v>1087</v>
      </c>
      <c r="K24" s="126">
        <v>455</v>
      </c>
      <c r="L24" s="126">
        <v>346</v>
      </c>
      <c r="M24" s="126">
        <v>391</v>
      </c>
      <c r="N24" s="126">
        <v>417</v>
      </c>
      <c r="O24" s="126">
        <v>832</v>
      </c>
      <c r="P24" s="126">
        <v>1720</v>
      </c>
      <c r="Q24" s="126">
        <v>2141</v>
      </c>
    </row>
    <row r="25" spans="1:17">
      <c r="A25" s="1365"/>
      <c r="B25" s="125" t="s">
        <v>182</v>
      </c>
      <c r="C25" s="126">
        <v>3325</v>
      </c>
      <c r="D25" s="126">
        <v>3259</v>
      </c>
      <c r="E25" s="126">
        <v>3705</v>
      </c>
      <c r="F25" s="126">
        <v>3407</v>
      </c>
      <c r="G25" s="126">
        <v>1846</v>
      </c>
      <c r="H25" s="126">
        <v>1206</v>
      </c>
      <c r="I25" s="126">
        <v>1949</v>
      </c>
      <c r="J25" s="126">
        <v>2936</v>
      </c>
      <c r="K25" s="126">
        <v>1956</v>
      </c>
      <c r="L25" s="126">
        <v>3553</v>
      </c>
      <c r="M25" s="126">
        <v>4291</v>
      </c>
      <c r="N25" s="126">
        <v>2997</v>
      </c>
      <c r="O25" s="126">
        <v>3291</v>
      </c>
      <c r="P25" s="126">
        <v>5812</v>
      </c>
      <c r="Q25" s="126">
        <v>16296</v>
      </c>
    </row>
    <row r="26" spans="1:17">
      <c r="A26" s="1365"/>
      <c r="B26" s="125" t="s">
        <v>183</v>
      </c>
      <c r="C26" s="126">
        <v>11129</v>
      </c>
      <c r="D26" s="126">
        <v>9741</v>
      </c>
      <c r="E26" s="126">
        <v>11147</v>
      </c>
      <c r="F26" s="126">
        <v>11007</v>
      </c>
      <c r="G26" s="126">
        <v>8081</v>
      </c>
      <c r="H26" s="126">
        <v>7508</v>
      </c>
      <c r="I26" s="126">
        <v>8714</v>
      </c>
      <c r="J26" s="126">
        <v>8471</v>
      </c>
      <c r="K26" s="126">
        <v>11638</v>
      </c>
      <c r="L26" s="126">
        <v>11185</v>
      </c>
      <c r="M26" s="126">
        <v>14798</v>
      </c>
      <c r="N26" s="126">
        <v>15039</v>
      </c>
      <c r="O26" s="126">
        <v>14891</v>
      </c>
      <c r="P26" s="126">
        <v>35151</v>
      </c>
      <c r="Q26" s="126">
        <v>231</v>
      </c>
    </row>
    <row r="27" spans="1:17">
      <c r="A27" s="1365"/>
      <c r="B27" s="125" t="s">
        <v>184</v>
      </c>
      <c r="C27" s="126">
        <v>365</v>
      </c>
      <c r="D27" s="126">
        <v>0</v>
      </c>
      <c r="E27" s="126">
        <v>109</v>
      </c>
      <c r="F27" s="126">
        <v>82</v>
      </c>
      <c r="G27" s="126">
        <v>46</v>
      </c>
      <c r="H27" s="126">
        <v>88</v>
      </c>
      <c r="I27" s="126">
        <v>97</v>
      </c>
      <c r="J27" s="126">
        <v>0</v>
      </c>
      <c r="K27" s="126">
        <v>87</v>
      </c>
      <c r="L27" s="126">
        <v>0</v>
      </c>
      <c r="M27" s="126">
        <v>0</v>
      </c>
      <c r="N27" s="126">
        <v>195</v>
      </c>
      <c r="O27" s="126">
        <v>114</v>
      </c>
      <c r="P27" s="126">
        <v>0</v>
      </c>
      <c r="Q27" s="126">
        <v>10225</v>
      </c>
    </row>
    <row r="28" spans="1:17">
      <c r="A28" s="1365"/>
      <c r="B28" s="125" t="s">
        <v>185</v>
      </c>
      <c r="C28" s="126">
        <v>4020</v>
      </c>
      <c r="D28" s="126">
        <v>4494</v>
      </c>
      <c r="E28" s="126">
        <v>5008</v>
      </c>
      <c r="F28" s="126">
        <v>4016</v>
      </c>
      <c r="G28" s="126">
        <v>2023</v>
      </c>
      <c r="H28" s="126">
        <v>3289</v>
      </c>
      <c r="I28" s="126">
        <v>3850</v>
      </c>
      <c r="J28" s="126">
        <v>3501</v>
      </c>
      <c r="K28" s="126">
        <v>3874</v>
      </c>
      <c r="L28" s="126">
        <v>4892</v>
      </c>
      <c r="M28" s="126">
        <v>5548</v>
      </c>
      <c r="N28" s="126">
        <v>7885</v>
      </c>
      <c r="O28" s="126">
        <v>10717</v>
      </c>
      <c r="P28" s="126">
        <v>35218</v>
      </c>
      <c r="Q28" s="126">
        <v>77</v>
      </c>
    </row>
    <row r="29" spans="1:17">
      <c r="A29" s="1366"/>
      <c r="B29" s="375" t="s">
        <v>186</v>
      </c>
      <c r="C29" s="328">
        <v>150</v>
      </c>
      <c r="D29" s="328">
        <v>55</v>
      </c>
      <c r="E29" s="328">
        <v>98</v>
      </c>
      <c r="F29" s="328">
        <v>198</v>
      </c>
      <c r="G29" s="328">
        <v>48</v>
      </c>
      <c r="H29" s="328">
        <v>109</v>
      </c>
      <c r="I29" s="328">
        <v>73</v>
      </c>
      <c r="J29" s="328">
        <v>0</v>
      </c>
      <c r="K29" s="328">
        <v>490</v>
      </c>
      <c r="L29" s="328">
        <v>0</v>
      </c>
      <c r="M29" s="328">
        <v>100</v>
      </c>
      <c r="N29" s="328">
        <v>0</v>
      </c>
      <c r="O29" s="328">
        <v>181</v>
      </c>
      <c r="P29" s="328">
        <v>419</v>
      </c>
      <c r="Q29" s="328"/>
    </row>
  </sheetData>
  <mergeCells count="2">
    <mergeCell ref="A2:A29"/>
    <mergeCell ref="A1:Q1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</sheetPr>
  <dimension ref="A1:S29"/>
  <sheetViews>
    <sheetView showGridLines="0" workbookViewId="0">
      <selection sqref="A1:Q1"/>
    </sheetView>
  </sheetViews>
  <sheetFormatPr baseColWidth="10" defaultColWidth="11.44140625" defaultRowHeight="13.8"/>
  <cols>
    <col min="1" max="1" width="7.88671875" style="11" customWidth="1"/>
    <col min="2" max="2" width="18.109375" style="11" customWidth="1"/>
    <col min="3" max="17" width="10.33203125" style="11" customWidth="1"/>
    <col min="18" max="18" width="11.44140625" style="11"/>
    <col min="19" max="19" width="11.44140625" style="44"/>
    <col min="20" max="16384" width="11.44140625" style="11"/>
  </cols>
  <sheetData>
    <row r="1" spans="1:17" ht="33" customHeight="1">
      <c r="A1" s="1367" t="s">
        <v>344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41.4">
      <c r="A2" s="1496" t="s">
        <v>303</v>
      </c>
      <c r="B2" s="129" t="s">
        <v>178</v>
      </c>
      <c r="C2" s="130">
        <v>2007</v>
      </c>
      <c r="D2" s="130">
        <v>2008</v>
      </c>
      <c r="E2" s="130">
        <v>2009</v>
      </c>
      <c r="F2" s="130">
        <v>2010</v>
      </c>
      <c r="G2" s="130">
        <v>2011</v>
      </c>
      <c r="H2" s="130">
        <v>2012</v>
      </c>
      <c r="I2" s="130">
        <v>2013</v>
      </c>
      <c r="J2" s="130">
        <v>2014</v>
      </c>
      <c r="K2" s="130">
        <v>2015</v>
      </c>
      <c r="L2" s="490">
        <v>2016</v>
      </c>
      <c r="M2" s="576">
        <v>2017</v>
      </c>
      <c r="N2" s="603">
        <v>2018</v>
      </c>
      <c r="O2" s="734">
        <v>2019</v>
      </c>
      <c r="P2" s="838">
        <v>2020</v>
      </c>
      <c r="Q2" s="838">
        <v>2021</v>
      </c>
    </row>
    <row r="3" spans="1:17" ht="22.5" customHeight="1">
      <c r="A3" s="1365"/>
      <c r="B3" s="122" t="s">
        <v>119</v>
      </c>
      <c r="C3" s="123">
        <v>303385</v>
      </c>
      <c r="D3" s="123">
        <v>290551</v>
      </c>
      <c r="E3" s="123">
        <v>288207</v>
      </c>
      <c r="F3" s="123">
        <v>302983</v>
      </c>
      <c r="G3" s="123">
        <v>320832</v>
      </c>
      <c r="H3" s="123">
        <v>336574</v>
      </c>
      <c r="I3" s="123">
        <v>345752</v>
      </c>
      <c r="J3" s="123">
        <v>357071</v>
      </c>
      <c r="K3" s="123">
        <v>375930</v>
      </c>
      <c r="L3" s="123">
        <v>390615</v>
      </c>
      <c r="M3" s="123">
        <v>385113</v>
      </c>
      <c r="N3" s="123">
        <v>382938</v>
      </c>
      <c r="O3" s="123">
        <v>379646</v>
      </c>
      <c r="P3" s="123">
        <f>SUM(P4:P11)</f>
        <v>344577</v>
      </c>
      <c r="Q3" s="123">
        <f>SUM(Q4:Q11)</f>
        <v>422397</v>
      </c>
    </row>
    <row r="4" spans="1:17">
      <c r="A4" s="1365"/>
      <c r="B4" s="125" t="s">
        <v>179</v>
      </c>
      <c r="C4" s="126">
        <v>6373</v>
      </c>
      <c r="D4" s="126">
        <v>6418</v>
      </c>
      <c r="E4" s="126">
        <v>4969</v>
      </c>
      <c r="F4" s="126">
        <v>5299</v>
      </c>
      <c r="G4" s="126">
        <v>6111</v>
      </c>
      <c r="H4" s="126">
        <v>5502</v>
      </c>
      <c r="I4" s="126">
        <v>5036</v>
      </c>
      <c r="J4" s="126">
        <v>4848</v>
      </c>
      <c r="K4" s="126">
        <v>5656</v>
      </c>
      <c r="L4" s="126">
        <v>4261</v>
      </c>
      <c r="M4" s="126">
        <v>3580</v>
      </c>
      <c r="N4" s="126">
        <v>4168</v>
      </c>
      <c r="O4" s="126">
        <v>3645</v>
      </c>
      <c r="P4" s="126">
        <f>+P13+P22</f>
        <v>2389</v>
      </c>
      <c r="Q4" s="126">
        <f>+Q13+Q22</f>
        <v>3442</v>
      </c>
    </row>
    <row r="5" spans="1:17">
      <c r="A5" s="1365"/>
      <c r="B5" s="125" t="s">
        <v>180</v>
      </c>
      <c r="C5" s="126">
        <v>4294</v>
      </c>
      <c r="D5" s="126">
        <v>4539</v>
      </c>
      <c r="E5" s="126">
        <v>3117</v>
      </c>
      <c r="F5" s="126">
        <v>3344</v>
      </c>
      <c r="G5" s="126">
        <v>3896</v>
      </c>
      <c r="H5" s="126">
        <v>3520</v>
      </c>
      <c r="I5" s="126">
        <v>3569</v>
      </c>
      <c r="J5" s="126">
        <v>4077</v>
      </c>
      <c r="K5" s="126">
        <v>2808</v>
      </c>
      <c r="L5" s="126">
        <v>2793</v>
      </c>
      <c r="M5" s="126">
        <v>2378</v>
      </c>
      <c r="N5" s="126">
        <v>2775</v>
      </c>
      <c r="O5" s="126">
        <v>1480</v>
      </c>
      <c r="P5" s="126">
        <f t="shared" ref="P5:Q11" si="0">+P14+P23</f>
        <v>1067</v>
      </c>
      <c r="Q5" s="126">
        <f t="shared" si="0"/>
        <v>975</v>
      </c>
    </row>
    <row r="6" spans="1:17">
      <c r="A6" s="1365"/>
      <c r="B6" s="125" t="s">
        <v>181</v>
      </c>
      <c r="C6" s="126">
        <v>28235</v>
      </c>
      <c r="D6" s="126">
        <v>26949</v>
      </c>
      <c r="E6" s="126">
        <v>26083</v>
      </c>
      <c r="F6" s="126">
        <v>27186</v>
      </c>
      <c r="G6" s="126">
        <v>31787</v>
      </c>
      <c r="H6" s="126">
        <v>28537</v>
      </c>
      <c r="I6" s="126">
        <v>27796</v>
      </c>
      <c r="J6" s="126">
        <v>26817</v>
      </c>
      <c r="K6" s="126">
        <v>22512</v>
      </c>
      <c r="L6" s="126">
        <v>22727</v>
      </c>
      <c r="M6" s="126">
        <v>21648</v>
      </c>
      <c r="N6" s="126">
        <v>17575</v>
      </c>
      <c r="O6" s="126">
        <v>15968</v>
      </c>
      <c r="P6" s="126">
        <f t="shared" si="0"/>
        <v>12286</v>
      </c>
      <c r="Q6" s="126">
        <f t="shared" si="0"/>
        <v>14618</v>
      </c>
    </row>
    <row r="7" spans="1:17">
      <c r="A7" s="1365"/>
      <c r="B7" s="125" t="s">
        <v>182</v>
      </c>
      <c r="C7" s="126">
        <v>99869</v>
      </c>
      <c r="D7" s="126">
        <v>96522</v>
      </c>
      <c r="E7" s="126">
        <v>94138</v>
      </c>
      <c r="F7" s="126">
        <v>101468</v>
      </c>
      <c r="G7" s="126">
        <v>109160</v>
      </c>
      <c r="H7" s="126">
        <v>118756</v>
      </c>
      <c r="I7" s="126">
        <v>127347</v>
      </c>
      <c r="J7" s="126">
        <v>125591</v>
      </c>
      <c r="K7" s="126">
        <v>130812</v>
      </c>
      <c r="L7" s="126">
        <v>132641</v>
      </c>
      <c r="M7" s="126">
        <v>126857</v>
      </c>
      <c r="N7" s="126">
        <v>126362</v>
      </c>
      <c r="O7" s="126">
        <v>116592</v>
      </c>
      <c r="P7" s="126">
        <f t="shared" si="0"/>
        <v>98212</v>
      </c>
      <c r="Q7" s="126">
        <f t="shared" si="0"/>
        <v>125913</v>
      </c>
    </row>
    <row r="8" spans="1:17">
      <c r="A8" s="1365"/>
      <c r="B8" s="125" t="s">
        <v>183</v>
      </c>
      <c r="C8" s="126">
        <v>126603</v>
      </c>
      <c r="D8" s="126">
        <v>118288</v>
      </c>
      <c r="E8" s="126">
        <v>119535</v>
      </c>
      <c r="F8" s="126">
        <v>124938</v>
      </c>
      <c r="G8" s="126">
        <v>129690</v>
      </c>
      <c r="H8" s="126">
        <v>136233</v>
      </c>
      <c r="I8" s="126">
        <v>135993</v>
      </c>
      <c r="J8" s="126">
        <v>142316</v>
      </c>
      <c r="K8" s="126">
        <v>158955</v>
      </c>
      <c r="L8" s="126">
        <v>175270</v>
      </c>
      <c r="M8" s="126">
        <v>174365</v>
      </c>
      <c r="N8" s="126">
        <v>174600</v>
      </c>
      <c r="O8" s="126">
        <v>178220</v>
      </c>
      <c r="P8" s="126">
        <f t="shared" si="0"/>
        <v>166545</v>
      </c>
      <c r="Q8" s="126">
        <f t="shared" si="0"/>
        <v>206781</v>
      </c>
    </row>
    <row r="9" spans="1:17">
      <c r="A9" s="1365"/>
      <c r="B9" s="125" t="s">
        <v>184</v>
      </c>
      <c r="C9" s="126">
        <v>1557</v>
      </c>
      <c r="D9" s="126">
        <v>1186</v>
      </c>
      <c r="E9" s="126">
        <v>1629</v>
      </c>
      <c r="F9" s="126">
        <v>1392</v>
      </c>
      <c r="G9" s="126">
        <v>656</v>
      </c>
      <c r="H9" s="126">
        <v>1340</v>
      </c>
      <c r="I9" s="126">
        <v>751</v>
      </c>
      <c r="J9" s="126">
        <v>1091</v>
      </c>
      <c r="K9" s="126">
        <v>995</v>
      </c>
      <c r="L9" s="126">
        <v>286</v>
      </c>
      <c r="M9" s="126">
        <v>704</v>
      </c>
      <c r="N9" s="126">
        <v>765</v>
      </c>
      <c r="O9" s="126">
        <v>1285</v>
      </c>
      <c r="P9" s="126">
        <f t="shared" si="0"/>
        <v>848</v>
      </c>
      <c r="Q9" s="126">
        <f t="shared" si="0"/>
        <v>1002</v>
      </c>
    </row>
    <row r="10" spans="1:17">
      <c r="A10" s="1365"/>
      <c r="B10" s="125" t="s">
        <v>185</v>
      </c>
      <c r="C10" s="126">
        <v>36205</v>
      </c>
      <c r="D10" s="126">
        <v>36230</v>
      </c>
      <c r="E10" s="126">
        <v>38382</v>
      </c>
      <c r="F10" s="126">
        <v>38996</v>
      </c>
      <c r="G10" s="126">
        <v>38940</v>
      </c>
      <c r="H10" s="126">
        <v>41631</v>
      </c>
      <c r="I10" s="126">
        <v>43915</v>
      </c>
      <c r="J10" s="126">
        <v>50317</v>
      </c>
      <c r="K10" s="126">
        <v>52489</v>
      </c>
      <c r="L10" s="126">
        <v>50594</v>
      </c>
      <c r="M10" s="126">
        <v>53645</v>
      </c>
      <c r="N10" s="126">
        <v>56039</v>
      </c>
      <c r="O10" s="126">
        <v>61545</v>
      </c>
      <c r="P10" s="126">
        <f t="shared" si="0"/>
        <v>62985</v>
      </c>
      <c r="Q10" s="126">
        <f t="shared" si="0"/>
        <v>68197</v>
      </c>
    </row>
    <row r="11" spans="1:17">
      <c r="A11" s="1365"/>
      <c r="B11" s="125" t="s">
        <v>186</v>
      </c>
      <c r="C11" s="126">
        <v>249</v>
      </c>
      <c r="D11" s="126">
        <v>419</v>
      </c>
      <c r="E11" s="126">
        <v>354</v>
      </c>
      <c r="F11" s="126">
        <v>360</v>
      </c>
      <c r="G11" s="126">
        <v>592</v>
      </c>
      <c r="H11" s="126">
        <v>1055</v>
      </c>
      <c r="I11" s="126">
        <v>1345</v>
      </c>
      <c r="J11" s="126">
        <v>2014</v>
      </c>
      <c r="K11" s="126">
        <v>1703</v>
      </c>
      <c r="L11" s="126">
        <v>2043</v>
      </c>
      <c r="M11" s="126">
        <v>1936</v>
      </c>
      <c r="N11" s="126">
        <v>654</v>
      </c>
      <c r="O11" s="126">
        <v>911</v>
      </c>
      <c r="P11" s="126">
        <f t="shared" si="0"/>
        <v>245</v>
      </c>
      <c r="Q11" s="126">
        <f t="shared" si="0"/>
        <v>1469</v>
      </c>
    </row>
    <row r="12" spans="1:17" ht="22.5" customHeight="1">
      <c r="A12" s="1365"/>
      <c r="B12" s="122" t="s">
        <v>150</v>
      </c>
      <c r="C12" s="123">
        <v>111980</v>
      </c>
      <c r="D12" s="123">
        <v>100535</v>
      </c>
      <c r="E12" s="123">
        <v>100838</v>
      </c>
      <c r="F12" s="123">
        <v>106497</v>
      </c>
      <c r="G12" s="123">
        <v>115573</v>
      </c>
      <c r="H12" s="123">
        <v>121768</v>
      </c>
      <c r="I12" s="123">
        <v>134167</v>
      </c>
      <c r="J12" s="123">
        <v>134402</v>
      </c>
      <c r="K12" s="123">
        <v>149519</v>
      </c>
      <c r="L12" s="123">
        <v>156421</v>
      </c>
      <c r="M12" s="123">
        <v>158860</v>
      </c>
      <c r="N12" s="123">
        <v>153129</v>
      </c>
      <c r="O12" s="123">
        <v>158276</v>
      </c>
      <c r="P12" s="123">
        <f>SUM(P13:P20)</f>
        <v>146176</v>
      </c>
      <c r="Q12" s="123">
        <f>SUM(Q13:Q20)</f>
        <v>171236</v>
      </c>
    </row>
    <row r="13" spans="1:17">
      <c r="A13" s="1365"/>
      <c r="B13" s="125" t="s">
        <v>179</v>
      </c>
      <c r="C13" s="126">
        <v>2351</v>
      </c>
      <c r="D13" s="126">
        <v>1724</v>
      </c>
      <c r="E13" s="126">
        <v>1712</v>
      </c>
      <c r="F13" s="126">
        <v>1156</v>
      </c>
      <c r="G13" s="126">
        <v>2341</v>
      </c>
      <c r="H13" s="126">
        <v>1855</v>
      </c>
      <c r="I13" s="126">
        <v>2083</v>
      </c>
      <c r="J13" s="126">
        <v>1132</v>
      </c>
      <c r="K13" s="126">
        <v>1626</v>
      </c>
      <c r="L13" s="126">
        <v>1567</v>
      </c>
      <c r="M13" s="126">
        <v>1462</v>
      </c>
      <c r="N13" s="126">
        <v>1316</v>
      </c>
      <c r="O13" s="126">
        <v>1325</v>
      </c>
      <c r="P13" s="126">
        <v>1239</v>
      </c>
      <c r="Q13" s="126">
        <v>1570</v>
      </c>
    </row>
    <row r="14" spans="1:17">
      <c r="A14" s="1365"/>
      <c r="B14" s="125" t="s">
        <v>180</v>
      </c>
      <c r="C14" s="126">
        <v>788</v>
      </c>
      <c r="D14" s="126">
        <v>849</v>
      </c>
      <c r="E14" s="126">
        <v>485</v>
      </c>
      <c r="F14" s="126">
        <v>718</v>
      </c>
      <c r="G14" s="126">
        <v>1204</v>
      </c>
      <c r="H14" s="126">
        <v>535</v>
      </c>
      <c r="I14" s="126">
        <v>1066</v>
      </c>
      <c r="J14" s="126">
        <v>1135</v>
      </c>
      <c r="K14" s="126">
        <v>453</v>
      </c>
      <c r="L14" s="126">
        <v>449</v>
      </c>
      <c r="M14" s="126">
        <v>727</v>
      </c>
      <c r="N14" s="126">
        <v>780</v>
      </c>
      <c r="O14" s="126">
        <v>580</v>
      </c>
      <c r="P14" s="126">
        <v>293</v>
      </c>
      <c r="Q14" s="126">
        <v>422</v>
      </c>
    </row>
    <row r="15" spans="1:17">
      <c r="A15" s="1365"/>
      <c r="B15" s="125" t="s">
        <v>181</v>
      </c>
      <c r="C15" s="126">
        <v>6628</v>
      </c>
      <c r="D15" s="126">
        <v>5467</v>
      </c>
      <c r="E15" s="126">
        <v>5911</v>
      </c>
      <c r="F15" s="126">
        <v>7288</v>
      </c>
      <c r="G15" s="126">
        <v>9056</v>
      </c>
      <c r="H15" s="126">
        <v>8997</v>
      </c>
      <c r="I15" s="126">
        <v>7902</v>
      </c>
      <c r="J15" s="126">
        <v>8240</v>
      </c>
      <c r="K15" s="126">
        <v>7087</v>
      </c>
      <c r="L15" s="126">
        <v>7111</v>
      </c>
      <c r="M15" s="126">
        <v>8153</v>
      </c>
      <c r="N15" s="126">
        <v>7441</v>
      </c>
      <c r="O15" s="126">
        <v>7199</v>
      </c>
      <c r="P15" s="126">
        <v>6824</v>
      </c>
      <c r="Q15" s="126">
        <v>5958</v>
      </c>
    </row>
    <row r="16" spans="1:17">
      <c r="A16" s="1365"/>
      <c r="B16" s="125" t="s">
        <v>182</v>
      </c>
      <c r="C16" s="126">
        <v>43203</v>
      </c>
      <c r="D16" s="126">
        <v>40130</v>
      </c>
      <c r="E16" s="126">
        <v>37590</v>
      </c>
      <c r="F16" s="126">
        <v>42519</v>
      </c>
      <c r="G16" s="126">
        <v>44940</v>
      </c>
      <c r="H16" s="126">
        <v>50432</v>
      </c>
      <c r="I16" s="126">
        <v>56527</v>
      </c>
      <c r="J16" s="126">
        <v>52630</v>
      </c>
      <c r="K16" s="126">
        <v>58152</v>
      </c>
      <c r="L16" s="126">
        <v>55513</v>
      </c>
      <c r="M16" s="126">
        <v>58756</v>
      </c>
      <c r="N16" s="126">
        <v>53965</v>
      </c>
      <c r="O16" s="126">
        <v>53035</v>
      </c>
      <c r="P16" s="126">
        <v>48384</v>
      </c>
      <c r="Q16" s="126">
        <v>56567</v>
      </c>
    </row>
    <row r="17" spans="1:17">
      <c r="A17" s="1365"/>
      <c r="B17" s="125" t="s">
        <v>183</v>
      </c>
      <c r="C17" s="126">
        <v>46689</v>
      </c>
      <c r="D17" s="126">
        <v>41333</v>
      </c>
      <c r="E17" s="126">
        <v>41834</v>
      </c>
      <c r="F17" s="126">
        <v>41460</v>
      </c>
      <c r="G17" s="126">
        <v>46554</v>
      </c>
      <c r="H17" s="126">
        <v>45194</v>
      </c>
      <c r="I17" s="126">
        <v>49357</v>
      </c>
      <c r="J17" s="126">
        <v>52181</v>
      </c>
      <c r="K17" s="126">
        <v>63009</v>
      </c>
      <c r="L17" s="126">
        <v>71282</v>
      </c>
      <c r="M17" s="126">
        <v>70207</v>
      </c>
      <c r="N17" s="126">
        <v>70112</v>
      </c>
      <c r="O17" s="126">
        <v>73247</v>
      </c>
      <c r="P17" s="126">
        <v>71523</v>
      </c>
      <c r="Q17" s="126">
        <v>82012</v>
      </c>
    </row>
    <row r="18" spans="1:17">
      <c r="A18" s="1365"/>
      <c r="B18" s="125" t="s">
        <v>184</v>
      </c>
      <c r="C18" s="126">
        <v>488</v>
      </c>
      <c r="D18" s="126">
        <v>70</v>
      </c>
      <c r="E18" s="126">
        <v>741</v>
      </c>
      <c r="F18" s="126">
        <v>519</v>
      </c>
      <c r="G18" s="126">
        <v>131</v>
      </c>
      <c r="H18" s="126">
        <v>803</v>
      </c>
      <c r="I18" s="126">
        <v>611</v>
      </c>
      <c r="J18" s="126">
        <v>531</v>
      </c>
      <c r="K18" s="126">
        <v>475</v>
      </c>
      <c r="L18" s="126">
        <v>286</v>
      </c>
      <c r="M18" s="126">
        <v>450</v>
      </c>
      <c r="N18" s="126">
        <v>208</v>
      </c>
      <c r="O18" s="126">
        <v>1017</v>
      </c>
      <c r="P18" s="126">
        <v>421</v>
      </c>
      <c r="Q18" s="126">
        <v>1002</v>
      </c>
    </row>
    <row r="19" spans="1:17">
      <c r="A19" s="1365"/>
      <c r="B19" s="125" t="s">
        <v>185</v>
      </c>
      <c r="C19" s="126">
        <v>11800</v>
      </c>
      <c r="D19" s="126">
        <v>10838</v>
      </c>
      <c r="E19" s="126">
        <v>12497</v>
      </c>
      <c r="F19" s="126">
        <v>12711</v>
      </c>
      <c r="G19" s="126">
        <v>11154</v>
      </c>
      <c r="H19" s="126">
        <v>13541</v>
      </c>
      <c r="I19" s="126">
        <v>15897</v>
      </c>
      <c r="J19" s="126">
        <v>18029</v>
      </c>
      <c r="K19" s="126">
        <v>18288</v>
      </c>
      <c r="L19" s="126">
        <v>19446</v>
      </c>
      <c r="M19" s="126">
        <v>18666</v>
      </c>
      <c r="N19" s="126">
        <v>19282</v>
      </c>
      <c r="O19" s="126">
        <v>21632</v>
      </c>
      <c r="P19" s="126">
        <v>17382</v>
      </c>
      <c r="Q19" s="126">
        <v>23382</v>
      </c>
    </row>
    <row r="20" spans="1:17">
      <c r="A20" s="1365"/>
      <c r="B20" s="125" t="s">
        <v>186</v>
      </c>
      <c r="C20" s="126">
        <v>33</v>
      </c>
      <c r="D20" s="126">
        <v>124</v>
      </c>
      <c r="E20" s="126">
        <v>68</v>
      </c>
      <c r="F20" s="126">
        <v>126</v>
      </c>
      <c r="G20" s="126">
        <v>193</v>
      </c>
      <c r="H20" s="126">
        <v>411</v>
      </c>
      <c r="I20" s="126">
        <v>724</v>
      </c>
      <c r="J20" s="126">
        <v>524</v>
      </c>
      <c r="K20" s="126">
        <v>429</v>
      </c>
      <c r="L20" s="126">
        <v>767</v>
      </c>
      <c r="M20" s="126">
        <v>439</v>
      </c>
      <c r="N20" s="126">
        <v>25</v>
      </c>
      <c r="O20" s="126">
        <v>241</v>
      </c>
      <c r="P20" s="126">
        <v>110</v>
      </c>
      <c r="Q20" s="126">
        <v>323</v>
      </c>
    </row>
    <row r="21" spans="1:17" ht="22.5" customHeight="1">
      <c r="A21" s="1365"/>
      <c r="B21" s="122" t="s">
        <v>151</v>
      </c>
      <c r="C21" s="123">
        <v>191405</v>
      </c>
      <c r="D21" s="123">
        <v>190016</v>
      </c>
      <c r="E21" s="123">
        <v>187369</v>
      </c>
      <c r="F21" s="123">
        <v>196486</v>
      </c>
      <c r="G21" s="123">
        <v>205259</v>
      </c>
      <c r="H21" s="123">
        <v>214806</v>
      </c>
      <c r="I21" s="123">
        <v>211585</v>
      </c>
      <c r="J21" s="123">
        <v>222669</v>
      </c>
      <c r="K21" s="123">
        <v>226411</v>
      </c>
      <c r="L21" s="123">
        <v>234194</v>
      </c>
      <c r="M21" s="123">
        <v>226253</v>
      </c>
      <c r="N21" s="123">
        <v>229809</v>
      </c>
      <c r="O21" s="123">
        <v>221370</v>
      </c>
      <c r="P21" s="123">
        <f>SUM(P22:P29)</f>
        <v>198401</v>
      </c>
      <c r="Q21" s="123">
        <f>SUM(Q22:Q29)</f>
        <v>251161</v>
      </c>
    </row>
    <row r="22" spans="1:17">
      <c r="A22" s="1365"/>
      <c r="B22" s="125" t="s">
        <v>179</v>
      </c>
      <c r="C22" s="126">
        <v>4022</v>
      </c>
      <c r="D22" s="126">
        <v>4694</v>
      </c>
      <c r="E22" s="126">
        <v>3257</v>
      </c>
      <c r="F22" s="126">
        <v>4143</v>
      </c>
      <c r="G22" s="126">
        <v>3770</v>
      </c>
      <c r="H22" s="126">
        <v>3647</v>
      </c>
      <c r="I22" s="126">
        <v>2953</v>
      </c>
      <c r="J22" s="126">
        <v>3716</v>
      </c>
      <c r="K22" s="126">
        <v>4030</v>
      </c>
      <c r="L22" s="126">
        <v>2694</v>
      </c>
      <c r="M22" s="126">
        <v>2118</v>
      </c>
      <c r="N22" s="126">
        <v>2852</v>
      </c>
      <c r="O22" s="126">
        <v>2320</v>
      </c>
      <c r="P22" s="126">
        <v>1150</v>
      </c>
      <c r="Q22" s="126">
        <v>1872</v>
      </c>
    </row>
    <row r="23" spans="1:17">
      <c r="A23" s="1365"/>
      <c r="B23" s="125" t="s">
        <v>180</v>
      </c>
      <c r="C23" s="126">
        <v>3506</v>
      </c>
      <c r="D23" s="126">
        <v>3690</v>
      </c>
      <c r="E23" s="126">
        <v>2632</v>
      </c>
      <c r="F23" s="126">
        <v>2626</v>
      </c>
      <c r="G23" s="126">
        <v>2692</v>
      </c>
      <c r="H23" s="126">
        <v>2985</v>
      </c>
      <c r="I23" s="126">
        <v>2503</v>
      </c>
      <c r="J23" s="126">
        <v>2942</v>
      </c>
      <c r="K23" s="126">
        <v>2355</v>
      </c>
      <c r="L23" s="126">
        <v>2344</v>
      </c>
      <c r="M23" s="126">
        <v>1651</v>
      </c>
      <c r="N23" s="126">
        <v>1995</v>
      </c>
      <c r="O23" s="126">
        <v>900</v>
      </c>
      <c r="P23" s="126">
        <v>774</v>
      </c>
      <c r="Q23" s="126">
        <v>553</v>
      </c>
    </row>
    <row r="24" spans="1:17">
      <c r="A24" s="1365"/>
      <c r="B24" s="125" t="s">
        <v>181</v>
      </c>
      <c r="C24" s="126">
        <v>21607</v>
      </c>
      <c r="D24" s="126">
        <v>21482</v>
      </c>
      <c r="E24" s="126">
        <v>20172</v>
      </c>
      <c r="F24" s="126">
        <v>19898</v>
      </c>
      <c r="G24" s="126">
        <v>22731</v>
      </c>
      <c r="H24" s="126">
        <v>19540</v>
      </c>
      <c r="I24" s="126">
        <v>19894</v>
      </c>
      <c r="J24" s="126">
        <v>18577</v>
      </c>
      <c r="K24" s="126">
        <v>15425</v>
      </c>
      <c r="L24" s="126">
        <v>15616</v>
      </c>
      <c r="M24" s="126">
        <v>13495</v>
      </c>
      <c r="N24" s="126">
        <v>10134</v>
      </c>
      <c r="O24" s="126">
        <v>8769</v>
      </c>
      <c r="P24" s="126">
        <v>5462</v>
      </c>
      <c r="Q24" s="126">
        <v>8660</v>
      </c>
    </row>
    <row r="25" spans="1:17">
      <c r="A25" s="1365"/>
      <c r="B25" s="125" t="s">
        <v>182</v>
      </c>
      <c r="C25" s="126">
        <v>56666</v>
      </c>
      <c r="D25" s="126">
        <v>56392</v>
      </c>
      <c r="E25" s="126">
        <v>56548</v>
      </c>
      <c r="F25" s="126">
        <v>58949</v>
      </c>
      <c r="G25" s="126">
        <v>64220</v>
      </c>
      <c r="H25" s="126">
        <v>68324</v>
      </c>
      <c r="I25" s="126">
        <v>70820</v>
      </c>
      <c r="J25" s="126">
        <v>72961</v>
      </c>
      <c r="K25" s="126">
        <v>72660</v>
      </c>
      <c r="L25" s="126">
        <v>77128</v>
      </c>
      <c r="M25" s="126">
        <v>68101</v>
      </c>
      <c r="N25" s="126">
        <v>72397</v>
      </c>
      <c r="O25" s="126">
        <v>63557</v>
      </c>
      <c r="P25" s="126">
        <v>49828</v>
      </c>
      <c r="Q25" s="126">
        <v>69346</v>
      </c>
    </row>
    <row r="26" spans="1:17">
      <c r="A26" s="1365"/>
      <c r="B26" s="125" t="s">
        <v>183</v>
      </c>
      <c r="C26" s="126">
        <v>79914</v>
      </c>
      <c r="D26" s="126">
        <v>76955</v>
      </c>
      <c r="E26" s="126">
        <v>77701</v>
      </c>
      <c r="F26" s="126">
        <v>83478</v>
      </c>
      <c r="G26" s="126">
        <v>83136</v>
      </c>
      <c r="H26" s="126">
        <v>91039</v>
      </c>
      <c r="I26" s="126">
        <v>86636</v>
      </c>
      <c r="J26" s="126">
        <v>90135</v>
      </c>
      <c r="K26" s="126">
        <v>95946</v>
      </c>
      <c r="L26" s="126">
        <v>103988</v>
      </c>
      <c r="M26" s="126">
        <v>104158</v>
      </c>
      <c r="N26" s="126">
        <v>104488</v>
      </c>
      <c r="O26" s="126">
        <v>104973</v>
      </c>
      <c r="P26" s="126">
        <v>95022</v>
      </c>
      <c r="Q26" s="126">
        <v>124769</v>
      </c>
    </row>
    <row r="27" spans="1:17">
      <c r="A27" s="1365"/>
      <c r="B27" s="125" t="s">
        <v>184</v>
      </c>
      <c r="C27" s="126">
        <v>1069</v>
      </c>
      <c r="D27" s="126">
        <v>1116</v>
      </c>
      <c r="E27" s="126">
        <v>888</v>
      </c>
      <c r="F27" s="126">
        <v>873</v>
      </c>
      <c r="G27" s="126">
        <v>525</v>
      </c>
      <c r="H27" s="126">
        <v>537</v>
      </c>
      <c r="I27" s="126">
        <v>140</v>
      </c>
      <c r="J27" s="126">
        <v>560</v>
      </c>
      <c r="K27" s="126">
        <v>520</v>
      </c>
      <c r="L27" s="126">
        <v>0</v>
      </c>
      <c r="M27" s="126">
        <v>254</v>
      </c>
      <c r="N27" s="126">
        <v>557</v>
      </c>
      <c r="O27" s="126">
        <v>268</v>
      </c>
      <c r="P27" s="126">
        <v>427</v>
      </c>
      <c r="Q27" s="126">
        <v>0</v>
      </c>
    </row>
    <row r="28" spans="1:17">
      <c r="A28" s="1365"/>
      <c r="B28" s="125" t="s">
        <v>185</v>
      </c>
      <c r="C28" s="126">
        <v>24405</v>
      </c>
      <c r="D28" s="126">
        <v>25392</v>
      </c>
      <c r="E28" s="126">
        <v>25885</v>
      </c>
      <c r="F28" s="126">
        <v>26285</v>
      </c>
      <c r="G28" s="126">
        <v>27786</v>
      </c>
      <c r="H28" s="126">
        <v>28090</v>
      </c>
      <c r="I28" s="126">
        <v>28018</v>
      </c>
      <c r="J28" s="126">
        <v>32288</v>
      </c>
      <c r="K28" s="126">
        <v>34201</v>
      </c>
      <c r="L28" s="126">
        <v>31148</v>
      </c>
      <c r="M28" s="126">
        <v>34979</v>
      </c>
      <c r="N28" s="126">
        <v>36757</v>
      </c>
      <c r="O28" s="126">
        <v>39913</v>
      </c>
      <c r="P28" s="126">
        <v>45603</v>
      </c>
      <c r="Q28" s="126">
        <v>44815</v>
      </c>
    </row>
    <row r="29" spans="1:17">
      <c r="A29" s="1366"/>
      <c r="B29" s="375" t="s">
        <v>186</v>
      </c>
      <c r="C29" s="328">
        <v>216</v>
      </c>
      <c r="D29" s="328">
        <v>295</v>
      </c>
      <c r="E29" s="328">
        <v>286</v>
      </c>
      <c r="F29" s="328">
        <v>234</v>
      </c>
      <c r="G29" s="328">
        <v>399</v>
      </c>
      <c r="H29" s="328">
        <v>644</v>
      </c>
      <c r="I29" s="328">
        <v>621</v>
      </c>
      <c r="J29" s="328">
        <v>1490</v>
      </c>
      <c r="K29" s="328">
        <v>1274</v>
      </c>
      <c r="L29" s="328">
        <v>1276</v>
      </c>
      <c r="M29" s="328">
        <v>1497</v>
      </c>
      <c r="N29" s="328">
        <v>629</v>
      </c>
      <c r="O29" s="328">
        <v>670</v>
      </c>
      <c r="P29" s="328">
        <v>135</v>
      </c>
      <c r="Q29" s="328">
        <v>1146</v>
      </c>
    </row>
  </sheetData>
  <mergeCells count="2">
    <mergeCell ref="A2:A29"/>
    <mergeCell ref="A1:Q1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</sheetPr>
  <dimension ref="A1:AJ33"/>
  <sheetViews>
    <sheetView showGridLines="0" workbookViewId="0">
      <selection activeCell="B4" sqref="B4:Q4"/>
    </sheetView>
  </sheetViews>
  <sheetFormatPr baseColWidth="10" defaultColWidth="11.44140625" defaultRowHeight="13.8"/>
  <cols>
    <col min="1" max="1" width="6.109375" style="11" customWidth="1"/>
    <col min="2" max="2" width="44.88671875" style="11" customWidth="1"/>
    <col min="3" max="5" width="6.44140625" style="11" bestFit="1" customWidth="1"/>
    <col min="6" max="11" width="7.44140625" style="11" bestFit="1" customWidth="1"/>
    <col min="12" max="17" width="7.88671875" style="11" customWidth="1"/>
    <col min="18" max="18" width="11.44140625" style="11"/>
    <col min="19" max="27" width="7" style="11" bestFit="1" customWidth="1"/>
    <col min="28" max="36" width="4.44140625" style="11" bestFit="1" customWidth="1"/>
    <col min="37" max="16384" width="11.44140625" style="11"/>
  </cols>
  <sheetData>
    <row r="1" spans="1:36" ht="35.25" customHeight="1">
      <c r="A1" s="1377" t="s">
        <v>348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36" ht="15" customHeight="1">
      <c r="A2" s="1497" t="s">
        <v>120</v>
      </c>
      <c r="B2" s="1498"/>
      <c r="C2" s="1501" t="s">
        <v>121</v>
      </c>
      <c r="D2" s="1501"/>
      <c r="E2" s="1501"/>
      <c r="F2" s="1501"/>
      <c r="G2" s="1502" t="s">
        <v>122</v>
      </c>
      <c r="H2" s="1503"/>
      <c r="I2" s="1503"/>
      <c r="J2" s="1503"/>
      <c r="K2" s="1503"/>
      <c r="L2" s="1503"/>
      <c r="M2" s="1503"/>
      <c r="N2" s="1503"/>
      <c r="O2" s="1503"/>
      <c r="P2" s="1503"/>
      <c r="Q2" s="1503"/>
    </row>
    <row r="3" spans="1:36">
      <c r="A3" s="1499"/>
      <c r="B3" s="1500"/>
      <c r="C3" s="492">
        <v>2007</v>
      </c>
      <c r="D3" s="492">
        <v>2008</v>
      </c>
      <c r="E3" s="492">
        <v>2009</v>
      </c>
      <c r="F3" s="492">
        <v>2010</v>
      </c>
      <c r="G3" s="492">
        <v>2011</v>
      </c>
      <c r="H3" s="492">
        <v>2012</v>
      </c>
      <c r="I3" s="492">
        <v>2013</v>
      </c>
      <c r="J3" s="492">
        <v>2014</v>
      </c>
      <c r="K3" s="492">
        <v>2015</v>
      </c>
      <c r="L3" s="492">
        <v>2016</v>
      </c>
      <c r="M3" s="492">
        <v>2017</v>
      </c>
      <c r="N3" s="615">
        <v>2018</v>
      </c>
      <c r="O3" s="492">
        <v>2019</v>
      </c>
      <c r="P3" s="615">
        <v>2020</v>
      </c>
      <c r="Q3" s="492">
        <v>2021</v>
      </c>
    </row>
    <row r="4" spans="1:36" ht="22.5" customHeight="1">
      <c r="A4" s="1384" t="s">
        <v>119</v>
      </c>
      <c r="B4" s="1504" t="s">
        <v>194</v>
      </c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1504"/>
      <c r="O4" s="1504"/>
      <c r="P4" s="1504"/>
      <c r="Q4" s="1504"/>
    </row>
    <row r="5" spans="1:36" ht="22.5" customHeight="1">
      <c r="A5" s="1385"/>
      <c r="B5" s="495" t="s">
        <v>119</v>
      </c>
      <c r="C5" s="496">
        <v>85236</v>
      </c>
      <c r="D5" s="496">
        <v>98066</v>
      </c>
      <c r="E5" s="496">
        <v>96575</v>
      </c>
      <c r="F5" s="496">
        <v>100444</v>
      </c>
      <c r="G5" s="496">
        <v>102214</v>
      </c>
      <c r="H5" s="496">
        <v>115802</v>
      </c>
      <c r="I5" s="496">
        <v>116726</v>
      </c>
      <c r="J5" s="497">
        <v>110711</v>
      </c>
      <c r="K5" s="498">
        <v>108901</v>
      </c>
      <c r="L5" s="498">
        <f>+L6+L9+L14</f>
        <v>110803</v>
      </c>
      <c r="M5" s="498">
        <f>+M6+M9+M14</f>
        <v>110692</v>
      </c>
      <c r="N5" s="498">
        <f>+N6+N9+N14</f>
        <v>108409</v>
      </c>
      <c r="O5" s="498">
        <v>96821</v>
      </c>
      <c r="P5" s="498">
        <f>+P6+P9+P14</f>
        <v>59597</v>
      </c>
      <c r="Q5" s="498">
        <f>+Q6+Q9+Q14</f>
        <v>60881</v>
      </c>
      <c r="AB5" s="458"/>
      <c r="AC5" s="458"/>
      <c r="AD5" s="458"/>
      <c r="AE5" s="458"/>
      <c r="AF5" s="458"/>
      <c r="AG5" s="458"/>
      <c r="AH5" s="458"/>
      <c r="AI5" s="458"/>
      <c r="AJ5" s="458"/>
    </row>
    <row r="6" spans="1:36" ht="22.5" customHeight="1">
      <c r="A6" s="1385"/>
      <c r="B6" s="376" t="s">
        <v>269</v>
      </c>
      <c r="C6" s="377">
        <v>3802</v>
      </c>
      <c r="D6" s="377">
        <v>3838</v>
      </c>
      <c r="E6" s="377">
        <v>3917</v>
      </c>
      <c r="F6" s="377">
        <v>4858</v>
      </c>
      <c r="G6" s="377">
        <v>3819</v>
      </c>
      <c r="H6" s="377">
        <v>5107</v>
      </c>
      <c r="I6" s="377">
        <v>3573</v>
      </c>
      <c r="J6" s="378">
        <v>3228</v>
      </c>
      <c r="K6" s="379">
        <v>3292</v>
      </c>
      <c r="L6" s="379">
        <f>+L7+L8</f>
        <v>3339</v>
      </c>
      <c r="M6" s="379">
        <f>+M7+M8</f>
        <v>3798</v>
      </c>
      <c r="N6" s="638">
        <f>+N7+N8</f>
        <v>3703</v>
      </c>
      <c r="O6" s="638">
        <v>3038</v>
      </c>
      <c r="P6" s="638">
        <f>+P7+P8</f>
        <v>2054</v>
      </c>
      <c r="Q6" s="638">
        <f>+Q7+Q8</f>
        <v>3235</v>
      </c>
      <c r="AB6" s="458"/>
      <c r="AC6" s="458"/>
      <c r="AD6" s="458"/>
      <c r="AE6" s="458"/>
      <c r="AF6" s="458"/>
      <c r="AG6" s="458"/>
      <c r="AH6" s="458"/>
      <c r="AI6" s="458"/>
      <c r="AJ6" s="458"/>
    </row>
    <row r="7" spans="1:36" ht="27.6">
      <c r="A7" s="1385"/>
      <c r="B7" s="273" t="s">
        <v>125</v>
      </c>
      <c r="C7" s="380">
        <v>3224</v>
      </c>
      <c r="D7" s="381">
        <v>3117</v>
      </c>
      <c r="E7" s="381">
        <v>3618</v>
      </c>
      <c r="F7" s="381">
        <v>4557</v>
      </c>
      <c r="G7" s="381">
        <v>3613</v>
      </c>
      <c r="H7" s="381">
        <v>4473</v>
      </c>
      <c r="I7" s="381">
        <v>3388</v>
      </c>
      <c r="J7" s="382">
        <v>3151</v>
      </c>
      <c r="K7" s="381">
        <v>3148</v>
      </c>
      <c r="L7" s="381">
        <v>2546</v>
      </c>
      <c r="M7" s="381">
        <v>3332</v>
      </c>
      <c r="N7" s="639">
        <v>2516</v>
      </c>
      <c r="O7" s="639">
        <v>2697</v>
      </c>
      <c r="P7" s="639">
        <f>+'C24A2'!P7+'C24A3'!P7</f>
        <v>1903</v>
      </c>
      <c r="Q7" s="639">
        <f>+'C24A2'!Q7+'C24A3'!Q7</f>
        <v>2977</v>
      </c>
      <c r="AB7" s="458"/>
      <c r="AC7" s="458"/>
      <c r="AD7" s="458"/>
      <c r="AE7" s="458"/>
      <c r="AF7" s="458"/>
      <c r="AG7" s="458"/>
      <c r="AH7" s="458"/>
      <c r="AI7" s="458"/>
      <c r="AJ7" s="458"/>
    </row>
    <row r="8" spans="1:36">
      <c r="A8" s="1385"/>
      <c r="B8" s="383" t="s">
        <v>126</v>
      </c>
      <c r="C8" s="384">
        <v>578</v>
      </c>
      <c r="D8" s="385">
        <v>721</v>
      </c>
      <c r="E8" s="385">
        <v>299</v>
      </c>
      <c r="F8" s="385">
        <v>301</v>
      </c>
      <c r="G8" s="385">
        <v>206</v>
      </c>
      <c r="H8" s="385">
        <v>634</v>
      </c>
      <c r="I8" s="385">
        <v>185</v>
      </c>
      <c r="J8" s="386">
        <v>77</v>
      </c>
      <c r="K8" s="385">
        <v>144</v>
      </c>
      <c r="L8" s="385">
        <v>793</v>
      </c>
      <c r="M8" s="385">
        <v>466</v>
      </c>
      <c r="N8" s="385">
        <v>1187</v>
      </c>
      <c r="O8" s="639">
        <v>341</v>
      </c>
      <c r="P8" s="639">
        <f>+'C24A2'!P8+'C24A3'!P8</f>
        <v>151</v>
      </c>
      <c r="Q8" s="639">
        <f>+'C24A2'!Q8+'C24A3'!Q8</f>
        <v>258</v>
      </c>
      <c r="AB8" s="458"/>
      <c r="AC8" s="458"/>
      <c r="AD8" s="458"/>
      <c r="AE8" s="458"/>
      <c r="AF8" s="458"/>
      <c r="AG8" s="458"/>
      <c r="AH8" s="458"/>
      <c r="AI8" s="458"/>
      <c r="AJ8" s="458"/>
    </row>
    <row r="9" spans="1:36" ht="22.5" customHeight="1">
      <c r="A9" s="1385"/>
      <c r="B9" s="376" t="s">
        <v>196</v>
      </c>
      <c r="C9" s="377">
        <v>16503</v>
      </c>
      <c r="D9" s="377">
        <v>20715</v>
      </c>
      <c r="E9" s="377">
        <v>20363</v>
      </c>
      <c r="F9" s="377">
        <v>20867</v>
      </c>
      <c r="G9" s="377">
        <v>21187</v>
      </c>
      <c r="H9" s="377">
        <v>24407</v>
      </c>
      <c r="I9" s="377">
        <v>24861</v>
      </c>
      <c r="J9" s="378">
        <v>19631</v>
      </c>
      <c r="K9" s="379">
        <v>18764</v>
      </c>
      <c r="L9" s="379">
        <f>SUM(L10:L13)</f>
        <v>23484</v>
      </c>
      <c r="M9" s="379">
        <f>SUM(M10:M13)</f>
        <v>20622</v>
      </c>
      <c r="N9" s="638">
        <f>SUM(N10:N13)</f>
        <v>21821</v>
      </c>
      <c r="O9" s="638">
        <v>17247</v>
      </c>
      <c r="P9" s="638">
        <f>SUM(P10:P13)</f>
        <v>5329</v>
      </c>
      <c r="Q9" s="638">
        <f>SUM(Q10:Q13)</f>
        <v>9458</v>
      </c>
      <c r="AB9" s="458"/>
      <c r="AC9" s="458"/>
      <c r="AD9" s="458"/>
      <c r="AE9" s="458"/>
      <c r="AF9" s="458"/>
      <c r="AG9" s="458"/>
      <c r="AH9" s="458"/>
      <c r="AI9" s="458"/>
      <c r="AJ9" s="458"/>
    </row>
    <row r="10" spans="1:36">
      <c r="A10" s="1385"/>
      <c r="B10" s="273" t="s">
        <v>129</v>
      </c>
      <c r="C10" s="380">
        <v>9107</v>
      </c>
      <c r="D10" s="381">
        <v>9071</v>
      </c>
      <c r="E10" s="381">
        <v>10489</v>
      </c>
      <c r="F10" s="381">
        <v>9463</v>
      </c>
      <c r="G10" s="381">
        <v>6537</v>
      </c>
      <c r="H10" s="381">
        <v>7420</v>
      </c>
      <c r="I10" s="381">
        <v>7917</v>
      </c>
      <c r="J10" s="382">
        <v>6124</v>
      </c>
      <c r="K10" s="381">
        <v>7120</v>
      </c>
      <c r="L10" s="381">
        <v>7392</v>
      </c>
      <c r="M10" s="381">
        <v>6849</v>
      </c>
      <c r="N10" s="639">
        <v>9313</v>
      </c>
      <c r="O10" s="639">
        <v>7989</v>
      </c>
      <c r="P10" s="639">
        <f>+'C24A2'!P10+'C24A3'!P10</f>
        <v>2473</v>
      </c>
      <c r="Q10" s="639">
        <f>+'C24A2'!Q10+'C24A3'!Q10</f>
        <v>4856</v>
      </c>
      <c r="AB10" s="458"/>
      <c r="AC10" s="458"/>
      <c r="AD10" s="458"/>
      <c r="AE10" s="458"/>
      <c r="AF10" s="458"/>
      <c r="AG10" s="458"/>
      <c r="AH10" s="458"/>
      <c r="AI10" s="458"/>
      <c r="AJ10" s="458"/>
    </row>
    <row r="11" spans="1:36" ht="27.6">
      <c r="A11" s="1385"/>
      <c r="B11" s="387" t="s">
        <v>130</v>
      </c>
      <c r="C11" s="388">
        <v>396</v>
      </c>
      <c r="D11" s="341">
        <v>246</v>
      </c>
      <c r="E11" s="341">
        <v>119</v>
      </c>
      <c r="F11" s="341">
        <v>163</v>
      </c>
      <c r="G11" s="341">
        <v>289</v>
      </c>
      <c r="H11" s="341">
        <v>107</v>
      </c>
      <c r="I11" s="341">
        <v>608</v>
      </c>
      <c r="J11" s="342">
        <v>474</v>
      </c>
      <c r="K11" s="341">
        <v>236</v>
      </c>
      <c r="L11" s="341">
        <v>407</v>
      </c>
      <c r="M11" s="341">
        <v>652</v>
      </c>
      <c r="N11" s="341">
        <v>1051</v>
      </c>
      <c r="O11" s="639">
        <v>446</v>
      </c>
      <c r="P11" s="639">
        <f>+'C24A2'!P11+'C24A3'!P11</f>
        <v>909</v>
      </c>
      <c r="Q11" s="639">
        <f>+'C24A2'!Q11+'C24A3'!Q11</f>
        <v>616</v>
      </c>
      <c r="AB11" s="458"/>
      <c r="AC11" s="458"/>
      <c r="AD11" s="458"/>
      <c r="AE11" s="458"/>
      <c r="AF11" s="458"/>
      <c r="AG11" s="458"/>
      <c r="AH11" s="458"/>
      <c r="AI11" s="458"/>
      <c r="AJ11" s="458"/>
    </row>
    <row r="12" spans="1:36" ht="27.6">
      <c r="A12" s="1385"/>
      <c r="B12" s="387" t="s">
        <v>131</v>
      </c>
      <c r="C12" s="388">
        <v>323</v>
      </c>
      <c r="D12" s="341">
        <v>528</v>
      </c>
      <c r="E12" s="341">
        <v>644</v>
      </c>
      <c r="F12" s="341">
        <v>605</v>
      </c>
      <c r="G12" s="341">
        <v>924</v>
      </c>
      <c r="H12" s="341">
        <v>749</v>
      </c>
      <c r="I12" s="341">
        <v>1464</v>
      </c>
      <c r="J12" s="342">
        <v>149</v>
      </c>
      <c r="K12" s="341">
        <v>717</v>
      </c>
      <c r="L12" s="341">
        <v>716</v>
      </c>
      <c r="M12" s="341">
        <v>381</v>
      </c>
      <c r="N12" s="341">
        <v>199</v>
      </c>
      <c r="O12" s="639">
        <v>569</v>
      </c>
      <c r="P12" s="639">
        <f>+'C24A2'!P12+'C24A3'!P12</f>
        <v>688</v>
      </c>
      <c r="Q12" s="639">
        <f>+'C24A2'!Q12+'C24A3'!Q12</f>
        <v>247</v>
      </c>
      <c r="AB12" s="458"/>
      <c r="AC12" s="458"/>
      <c r="AD12" s="458"/>
      <c r="AE12" s="458"/>
      <c r="AF12" s="458"/>
      <c r="AG12" s="458"/>
      <c r="AH12" s="458"/>
      <c r="AI12" s="458"/>
      <c r="AJ12" s="458"/>
    </row>
    <row r="13" spans="1:36">
      <c r="A13" s="1385"/>
      <c r="B13" s="389" t="s">
        <v>132</v>
      </c>
      <c r="C13" s="384">
        <v>6677</v>
      </c>
      <c r="D13" s="385">
        <v>10870</v>
      </c>
      <c r="E13" s="385">
        <v>9111</v>
      </c>
      <c r="F13" s="385">
        <v>10636</v>
      </c>
      <c r="G13" s="385">
        <v>13437</v>
      </c>
      <c r="H13" s="385">
        <v>16131</v>
      </c>
      <c r="I13" s="385">
        <v>14872</v>
      </c>
      <c r="J13" s="386">
        <v>12884</v>
      </c>
      <c r="K13" s="385">
        <v>10691</v>
      </c>
      <c r="L13" s="385">
        <v>14969</v>
      </c>
      <c r="M13" s="385">
        <v>12740</v>
      </c>
      <c r="N13" s="385">
        <v>11258</v>
      </c>
      <c r="O13" s="639">
        <v>8243</v>
      </c>
      <c r="P13" s="639">
        <f>+'C24A2'!P13+'C24A3'!P13</f>
        <v>1259</v>
      </c>
      <c r="Q13" s="639">
        <f>+'C24A2'!Q13+'C24A3'!Q13</f>
        <v>3739</v>
      </c>
      <c r="AB13" s="458"/>
      <c r="AC13" s="458"/>
      <c r="AD13" s="458"/>
      <c r="AE13" s="458"/>
      <c r="AF13" s="458"/>
      <c r="AG13" s="458"/>
      <c r="AH13" s="458"/>
      <c r="AI13" s="458"/>
      <c r="AJ13" s="458"/>
    </row>
    <row r="14" spans="1:36" ht="22.5" customHeight="1">
      <c r="A14" s="1385"/>
      <c r="B14" s="376" t="s">
        <v>197</v>
      </c>
      <c r="C14" s="377">
        <v>64931</v>
      </c>
      <c r="D14" s="377">
        <v>73513</v>
      </c>
      <c r="E14" s="377">
        <v>72295</v>
      </c>
      <c r="F14" s="377">
        <v>74719</v>
      </c>
      <c r="G14" s="377">
        <v>77208</v>
      </c>
      <c r="H14" s="377">
        <v>86288</v>
      </c>
      <c r="I14" s="377">
        <v>88292</v>
      </c>
      <c r="J14" s="378">
        <v>87852</v>
      </c>
      <c r="K14" s="379">
        <v>86845</v>
      </c>
      <c r="L14" s="379">
        <f>SUM(L15:L29)</f>
        <v>83980</v>
      </c>
      <c r="M14" s="379">
        <f>SUM(M15:M29)</f>
        <v>86272</v>
      </c>
      <c r="N14" s="638">
        <f>SUM(N15:N29)</f>
        <v>82885</v>
      </c>
      <c r="O14" s="638">
        <v>76536</v>
      </c>
      <c r="P14" s="638">
        <f>SUM(P15:P29)</f>
        <v>52214</v>
      </c>
      <c r="Q14" s="638">
        <f>SUM(Q15:Q29)</f>
        <v>48188</v>
      </c>
      <c r="AB14" s="458"/>
      <c r="AC14" s="458"/>
      <c r="AD14" s="458"/>
      <c r="AE14" s="458"/>
      <c r="AF14" s="458"/>
      <c r="AG14" s="458"/>
      <c r="AH14" s="458"/>
      <c r="AI14" s="458"/>
      <c r="AJ14" s="458"/>
    </row>
    <row r="15" spans="1:36" ht="27.6">
      <c r="A15" s="1385"/>
      <c r="B15" s="273" t="s">
        <v>135</v>
      </c>
      <c r="C15" s="380">
        <v>26494</v>
      </c>
      <c r="D15" s="381">
        <v>30656</v>
      </c>
      <c r="E15" s="381">
        <v>26336</v>
      </c>
      <c r="F15" s="381">
        <v>25734</v>
      </c>
      <c r="G15" s="381">
        <v>29398</v>
      </c>
      <c r="H15" s="381">
        <v>33245</v>
      </c>
      <c r="I15" s="381">
        <v>33942</v>
      </c>
      <c r="J15" s="382">
        <v>38449</v>
      </c>
      <c r="K15" s="381">
        <v>34728</v>
      </c>
      <c r="L15" s="381">
        <v>32863</v>
      </c>
      <c r="M15" s="381">
        <v>30661</v>
      </c>
      <c r="N15" s="639">
        <v>35606</v>
      </c>
      <c r="O15" s="639">
        <v>30135</v>
      </c>
      <c r="P15" s="639">
        <f>+'C24A2'!P15+'C24A3'!P15</f>
        <v>19006</v>
      </c>
      <c r="Q15" s="639">
        <f>+'C24A2'!Q15+'C24A3'!Q15</f>
        <v>17480</v>
      </c>
      <c r="AB15" s="458"/>
      <c r="AC15" s="458"/>
      <c r="AD15" s="458"/>
      <c r="AE15" s="458"/>
      <c r="AF15" s="458"/>
      <c r="AG15" s="458"/>
      <c r="AH15" s="458"/>
      <c r="AI15" s="458"/>
      <c r="AJ15" s="458"/>
    </row>
    <row r="16" spans="1:36">
      <c r="A16" s="1385"/>
      <c r="B16" s="387" t="s">
        <v>136</v>
      </c>
      <c r="C16" s="388">
        <v>4863</v>
      </c>
      <c r="D16" s="341">
        <v>5583</v>
      </c>
      <c r="E16" s="341">
        <v>6208</v>
      </c>
      <c r="F16" s="341">
        <v>6954</v>
      </c>
      <c r="G16" s="341">
        <v>6457</v>
      </c>
      <c r="H16" s="341">
        <v>7562</v>
      </c>
      <c r="I16" s="341">
        <v>8492</v>
      </c>
      <c r="J16" s="342">
        <v>5843</v>
      </c>
      <c r="K16" s="341">
        <v>6879</v>
      </c>
      <c r="L16" s="341">
        <v>6658</v>
      </c>
      <c r="M16" s="341">
        <v>7292</v>
      </c>
      <c r="N16" s="341">
        <v>6765</v>
      </c>
      <c r="O16" s="341">
        <v>6743</v>
      </c>
      <c r="P16" s="639">
        <f>+'C24A2'!P16+'C24A3'!P16</f>
        <v>3730</v>
      </c>
      <c r="Q16" s="639">
        <f>+'C24A2'!Q16+'C24A3'!Q16</f>
        <v>3643</v>
      </c>
      <c r="AB16" s="458"/>
      <c r="AC16" s="458"/>
      <c r="AD16" s="458"/>
      <c r="AE16" s="458"/>
      <c r="AF16" s="458"/>
      <c r="AG16" s="458"/>
      <c r="AH16" s="458"/>
      <c r="AI16" s="458"/>
      <c r="AJ16" s="458"/>
    </row>
    <row r="17" spans="1:36">
      <c r="A17" s="1385"/>
      <c r="B17" s="387" t="s">
        <v>137</v>
      </c>
      <c r="C17" s="388">
        <v>6285</v>
      </c>
      <c r="D17" s="341">
        <v>7566</v>
      </c>
      <c r="E17" s="341">
        <v>7439</v>
      </c>
      <c r="F17" s="341">
        <v>7749</v>
      </c>
      <c r="G17" s="341">
        <v>8229</v>
      </c>
      <c r="H17" s="341">
        <v>8158</v>
      </c>
      <c r="I17" s="341">
        <v>9193</v>
      </c>
      <c r="J17" s="342">
        <v>8622</v>
      </c>
      <c r="K17" s="341">
        <v>8475</v>
      </c>
      <c r="L17" s="341">
        <v>9748</v>
      </c>
      <c r="M17" s="341">
        <v>11700</v>
      </c>
      <c r="N17" s="341">
        <v>8483</v>
      </c>
      <c r="O17" s="341">
        <v>9144</v>
      </c>
      <c r="P17" s="639">
        <f>+'C24A2'!P17+'C24A3'!P17</f>
        <v>4823</v>
      </c>
      <c r="Q17" s="639">
        <f>+'C24A2'!Q17+'C24A3'!Q17</f>
        <v>6696</v>
      </c>
      <c r="AB17" s="458"/>
      <c r="AC17" s="458"/>
      <c r="AD17" s="458"/>
      <c r="AE17" s="458"/>
      <c r="AF17" s="458"/>
      <c r="AG17" s="458"/>
      <c r="AH17" s="458"/>
      <c r="AI17" s="458"/>
      <c r="AJ17" s="458"/>
    </row>
    <row r="18" spans="1:36">
      <c r="A18" s="1385"/>
      <c r="B18" s="387" t="s">
        <v>138</v>
      </c>
      <c r="C18" s="388">
        <v>1033</v>
      </c>
      <c r="D18" s="341">
        <v>542</v>
      </c>
      <c r="E18" s="341">
        <v>362</v>
      </c>
      <c r="F18" s="341">
        <v>1052</v>
      </c>
      <c r="G18" s="341">
        <v>2016</v>
      </c>
      <c r="H18" s="341">
        <v>3026</v>
      </c>
      <c r="I18" s="341">
        <v>2975</v>
      </c>
      <c r="J18" s="342">
        <v>1222</v>
      </c>
      <c r="K18" s="341">
        <v>3012</v>
      </c>
      <c r="L18" s="341">
        <v>2192</v>
      </c>
      <c r="M18" s="341">
        <v>2769</v>
      </c>
      <c r="N18" s="341">
        <v>2739</v>
      </c>
      <c r="O18" s="341">
        <v>2549</v>
      </c>
      <c r="P18" s="639">
        <f>+'C24A2'!P18+'C24A3'!P18</f>
        <v>2355</v>
      </c>
      <c r="Q18" s="639">
        <f>+'C24A2'!Q18+'C24A3'!Q18</f>
        <v>515</v>
      </c>
      <c r="AB18" s="458"/>
      <c r="AC18" s="458"/>
      <c r="AD18" s="458"/>
      <c r="AE18" s="458"/>
      <c r="AF18" s="458"/>
      <c r="AG18" s="458"/>
      <c r="AH18" s="458"/>
      <c r="AI18" s="458"/>
      <c r="AJ18" s="458"/>
    </row>
    <row r="19" spans="1:36">
      <c r="A19" s="1385"/>
      <c r="B19" s="387" t="s">
        <v>139</v>
      </c>
      <c r="C19" s="388">
        <v>3462</v>
      </c>
      <c r="D19" s="341">
        <v>3884</v>
      </c>
      <c r="E19" s="341">
        <v>4132</v>
      </c>
      <c r="F19" s="341">
        <v>4472</v>
      </c>
      <c r="G19" s="341">
        <v>4273</v>
      </c>
      <c r="H19" s="341">
        <v>4636</v>
      </c>
      <c r="I19" s="341">
        <v>6681</v>
      </c>
      <c r="J19" s="342">
        <v>6091</v>
      </c>
      <c r="K19" s="341">
        <v>6860</v>
      </c>
      <c r="L19" s="341">
        <v>4704</v>
      </c>
      <c r="M19" s="341">
        <v>5911</v>
      </c>
      <c r="N19" s="341">
        <v>3416</v>
      </c>
      <c r="O19" s="341">
        <v>6370</v>
      </c>
      <c r="P19" s="639">
        <f>+'C24A2'!P19+'C24A3'!P19</f>
        <v>3913</v>
      </c>
      <c r="Q19" s="639">
        <f>+'C24A2'!Q19+'C24A3'!Q19</f>
        <v>2761</v>
      </c>
      <c r="AB19" s="458"/>
      <c r="AC19" s="458"/>
      <c r="AD19" s="458"/>
      <c r="AE19" s="458"/>
      <c r="AF19" s="458"/>
      <c r="AG19" s="458"/>
      <c r="AH19" s="458"/>
      <c r="AI19" s="458"/>
      <c r="AJ19" s="458"/>
    </row>
    <row r="20" spans="1:36">
      <c r="A20" s="1385"/>
      <c r="B20" s="387" t="s">
        <v>140</v>
      </c>
      <c r="C20" s="388">
        <v>1814</v>
      </c>
      <c r="D20" s="341">
        <v>646</v>
      </c>
      <c r="E20" s="341">
        <v>1136</v>
      </c>
      <c r="F20" s="341">
        <v>796</v>
      </c>
      <c r="G20" s="341">
        <v>890</v>
      </c>
      <c r="H20" s="341">
        <v>498</v>
      </c>
      <c r="I20" s="341">
        <v>1507</v>
      </c>
      <c r="J20" s="342">
        <v>1194</v>
      </c>
      <c r="K20" s="341">
        <v>650</v>
      </c>
      <c r="L20" s="341">
        <v>841</v>
      </c>
      <c r="M20" s="341">
        <v>869</v>
      </c>
      <c r="N20" s="341">
        <v>1025</v>
      </c>
      <c r="O20" s="341">
        <v>1114</v>
      </c>
      <c r="P20" s="639">
        <f>+'C24A2'!P20+'C24A3'!P20</f>
        <v>1741</v>
      </c>
      <c r="Q20" s="639">
        <f>+'C24A2'!Q20+'C24A3'!Q20</f>
        <v>672</v>
      </c>
      <c r="AB20" s="458"/>
      <c r="AC20" s="458"/>
      <c r="AD20" s="458"/>
      <c r="AE20" s="458"/>
      <c r="AF20" s="458"/>
      <c r="AG20" s="458"/>
      <c r="AH20" s="458"/>
      <c r="AI20" s="458"/>
      <c r="AJ20" s="458"/>
    </row>
    <row r="21" spans="1:36">
      <c r="A21" s="1385"/>
      <c r="B21" s="387" t="s">
        <v>141</v>
      </c>
      <c r="C21" s="388">
        <v>3559</v>
      </c>
      <c r="D21" s="341">
        <v>3735</v>
      </c>
      <c r="E21" s="341">
        <v>4799</v>
      </c>
      <c r="F21" s="341">
        <v>6269</v>
      </c>
      <c r="G21" s="341">
        <v>3787</v>
      </c>
      <c r="H21" s="341">
        <v>3878</v>
      </c>
      <c r="I21" s="341">
        <v>2415</v>
      </c>
      <c r="J21" s="342">
        <v>4272</v>
      </c>
      <c r="K21" s="341">
        <v>1981</v>
      </c>
      <c r="L21" s="341">
        <v>3227</v>
      </c>
      <c r="M21" s="341">
        <v>3433</v>
      </c>
      <c r="N21" s="341">
        <v>3194</v>
      </c>
      <c r="O21" s="341">
        <v>2879</v>
      </c>
      <c r="P21" s="639">
        <f>+'C24A2'!P21+'C24A3'!P21</f>
        <v>1513</v>
      </c>
      <c r="Q21" s="639">
        <f>+'C24A2'!Q21+'C24A3'!Q21</f>
        <v>1064</v>
      </c>
      <c r="AB21" s="458"/>
      <c r="AC21" s="458"/>
      <c r="AD21" s="458"/>
      <c r="AE21" s="458"/>
      <c r="AF21" s="458"/>
      <c r="AG21" s="458"/>
      <c r="AH21" s="458"/>
      <c r="AI21" s="458"/>
      <c r="AJ21" s="458"/>
    </row>
    <row r="22" spans="1:36">
      <c r="A22" s="1385"/>
      <c r="B22" s="387" t="s">
        <v>142</v>
      </c>
      <c r="C22" s="388">
        <v>4065</v>
      </c>
      <c r="D22" s="341">
        <v>6609</v>
      </c>
      <c r="E22" s="341">
        <v>6688</v>
      </c>
      <c r="F22" s="341">
        <v>6099</v>
      </c>
      <c r="G22" s="341">
        <v>6887</v>
      </c>
      <c r="H22" s="341">
        <v>6602</v>
      </c>
      <c r="I22" s="341">
        <v>5004</v>
      </c>
      <c r="J22" s="342">
        <v>5467</v>
      </c>
      <c r="K22" s="341">
        <v>4925</v>
      </c>
      <c r="L22" s="341">
        <v>5120</v>
      </c>
      <c r="M22" s="341">
        <v>5700</v>
      </c>
      <c r="N22" s="341">
        <v>3941</v>
      </c>
      <c r="O22" s="341">
        <v>3325</v>
      </c>
      <c r="P22" s="639">
        <f>+'C24A2'!P22+'C24A3'!P22</f>
        <v>3138</v>
      </c>
      <c r="Q22" s="639">
        <f>+'C24A2'!Q22+'C24A3'!Q22</f>
        <v>3770</v>
      </c>
      <c r="AB22" s="458"/>
      <c r="AC22" s="458"/>
      <c r="AD22" s="458"/>
      <c r="AE22" s="458"/>
      <c r="AF22" s="458"/>
      <c r="AG22" s="458"/>
      <c r="AH22" s="458"/>
      <c r="AI22" s="458"/>
      <c r="AJ22" s="458"/>
    </row>
    <row r="23" spans="1:36" ht="27.6">
      <c r="A23" s="1385"/>
      <c r="B23" s="387" t="s">
        <v>143</v>
      </c>
      <c r="C23" s="388">
        <v>5353</v>
      </c>
      <c r="D23" s="341">
        <v>4633</v>
      </c>
      <c r="E23" s="341">
        <v>5280</v>
      </c>
      <c r="F23" s="341">
        <v>4914</v>
      </c>
      <c r="G23" s="341">
        <v>6078</v>
      </c>
      <c r="H23" s="341">
        <v>6982</v>
      </c>
      <c r="I23" s="341">
        <v>7536</v>
      </c>
      <c r="J23" s="342">
        <v>6955</v>
      </c>
      <c r="K23" s="341">
        <v>9466</v>
      </c>
      <c r="L23" s="341">
        <v>8817</v>
      </c>
      <c r="M23" s="341">
        <v>9031</v>
      </c>
      <c r="N23" s="341">
        <v>8586</v>
      </c>
      <c r="O23" s="341">
        <v>6183</v>
      </c>
      <c r="P23" s="639">
        <f>+'C24A2'!P23+'C24A3'!P23</f>
        <v>5216</v>
      </c>
      <c r="Q23" s="639">
        <f>+'C24A2'!Q23+'C24A3'!Q23</f>
        <v>5599</v>
      </c>
      <c r="AB23" s="458"/>
      <c r="AC23" s="458"/>
      <c r="AD23" s="458"/>
      <c r="AE23" s="458"/>
      <c r="AF23" s="458"/>
      <c r="AG23" s="458"/>
      <c r="AH23" s="458"/>
      <c r="AI23" s="458"/>
      <c r="AJ23" s="458"/>
    </row>
    <row r="24" spans="1:36">
      <c r="A24" s="1385"/>
      <c r="B24" s="387" t="s">
        <v>144</v>
      </c>
      <c r="C24" s="388">
        <v>2580</v>
      </c>
      <c r="D24" s="341">
        <v>3506</v>
      </c>
      <c r="E24" s="341">
        <v>2646</v>
      </c>
      <c r="F24" s="341">
        <v>3556</v>
      </c>
      <c r="G24" s="341">
        <v>2564</v>
      </c>
      <c r="H24" s="341">
        <v>3227</v>
      </c>
      <c r="I24" s="341">
        <v>3743</v>
      </c>
      <c r="J24" s="342">
        <v>1585</v>
      </c>
      <c r="K24" s="341">
        <v>1939</v>
      </c>
      <c r="L24" s="341">
        <v>3158</v>
      </c>
      <c r="M24" s="341">
        <v>3006</v>
      </c>
      <c r="N24" s="341">
        <v>3303</v>
      </c>
      <c r="O24" s="341">
        <v>2721</v>
      </c>
      <c r="P24" s="639">
        <f>+'C24A2'!P24+'C24A3'!P24</f>
        <v>3356</v>
      </c>
      <c r="Q24" s="639">
        <f>+'C24A2'!Q24+'C24A3'!Q24</f>
        <v>1526</v>
      </c>
      <c r="AB24" s="458"/>
      <c r="AC24" s="458"/>
      <c r="AD24" s="458"/>
      <c r="AE24" s="458"/>
      <c r="AF24" s="458"/>
      <c r="AG24" s="458"/>
      <c r="AH24" s="458"/>
      <c r="AI24" s="458"/>
      <c r="AJ24" s="458"/>
    </row>
    <row r="25" spans="1:36" ht="27.6">
      <c r="A25" s="1385"/>
      <c r="B25" s="387" t="s">
        <v>145</v>
      </c>
      <c r="C25" s="388">
        <v>1851</v>
      </c>
      <c r="D25" s="341">
        <v>2438</v>
      </c>
      <c r="E25" s="341">
        <v>1908</v>
      </c>
      <c r="F25" s="341">
        <v>2332</v>
      </c>
      <c r="G25" s="341">
        <v>1893</v>
      </c>
      <c r="H25" s="341">
        <v>2343</v>
      </c>
      <c r="I25" s="341">
        <v>2627</v>
      </c>
      <c r="J25" s="342">
        <v>3658</v>
      </c>
      <c r="K25" s="341">
        <v>3327</v>
      </c>
      <c r="L25" s="341">
        <v>4112</v>
      </c>
      <c r="M25" s="341">
        <v>2544</v>
      </c>
      <c r="N25" s="341">
        <v>3340</v>
      </c>
      <c r="O25" s="341">
        <v>2960</v>
      </c>
      <c r="P25" s="639">
        <f>+'C24A2'!P25+'C24A3'!P25</f>
        <v>1377</v>
      </c>
      <c r="Q25" s="639">
        <f>+'C24A2'!Q25+'C24A3'!Q25</f>
        <v>1534</v>
      </c>
      <c r="AB25" s="458"/>
      <c r="AC25" s="458"/>
      <c r="AD25" s="458"/>
      <c r="AE25" s="458"/>
      <c r="AF25" s="458"/>
      <c r="AG25" s="458"/>
      <c r="AH25" s="458"/>
      <c r="AI25" s="458"/>
      <c r="AJ25" s="458"/>
    </row>
    <row r="26" spans="1:36">
      <c r="A26" s="1385"/>
      <c r="B26" s="387" t="s">
        <v>146</v>
      </c>
      <c r="C26" s="388">
        <v>1761</v>
      </c>
      <c r="D26" s="341">
        <v>1374</v>
      </c>
      <c r="E26" s="341">
        <v>2061</v>
      </c>
      <c r="F26" s="341">
        <v>1754</v>
      </c>
      <c r="G26" s="341">
        <v>1746</v>
      </c>
      <c r="H26" s="341">
        <v>2148</v>
      </c>
      <c r="I26" s="341">
        <v>1422</v>
      </c>
      <c r="J26" s="342">
        <v>1631</v>
      </c>
      <c r="K26" s="341">
        <v>1294</v>
      </c>
      <c r="L26" s="341">
        <v>638</v>
      </c>
      <c r="M26" s="341">
        <v>1087</v>
      </c>
      <c r="N26" s="341">
        <v>839</v>
      </c>
      <c r="O26" s="341">
        <v>959</v>
      </c>
      <c r="P26" s="639">
        <f>+'C24A2'!P26+'C24A3'!P26</f>
        <v>239</v>
      </c>
      <c r="Q26" s="639">
        <f>+'C24A2'!Q26+'C24A3'!Q26</f>
        <v>541</v>
      </c>
      <c r="AB26" s="458"/>
      <c r="AC26" s="458"/>
      <c r="AD26" s="458"/>
      <c r="AE26" s="458"/>
      <c r="AF26" s="458"/>
      <c r="AG26" s="458"/>
      <c r="AH26" s="458"/>
      <c r="AI26" s="458"/>
      <c r="AJ26" s="458"/>
    </row>
    <row r="27" spans="1:36">
      <c r="A27" s="1385"/>
      <c r="B27" s="387" t="s">
        <v>147</v>
      </c>
      <c r="C27" s="388">
        <v>692</v>
      </c>
      <c r="D27" s="341">
        <v>1424</v>
      </c>
      <c r="E27" s="341">
        <v>2009</v>
      </c>
      <c r="F27" s="341">
        <v>2210</v>
      </c>
      <c r="G27" s="341">
        <v>1563</v>
      </c>
      <c r="H27" s="341">
        <v>2430</v>
      </c>
      <c r="I27" s="341">
        <v>1366</v>
      </c>
      <c r="J27" s="342">
        <v>1296</v>
      </c>
      <c r="K27" s="341">
        <v>2253</v>
      </c>
      <c r="L27" s="341">
        <v>1643</v>
      </c>
      <c r="M27" s="341">
        <v>1051</v>
      </c>
      <c r="N27" s="341">
        <v>1253</v>
      </c>
      <c r="O27" s="341">
        <v>1105</v>
      </c>
      <c r="P27" s="639">
        <f>+'C24A2'!P27+'C24A3'!P27</f>
        <v>1451</v>
      </c>
      <c r="Q27" s="639">
        <f>+'C24A2'!Q27+'C24A3'!Q27</f>
        <v>1567</v>
      </c>
      <c r="AB27" s="458"/>
      <c r="AC27" s="458"/>
      <c r="AD27" s="458"/>
      <c r="AE27" s="458"/>
      <c r="AF27" s="458"/>
      <c r="AG27" s="458"/>
      <c r="AH27" s="458"/>
      <c r="AI27" s="458"/>
      <c r="AJ27" s="458"/>
    </row>
    <row r="28" spans="1:36" ht="55.2">
      <c r="A28" s="1385"/>
      <c r="B28" s="387" t="s">
        <v>148</v>
      </c>
      <c r="C28" s="388">
        <v>1043</v>
      </c>
      <c r="D28" s="341">
        <v>917</v>
      </c>
      <c r="E28" s="341">
        <v>1210</v>
      </c>
      <c r="F28" s="341">
        <v>828</v>
      </c>
      <c r="G28" s="341">
        <v>1427</v>
      </c>
      <c r="H28" s="341">
        <v>1553</v>
      </c>
      <c r="I28" s="341">
        <v>1389</v>
      </c>
      <c r="J28" s="342">
        <v>1567</v>
      </c>
      <c r="K28" s="341">
        <v>1056</v>
      </c>
      <c r="L28" s="341">
        <v>211</v>
      </c>
      <c r="M28" s="341">
        <v>1218</v>
      </c>
      <c r="N28" s="341">
        <v>395</v>
      </c>
      <c r="O28" s="341">
        <v>349</v>
      </c>
      <c r="P28" s="639">
        <f>+'C24A2'!P28+'C24A3'!P28</f>
        <v>356</v>
      </c>
      <c r="Q28" s="639">
        <f>+'C24A2'!Q28+'C24A3'!Q28</f>
        <v>820</v>
      </c>
      <c r="AB28" s="458"/>
      <c r="AC28" s="458"/>
      <c r="AD28" s="458"/>
      <c r="AE28" s="458"/>
      <c r="AF28" s="458"/>
      <c r="AG28" s="458"/>
      <c r="AH28" s="458"/>
      <c r="AI28" s="458"/>
      <c r="AJ28" s="458"/>
    </row>
    <row r="29" spans="1:36" ht="27.6">
      <c r="A29" s="1386"/>
      <c r="B29" s="275" t="s">
        <v>149</v>
      </c>
      <c r="C29" s="390">
        <v>76</v>
      </c>
      <c r="D29" s="343">
        <v>0</v>
      </c>
      <c r="E29" s="343">
        <v>81</v>
      </c>
      <c r="F29" s="343">
        <v>0</v>
      </c>
      <c r="G29" s="343">
        <v>0</v>
      </c>
      <c r="H29" s="343">
        <v>0</v>
      </c>
      <c r="I29" s="343">
        <v>0</v>
      </c>
      <c r="J29" s="344">
        <v>0</v>
      </c>
      <c r="K29" s="343">
        <v>0</v>
      </c>
      <c r="L29" s="343">
        <v>48</v>
      </c>
      <c r="M29" s="343">
        <v>0</v>
      </c>
      <c r="N29" s="343">
        <v>0</v>
      </c>
      <c r="O29" s="343">
        <v>0</v>
      </c>
      <c r="P29" s="639">
        <f>+'C24A2'!P29+'C24A3'!P29</f>
        <v>0</v>
      </c>
      <c r="Q29" s="639">
        <f>+'C24A2'!Q29+'C24A3'!Q29</f>
        <v>0</v>
      </c>
      <c r="AB29" s="458"/>
      <c r="AC29" s="458"/>
      <c r="AD29" s="458"/>
      <c r="AE29" s="458"/>
      <c r="AF29" s="458"/>
      <c r="AG29" s="458"/>
      <c r="AH29" s="458"/>
      <c r="AI29" s="458"/>
      <c r="AJ29" s="458"/>
    </row>
    <row r="30" spans="1:36">
      <c r="M30" s="578"/>
      <c r="N30" s="578"/>
      <c r="O30" s="578"/>
      <c r="P30" s="578"/>
      <c r="Q30" s="578"/>
    </row>
    <row r="31" spans="1:36">
      <c r="M31" s="578"/>
      <c r="N31" s="578"/>
      <c r="O31" s="578"/>
      <c r="P31" s="578"/>
      <c r="Q31" s="578"/>
    </row>
    <row r="32" spans="1:36">
      <c r="M32" s="578"/>
      <c r="N32" s="578"/>
      <c r="O32" s="578"/>
      <c r="P32" s="578"/>
      <c r="Q32" s="578"/>
    </row>
    <row r="33" spans="13:17">
      <c r="M33" s="578"/>
      <c r="N33" s="578"/>
      <c r="O33" s="578"/>
      <c r="P33" s="578"/>
      <c r="Q33" s="578"/>
    </row>
  </sheetData>
  <mergeCells count="6">
    <mergeCell ref="A1:Q1"/>
    <mergeCell ref="A2:B3"/>
    <mergeCell ref="C2:F2"/>
    <mergeCell ref="A4:A29"/>
    <mergeCell ref="G2:Q2"/>
    <mergeCell ref="B4:Q4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</sheetPr>
  <dimension ref="A1:AI31"/>
  <sheetViews>
    <sheetView showGridLines="0" workbookViewId="0">
      <selection activeCell="B4" sqref="B4:Q4"/>
    </sheetView>
  </sheetViews>
  <sheetFormatPr baseColWidth="10" defaultColWidth="11.44140625" defaultRowHeight="13.8"/>
  <cols>
    <col min="1" max="1" width="6.109375" style="11" customWidth="1"/>
    <col min="2" max="2" width="44.88671875" style="11" customWidth="1"/>
    <col min="3" max="5" width="6.44140625" style="11" bestFit="1" customWidth="1"/>
    <col min="6" max="11" width="7.44140625" style="11" bestFit="1" customWidth="1"/>
    <col min="12" max="17" width="8.5546875" style="11" customWidth="1"/>
    <col min="18" max="18" width="7" style="11" customWidth="1"/>
    <col min="19" max="26" width="7" style="11" bestFit="1" customWidth="1"/>
    <col min="27" max="28" width="7.44140625" style="11" bestFit="1" customWidth="1"/>
    <col min="29" max="29" width="5.44140625" style="11" bestFit="1" customWidth="1"/>
    <col min="30" max="35" width="7.44140625" style="11" bestFit="1" customWidth="1"/>
    <col min="36" max="16384" width="11.44140625" style="11"/>
  </cols>
  <sheetData>
    <row r="1" spans="1:35" ht="35.25" customHeight="1">
      <c r="A1" s="1377" t="s">
        <v>348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35" ht="15" customHeight="1">
      <c r="A2" s="1497" t="s">
        <v>120</v>
      </c>
      <c r="B2" s="1505"/>
      <c r="C2" s="1461" t="s">
        <v>121</v>
      </c>
      <c r="D2" s="1461"/>
      <c r="E2" s="1461"/>
      <c r="F2" s="1469"/>
      <c r="G2" s="1507" t="s">
        <v>122</v>
      </c>
      <c r="H2" s="1507"/>
      <c r="I2" s="1507"/>
      <c r="J2" s="1507"/>
      <c r="K2" s="1507"/>
      <c r="L2" s="1507"/>
      <c r="M2" s="1507"/>
      <c r="N2" s="1507"/>
      <c r="O2" s="1507"/>
      <c r="P2" s="1507"/>
      <c r="Q2" s="1507"/>
    </row>
    <row r="3" spans="1:35">
      <c r="A3" s="1499"/>
      <c r="B3" s="1506"/>
      <c r="C3" s="499">
        <v>2007</v>
      </c>
      <c r="D3" s="769">
        <v>2008</v>
      </c>
      <c r="E3" s="769">
        <v>2009</v>
      </c>
      <c r="F3" s="770">
        <v>2010</v>
      </c>
      <c r="G3" s="771">
        <v>2011</v>
      </c>
      <c r="H3" s="771">
        <v>2012</v>
      </c>
      <c r="I3" s="771">
        <v>2013</v>
      </c>
      <c r="J3" s="771">
        <v>2014</v>
      </c>
      <c r="K3" s="771">
        <v>2015</v>
      </c>
      <c r="L3" s="771">
        <v>2016</v>
      </c>
      <c r="M3" s="771">
        <v>2017</v>
      </c>
      <c r="N3" s="771">
        <v>2018</v>
      </c>
      <c r="O3" s="771">
        <v>2019</v>
      </c>
      <c r="P3" s="771">
        <v>2020</v>
      </c>
      <c r="Q3" s="771">
        <v>2021</v>
      </c>
    </row>
    <row r="4" spans="1:35" ht="22.5" customHeight="1">
      <c r="A4" s="1384" t="s">
        <v>150</v>
      </c>
      <c r="B4" s="1343" t="s">
        <v>194</v>
      </c>
      <c r="C4" s="1343"/>
      <c r="D4" s="1343"/>
      <c r="E4" s="1343"/>
      <c r="F4" s="1343"/>
      <c r="G4" s="1343"/>
      <c r="H4" s="1343"/>
      <c r="I4" s="1343"/>
      <c r="J4" s="1343"/>
      <c r="K4" s="1343"/>
      <c r="L4" s="1343"/>
      <c r="M4" s="1343"/>
      <c r="N4" s="1343"/>
      <c r="O4" s="1343"/>
      <c r="P4" s="1343"/>
      <c r="Q4" s="1343"/>
    </row>
    <row r="5" spans="1:35" ht="22.5" customHeight="1">
      <c r="A5" s="1385"/>
      <c r="B5" s="500" t="s">
        <v>150</v>
      </c>
      <c r="C5" s="501">
        <v>55101</v>
      </c>
      <c r="D5" s="501">
        <v>67884</v>
      </c>
      <c r="E5" s="501">
        <v>64273</v>
      </c>
      <c r="F5" s="501">
        <v>65460</v>
      </c>
      <c r="G5" s="501">
        <v>65617</v>
      </c>
      <c r="H5" s="501">
        <v>72149</v>
      </c>
      <c r="I5" s="501">
        <v>72162</v>
      </c>
      <c r="J5" s="502">
        <v>62799</v>
      </c>
      <c r="K5" s="503">
        <v>68737</v>
      </c>
      <c r="L5" s="503">
        <f t="shared" ref="L5:Q5" si="0">+L6+L9+L14</f>
        <v>71172</v>
      </c>
      <c r="M5" s="503">
        <f t="shared" si="0"/>
        <v>66616</v>
      </c>
      <c r="N5" s="503">
        <f t="shared" si="0"/>
        <v>70782</v>
      </c>
      <c r="O5" s="503">
        <f t="shared" si="0"/>
        <v>62210</v>
      </c>
      <c r="P5" s="503">
        <f t="shared" si="0"/>
        <v>38118</v>
      </c>
      <c r="Q5" s="503">
        <f t="shared" si="0"/>
        <v>38892</v>
      </c>
      <c r="AA5" s="458"/>
      <c r="AB5" s="458"/>
      <c r="AC5" s="458"/>
      <c r="AD5" s="458"/>
      <c r="AE5" s="458"/>
      <c r="AF5" s="458"/>
      <c r="AG5" s="458"/>
      <c r="AH5" s="458"/>
      <c r="AI5" s="458"/>
    </row>
    <row r="6" spans="1:35" ht="22.5" customHeight="1">
      <c r="A6" s="1385"/>
      <c r="B6" s="392" t="s">
        <v>195</v>
      </c>
      <c r="C6" s="393">
        <v>3467</v>
      </c>
      <c r="D6" s="393">
        <v>3517</v>
      </c>
      <c r="E6" s="393">
        <v>3877</v>
      </c>
      <c r="F6" s="393">
        <v>4458</v>
      </c>
      <c r="G6" s="393">
        <v>3141</v>
      </c>
      <c r="H6" s="393">
        <v>4784</v>
      </c>
      <c r="I6" s="393">
        <v>3030</v>
      </c>
      <c r="J6" s="394">
        <v>2944</v>
      </c>
      <c r="K6" s="395">
        <v>2620</v>
      </c>
      <c r="L6" s="395">
        <f t="shared" ref="L6:Q6" si="1">+L7+L8</f>
        <v>2673</v>
      </c>
      <c r="M6" s="395">
        <f t="shared" si="1"/>
        <v>3370</v>
      </c>
      <c r="N6" s="638">
        <f t="shared" si="1"/>
        <v>3353</v>
      </c>
      <c r="O6" s="638">
        <f t="shared" si="1"/>
        <v>2839</v>
      </c>
      <c r="P6" s="638">
        <f t="shared" si="1"/>
        <v>1877</v>
      </c>
      <c r="Q6" s="638">
        <f t="shared" si="1"/>
        <v>2899</v>
      </c>
      <c r="AA6" s="458"/>
      <c r="AB6" s="458"/>
      <c r="AC6" s="458"/>
      <c r="AD6" s="458"/>
      <c r="AE6" s="458"/>
      <c r="AF6" s="458"/>
      <c r="AG6" s="458"/>
      <c r="AH6" s="458"/>
      <c r="AI6" s="458"/>
    </row>
    <row r="7" spans="1:35" ht="27.6">
      <c r="A7" s="1385"/>
      <c r="B7" s="273" t="s">
        <v>125</v>
      </c>
      <c r="C7" s="380">
        <v>2889</v>
      </c>
      <c r="D7" s="381">
        <v>2895</v>
      </c>
      <c r="E7" s="381">
        <v>3618</v>
      </c>
      <c r="F7" s="381">
        <v>4240</v>
      </c>
      <c r="G7" s="381">
        <v>2935</v>
      </c>
      <c r="H7" s="381">
        <v>4150</v>
      </c>
      <c r="I7" s="381">
        <v>2845</v>
      </c>
      <c r="J7" s="382">
        <v>2944</v>
      </c>
      <c r="K7" s="381">
        <v>2476</v>
      </c>
      <c r="L7" s="381">
        <v>1997</v>
      </c>
      <c r="M7" s="381">
        <v>2904</v>
      </c>
      <c r="N7" s="639">
        <v>2314</v>
      </c>
      <c r="O7" s="639">
        <v>2566</v>
      </c>
      <c r="P7" s="639">
        <v>1726</v>
      </c>
      <c r="Q7" s="639">
        <v>2773</v>
      </c>
      <c r="AA7" s="458"/>
      <c r="AB7" s="458"/>
      <c r="AC7" s="458"/>
      <c r="AD7" s="458"/>
      <c r="AE7" s="458"/>
      <c r="AF7" s="458"/>
      <c r="AG7" s="458"/>
      <c r="AH7" s="458"/>
      <c r="AI7" s="458"/>
    </row>
    <row r="8" spans="1:35">
      <c r="A8" s="1385"/>
      <c r="B8" s="383" t="s">
        <v>126</v>
      </c>
      <c r="C8" s="384">
        <v>578</v>
      </c>
      <c r="D8" s="385">
        <v>622</v>
      </c>
      <c r="E8" s="385">
        <v>259</v>
      </c>
      <c r="F8" s="385">
        <v>218</v>
      </c>
      <c r="G8" s="385">
        <v>206</v>
      </c>
      <c r="H8" s="385">
        <v>634</v>
      </c>
      <c r="I8" s="385">
        <v>185</v>
      </c>
      <c r="J8" s="386">
        <v>0</v>
      </c>
      <c r="K8" s="385">
        <v>144</v>
      </c>
      <c r="L8" s="385">
        <v>676</v>
      </c>
      <c r="M8" s="385">
        <v>466</v>
      </c>
      <c r="N8" s="385">
        <v>1039</v>
      </c>
      <c r="O8" s="385">
        <v>273</v>
      </c>
      <c r="P8" s="385">
        <v>151</v>
      </c>
      <c r="Q8" s="385">
        <v>126</v>
      </c>
      <c r="AA8" s="458"/>
      <c r="AB8" s="458"/>
      <c r="AC8" s="458"/>
      <c r="AD8" s="458"/>
      <c r="AE8" s="458"/>
      <c r="AF8" s="458"/>
      <c r="AG8" s="458"/>
      <c r="AH8" s="458"/>
      <c r="AI8" s="458"/>
    </row>
    <row r="9" spans="1:35" ht="22.5" customHeight="1">
      <c r="A9" s="1385"/>
      <c r="B9" s="376" t="s">
        <v>275</v>
      </c>
      <c r="C9" s="391">
        <v>14697</v>
      </c>
      <c r="D9" s="391">
        <v>18111</v>
      </c>
      <c r="E9" s="391">
        <v>18029</v>
      </c>
      <c r="F9" s="391">
        <v>18328</v>
      </c>
      <c r="G9" s="391">
        <v>17740</v>
      </c>
      <c r="H9" s="391">
        <v>21611</v>
      </c>
      <c r="I9" s="391">
        <v>20899</v>
      </c>
      <c r="J9" s="394">
        <v>16163</v>
      </c>
      <c r="K9" s="395">
        <v>17046</v>
      </c>
      <c r="L9" s="395">
        <f t="shared" ref="L9:Q9" si="2">SUM(L10:L13)</f>
        <v>19267</v>
      </c>
      <c r="M9" s="395">
        <f t="shared" si="2"/>
        <v>15890</v>
      </c>
      <c r="N9" s="638">
        <f t="shared" si="2"/>
        <v>18462</v>
      </c>
      <c r="O9" s="638">
        <f t="shared" si="2"/>
        <v>15117</v>
      </c>
      <c r="P9" s="638">
        <f t="shared" si="2"/>
        <v>4105</v>
      </c>
      <c r="Q9" s="638">
        <f t="shared" si="2"/>
        <v>7729</v>
      </c>
      <c r="AA9" s="458"/>
      <c r="AB9" s="458"/>
      <c r="AC9" s="458"/>
      <c r="AD9" s="458"/>
      <c r="AE9" s="458"/>
      <c r="AF9" s="458"/>
      <c r="AG9" s="458"/>
      <c r="AH9" s="458"/>
      <c r="AI9" s="458"/>
    </row>
    <row r="10" spans="1:35">
      <c r="A10" s="1385"/>
      <c r="B10" s="273" t="s">
        <v>129</v>
      </c>
      <c r="C10" s="380">
        <v>7531</v>
      </c>
      <c r="D10" s="381">
        <v>6921</v>
      </c>
      <c r="E10" s="381">
        <v>8750</v>
      </c>
      <c r="F10" s="381">
        <v>7704</v>
      </c>
      <c r="G10" s="381">
        <v>5092</v>
      </c>
      <c r="H10" s="381">
        <v>6057</v>
      </c>
      <c r="I10" s="381">
        <v>5831</v>
      </c>
      <c r="J10" s="382">
        <v>4635</v>
      </c>
      <c r="K10" s="381">
        <v>6330</v>
      </c>
      <c r="L10" s="381">
        <v>5389</v>
      </c>
      <c r="M10" s="381">
        <v>4872</v>
      </c>
      <c r="N10" s="639">
        <v>7912</v>
      </c>
      <c r="O10" s="639">
        <v>6650</v>
      </c>
      <c r="P10" s="639">
        <v>2003</v>
      </c>
      <c r="Q10" s="639">
        <v>4253</v>
      </c>
      <c r="AA10" s="458"/>
      <c r="AB10" s="458"/>
      <c r="AC10" s="458"/>
      <c r="AD10" s="458"/>
      <c r="AE10" s="458"/>
      <c r="AF10" s="458"/>
      <c r="AG10" s="458"/>
      <c r="AH10" s="458"/>
      <c r="AI10" s="458"/>
    </row>
    <row r="11" spans="1:35" ht="27.6">
      <c r="A11" s="1385"/>
      <c r="B11" s="387" t="s">
        <v>130</v>
      </c>
      <c r="C11" s="388">
        <v>396</v>
      </c>
      <c r="D11" s="341">
        <v>111</v>
      </c>
      <c r="E11" s="341">
        <v>119</v>
      </c>
      <c r="F11" s="341">
        <v>163</v>
      </c>
      <c r="G11" s="341">
        <v>204</v>
      </c>
      <c r="H11" s="341">
        <v>107</v>
      </c>
      <c r="I11" s="341">
        <v>135</v>
      </c>
      <c r="J11" s="342">
        <v>256</v>
      </c>
      <c r="K11" s="341">
        <v>236</v>
      </c>
      <c r="L11" s="341">
        <v>232</v>
      </c>
      <c r="M11" s="341">
        <v>478</v>
      </c>
      <c r="N11" s="341">
        <v>991</v>
      </c>
      <c r="O11" s="341">
        <v>416</v>
      </c>
      <c r="P11" s="341">
        <v>909</v>
      </c>
      <c r="Q11" s="341">
        <v>494</v>
      </c>
      <c r="AA11" s="458"/>
      <c r="AB11" s="458"/>
      <c r="AC11" s="458"/>
      <c r="AD11" s="458"/>
      <c r="AE11" s="458"/>
      <c r="AF11" s="458"/>
      <c r="AG11" s="458"/>
      <c r="AH11" s="458"/>
      <c r="AI11" s="458"/>
    </row>
    <row r="12" spans="1:35" ht="27.6">
      <c r="A12" s="1385"/>
      <c r="B12" s="387" t="s">
        <v>131</v>
      </c>
      <c r="C12" s="388">
        <v>305</v>
      </c>
      <c r="D12" s="341">
        <v>368</v>
      </c>
      <c r="E12" s="341">
        <v>384</v>
      </c>
      <c r="F12" s="341">
        <v>328</v>
      </c>
      <c r="G12" s="341">
        <v>434</v>
      </c>
      <c r="H12" s="341">
        <v>673</v>
      </c>
      <c r="I12" s="341">
        <v>1150</v>
      </c>
      <c r="J12" s="342">
        <v>149</v>
      </c>
      <c r="K12" s="341">
        <v>717</v>
      </c>
      <c r="L12" s="341">
        <v>522</v>
      </c>
      <c r="M12" s="341">
        <v>97</v>
      </c>
      <c r="N12" s="341">
        <v>199</v>
      </c>
      <c r="O12" s="341">
        <v>509</v>
      </c>
      <c r="P12" s="341">
        <v>243</v>
      </c>
      <c r="Q12" s="341">
        <v>0</v>
      </c>
      <c r="AA12" s="458"/>
      <c r="AB12" s="458"/>
      <c r="AC12" s="458"/>
      <c r="AD12" s="458"/>
      <c r="AE12" s="458"/>
      <c r="AF12" s="458"/>
      <c r="AG12" s="458"/>
      <c r="AH12" s="458"/>
      <c r="AI12" s="458"/>
    </row>
    <row r="13" spans="1:35">
      <c r="A13" s="1385"/>
      <c r="B13" s="383" t="s">
        <v>132</v>
      </c>
      <c r="C13" s="384">
        <v>6465</v>
      </c>
      <c r="D13" s="385">
        <v>10711</v>
      </c>
      <c r="E13" s="385">
        <v>8776</v>
      </c>
      <c r="F13" s="385">
        <v>10133</v>
      </c>
      <c r="G13" s="385">
        <v>12010</v>
      </c>
      <c r="H13" s="385">
        <v>14774</v>
      </c>
      <c r="I13" s="385">
        <v>13783</v>
      </c>
      <c r="J13" s="386">
        <v>11123</v>
      </c>
      <c r="K13" s="385">
        <v>9763</v>
      </c>
      <c r="L13" s="385">
        <v>13124</v>
      </c>
      <c r="M13" s="385">
        <v>10443</v>
      </c>
      <c r="N13" s="385">
        <v>9360</v>
      </c>
      <c r="O13" s="385">
        <v>7542</v>
      </c>
      <c r="P13" s="385">
        <v>950</v>
      </c>
      <c r="Q13" s="385">
        <v>2982</v>
      </c>
      <c r="AA13" s="458"/>
      <c r="AB13" s="458"/>
      <c r="AC13" s="458"/>
      <c r="AD13" s="458"/>
      <c r="AE13" s="458"/>
      <c r="AF13" s="458"/>
      <c r="AG13" s="458"/>
      <c r="AH13" s="458"/>
      <c r="AI13" s="458"/>
    </row>
    <row r="14" spans="1:35" ht="22.5" customHeight="1">
      <c r="A14" s="1385"/>
      <c r="B14" s="376" t="s">
        <v>197</v>
      </c>
      <c r="C14" s="391">
        <v>36937</v>
      </c>
      <c r="D14" s="391">
        <v>46256</v>
      </c>
      <c r="E14" s="391">
        <v>42367</v>
      </c>
      <c r="F14" s="391">
        <v>42674</v>
      </c>
      <c r="G14" s="391">
        <v>44736</v>
      </c>
      <c r="H14" s="391">
        <v>45754</v>
      </c>
      <c r="I14" s="391">
        <v>48233</v>
      </c>
      <c r="J14" s="394">
        <v>43692</v>
      </c>
      <c r="K14" s="395">
        <v>49071</v>
      </c>
      <c r="L14" s="395">
        <f t="shared" ref="L14:Q14" si="3">SUM(L15:L29)</f>
        <v>49232</v>
      </c>
      <c r="M14" s="395">
        <f t="shared" si="3"/>
        <v>47356</v>
      </c>
      <c r="N14" s="638">
        <f t="shared" si="3"/>
        <v>48967</v>
      </c>
      <c r="O14" s="638">
        <f t="shared" si="3"/>
        <v>44254</v>
      </c>
      <c r="P14" s="638">
        <f t="shared" si="3"/>
        <v>32136</v>
      </c>
      <c r="Q14" s="638">
        <f t="shared" si="3"/>
        <v>28264</v>
      </c>
      <c r="AA14" s="458"/>
      <c r="AB14" s="458"/>
      <c r="AC14" s="458"/>
      <c r="AD14" s="458"/>
      <c r="AE14" s="458"/>
      <c r="AF14" s="458"/>
      <c r="AG14" s="458"/>
      <c r="AH14" s="458"/>
      <c r="AI14" s="458"/>
    </row>
    <row r="15" spans="1:35" ht="27.6">
      <c r="A15" s="1385"/>
      <c r="B15" s="273" t="s">
        <v>135</v>
      </c>
      <c r="C15" s="380">
        <v>16382</v>
      </c>
      <c r="D15" s="381">
        <v>20732</v>
      </c>
      <c r="E15" s="381">
        <v>17428</v>
      </c>
      <c r="F15" s="381">
        <v>16060</v>
      </c>
      <c r="G15" s="381">
        <v>18244</v>
      </c>
      <c r="H15" s="381">
        <v>18121</v>
      </c>
      <c r="I15" s="381">
        <v>21047</v>
      </c>
      <c r="J15" s="382">
        <v>22101</v>
      </c>
      <c r="K15" s="381">
        <v>21481</v>
      </c>
      <c r="L15" s="381">
        <v>20925</v>
      </c>
      <c r="M15" s="381">
        <v>18236</v>
      </c>
      <c r="N15" s="639">
        <v>21232</v>
      </c>
      <c r="O15" s="639">
        <v>19375</v>
      </c>
      <c r="P15" s="639">
        <v>12051</v>
      </c>
      <c r="Q15" s="639">
        <v>10127</v>
      </c>
      <c r="AA15" s="458"/>
      <c r="AB15" s="458"/>
      <c r="AC15" s="458"/>
      <c r="AD15" s="458"/>
      <c r="AE15" s="458"/>
      <c r="AF15" s="458"/>
      <c r="AG15" s="458"/>
      <c r="AH15" s="458"/>
      <c r="AI15" s="458"/>
    </row>
    <row r="16" spans="1:35">
      <c r="A16" s="1385"/>
      <c r="B16" s="387" t="s">
        <v>136</v>
      </c>
      <c r="C16" s="388">
        <v>3329</v>
      </c>
      <c r="D16" s="341">
        <v>4167</v>
      </c>
      <c r="E16" s="341">
        <v>3778</v>
      </c>
      <c r="F16" s="341">
        <v>4787</v>
      </c>
      <c r="G16" s="341">
        <v>4240</v>
      </c>
      <c r="H16" s="341">
        <v>4905</v>
      </c>
      <c r="I16" s="341">
        <v>6083</v>
      </c>
      <c r="J16" s="342">
        <v>3424</v>
      </c>
      <c r="K16" s="341">
        <v>4381</v>
      </c>
      <c r="L16" s="341">
        <v>5034</v>
      </c>
      <c r="M16" s="341">
        <v>4526</v>
      </c>
      <c r="N16" s="341">
        <v>5091</v>
      </c>
      <c r="O16" s="341">
        <v>5981</v>
      </c>
      <c r="P16" s="341">
        <v>3169</v>
      </c>
      <c r="Q16" s="341">
        <v>3307</v>
      </c>
      <c r="AA16" s="458"/>
      <c r="AB16" s="458"/>
      <c r="AC16" s="458"/>
      <c r="AD16" s="458"/>
      <c r="AE16" s="458"/>
      <c r="AF16" s="458"/>
      <c r="AG16" s="458"/>
      <c r="AH16" s="458"/>
      <c r="AI16" s="458"/>
    </row>
    <row r="17" spans="1:35">
      <c r="A17" s="1385"/>
      <c r="B17" s="387" t="s">
        <v>137</v>
      </c>
      <c r="C17" s="388">
        <v>3559</v>
      </c>
      <c r="D17" s="341">
        <v>4017</v>
      </c>
      <c r="E17" s="341">
        <v>4377</v>
      </c>
      <c r="F17" s="341">
        <v>4333</v>
      </c>
      <c r="G17" s="341">
        <v>4331</v>
      </c>
      <c r="H17" s="341">
        <v>4359</v>
      </c>
      <c r="I17" s="341">
        <v>4954</v>
      </c>
      <c r="J17" s="342">
        <v>4349</v>
      </c>
      <c r="K17" s="341">
        <v>4637</v>
      </c>
      <c r="L17" s="341">
        <v>4868</v>
      </c>
      <c r="M17" s="341">
        <v>5762</v>
      </c>
      <c r="N17" s="341">
        <v>3948</v>
      </c>
      <c r="O17" s="341">
        <v>5248</v>
      </c>
      <c r="P17" s="341">
        <v>3060</v>
      </c>
      <c r="Q17" s="341">
        <v>3501</v>
      </c>
      <c r="AA17" s="458"/>
      <c r="AB17" s="458"/>
      <c r="AC17" s="458"/>
      <c r="AD17" s="458"/>
      <c r="AE17" s="458"/>
      <c r="AF17" s="458"/>
      <c r="AG17" s="458"/>
      <c r="AH17" s="458"/>
      <c r="AI17" s="458"/>
    </row>
    <row r="18" spans="1:35">
      <c r="A18" s="1385"/>
      <c r="B18" s="387" t="s">
        <v>138</v>
      </c>
      <c r="C18" s="388">
        <v>547</v>
      </c>
      <c r="D18" s="341">
        <v>322</v>
      </c>
      <c r="E18" s="341">
        <v>281</v>
      </c>
      <c r="F18" s="341">
        <v>669</v>
      </c>
      <c r="G18" s="341">
        <v>892</v>
      </c>
      <c r="H18" s="341">
        <v>2271</v>
      </c>
      <c r="I18" s="341">
        <v>1671</v>
      </c>
      <c r="J18" s="342">
        <v>481</v>
      </c>
      <c r="K18" s="341">
        <v>1366</v>
      </c>
      <c r="L18" s="341">
        <v>1776</v>
      </c>
      <c r="M18" s="341">
        <v>1811</v>
      </c>
      <c r="N18" s="341">
        <v>2186</v>
      </c>
      <c r="O18" s="341">
        <v>1264</v>
      </c>
      <c r="P18" s="341">
        <v>1167</v>
      </c>
      <c r="Q18" s="341">
        <v>110</v>
      </c>
      <c r="AA18" s="458"/>
      <c r="AB18" s="458"/>
      <c r="AC18" s="458"/>
      <c r="AD18" s="458"/>
      <c r="AE18" s="458"/>
      <c r="AF18" s="458"/>
      <c r="AG18" s="458"/>
      <c r="AH18" s="458"/>
      <c r="AI18" s="458"/>
    </row>
    <row r="19" spans="1:35">
      <c r="A19" s="1385"/>
      <c r="B19" s="387" t="s">
        <v>139</v>
      </c>
      <c r="C19" s="388">
        <v>1165</v>
      </c>
      <c r="D19" s="341">
        <v>940</v>
      </c>
      <c r="E19" s="341">
        <v>1251</v>
      </c>
      <c r="F19" s="341">
        <v>1328</v>
      </c>
      <c r="G19" s="341">
        <v>2179</v>
      </c>
      <c r="H19" s="341">
        <v>1457</v>
      </c>
      <c r="I19" s="341">
        <v>1898</v>
      </c>
      <c r="J19" s="342">
        <v>1200</v>
      </c>
      <c r="K19" s="341">
        <v>2409</v>
      </c>
      <c r="L19" s="341">
        <v>2263</v>
      </c>
      <c r="M19" s="341">
        <v>2288</v>
      </c>
      <c r="N19" s="341">
        <v>1263</v>
      </c>
      <c r="O19" s="341">
        <v>3035</v>
      </c>
      <c r="P19" s="341">
        <v>1374</v>
      </c>
      <c r="Q19" s="341">
        <v>1114</v>
      </c>
      <c r="AA19" s="458"/>
      <c r="AB19" s="458"/>
      <c r="AC19" s="458"/>
      <c r="AD19" s="458"/>
      <c r="AE19" s="458"/>
      <c r="AF19" s="458"/>
      <c r="AG19" s="458"/>
      <c r="AH19" s="458"/>
      <c r="AI19" s="458"/>
    </row>
    <row r="20" spans="1:35">
      <c r="A20" s="1385"/>
      <c r="B20" s="387" t="s">
        <v>140</v>
      </c>
      <c r="C20" s="388">
        <v>994</v>
      </c>
      <c r="D20" s="341">
        <v>442</v>
      </c>
      <c r="E20" s="341">
        <v>960</v>
      </c>
      <c r="F20" s="341">
        <v>572</v>
      </c>
      <c r="G20" s="341">
        <v>606</v>
      </c>
      <c r="H20" s="341">
        <v>498</v>
      </c>
      <c r="I20" s="341">
        <v>366</v>
      </c>
      <c r="J20" s="342">
        <v>415</v>
      </c>
      <c r="K20" s="341">
        <v>206</v>
      </c>
      <c r="L20" s="341">
        <v>439</v>
      </c>
      <c r="M20" s="341">
        <v>347</v>
      </c>
      <c r="N20" s="341">
        <v>588</v>
      </c>
      <c r="O20" s="341">
        <v>672</v>
      </c>
      <c r="P20" s="341">
        <v>1741</v>
      </c>
      <c r="Q20" s="341">
        <v>300</v>
      </c>
      <c r="AA20" s="458"/>
      <c r="AB20" s="458"/>
      <c r="AC20" s="458"/>
      <c r="AD20" s="458"/>
      <c r="AE20" s="458"/>
      <c r="AF20" s="458"/>
      <c r="AG20" s="458"/>
      <c r="AH20" s="458"/>
      <c r="AI20" s="458"/>
    </row>
    <row r="21" spans="1:35">
      <c r="A21" s="1385"/>
      <c r="B21" s="387" t="s">
        <v>141</v>
      </c>
      <c r="C21" s="388">
        <v>1647</v>
      </c>
      <c r="D21" s="341">
        <v>2804</v>
      </c>
      <c r="E21" s="341">
        <v>1956</v>
      </c>
      <c r="F21" s="341">
        <v>3896</v>
      </c>
      <c r="G21" s="341">
        <v>1727</v>
      </c>
      <c r="H21" s="341">
        <v>1699</v>
      </c>
      <c r="I21" s="341">
        <v>1035</v>
      </c>
      <c r="J21" s="342">
        <v>1623</v>
      </c>
      <c r="K21" s="341">
        <v>529</v>
      </c>
      <c r="L21" s="341">
        <v>1605</v>
      </c>
      <c r="M21" s="341">
        <v>1275</v>
      </c>
      <c r="N21" s="341">
        <v>1371</v>
      </c>
      <c r="O21" s="341">
        <v>948</v>
      </c>
      <c r="P21" s="341">
        <v>1009</v>
      </c>
      <c r="Q21" s="341">
        <v>459</v>
      </c>
      <c r="AA21" s="458"/>
      <c r="AB21" s="458"/>
      <c r="AC21" s="458"/>
      <c r="AD21" s="458"/>
      <c r="AE21" s="458"/>
      <c r="AF21" s="458"/>
      <c r="AG21" s="458"/>
      <c r="AH21" s="458"/>
      <c r="AI21" s="458"/>
    </row>
    <row r="22" spans="1:35">
      <c r="A22" s="1385"/>
      <c r="B22" s="387" t="s">
        <v>142</v>
      </c>
      <c r="C22" s="388">
        <v>2570</v>
      </c>
      <c r="D22" s="341">
        <v>5446</v>
      </c>
      <c r="E22" s="341">
        <v>4638</v>
      </c>
      <c r="F22" s="341">
        <v>4048</v>
      </c>
      <c r="G22" s="341">
        <v>4715</v>
      </c>
      <c r="H22" s="341">
        <v>4412</v>
      </c>
      <c r="I22" s="341">
        <v>3033</v>
      </c>
      <c r="J22" s="342">
        <v>2657</v>
      </c>
      <c r="K22" s="341">
        <v>2988</v>
      </c>
      <c r="L22" s="341">
        <v>3052</v>
      </c>
      <c r="M22" s="341">
        <v>3559</v>
      </c>
      <c r="N22" s="341">
        <v>2916</v>
      </c>
      <c r="O22" s="341">
        <v>1672</v>
      </c>
      <c r="P22" s="341">
        <v>1765</v>
      </c>
      <c r="Q22" s="341">
        <v>2453</v>
      </c>
      <c r="AA22" s="458"/>
      <c r="AB22" s="458"/>
      <c r="AC22" s="458"/>
      <c r="AD22" s="458"/>
      <c r="AE22" s="458"/>
      <c r="AF22" s="458"/>
      <c r="AG22" s="458"/>
      <c r="AH22" s="458"/>
      <c r="AI22" s="458"/>
    </row>
    <row r="23" spans="1:35" ht="27.6">
      <c r="A23" s="1385"/>
      <c r="B23" s="387" t="s">
        <v>143</v>
      </c>
      <c r="C23" s="388">
        <v>3189</v>
      </c>
      <c r="D23" s="341">
        <v>2915</v>
      </c>
      <c r="E23" s="341">
        <v>2650</v>
      </c>
      <c r="F23" s="341">
        <v>2644</v>
      </c>
      <c r="G23" s="341">
        <v>3818</v>
      </c>
      <c r="H23" s="341">
        <v>3700</v>
      </c>
      <c r="I23" s="341">
        <v>4321</v>
      </c>
      <c r="J23" s="342">
        <v>4387</v>
      </c>
      <c r="K23" s="341">
        <v>6267</v>
      </c>
      <c r="L23" s="341">
        <v>4969</v>
      </c>
      <c r="M23" s="341">
        <v>5823</v>
      </c>
      <c r="N23" s="341">
        <v>5505</v>
      </c>
      <c r="O23" s="341">
        <v>3301</v>
      </c>
      <c r="P23" s="341">
        <v>3015</v>
      </c>
      <c r="Q23" s="341">
        <v>3534</v>
      </c>
      <c r="AA23" s="458"/>
      <c r="AB23" s="458"/>
      <c r="AC23" s="458"/>
      <c r="AD23" s="458"/>
      <c r="AE23" s="458"/>
      <c r="AF23" s="458"/>
      <c r="AG23" s="458"/>
      <c r="AH23" s="458"/>
      <c r="AI23" s="458"/>
    </row>
    <row r="24" spans="1:35">
      <c r="A24" s="1385"/>
      <c r="B24" s="387" t="s">
        <v>144</v>
      </c>
      <c r="C24" s="388">
        <v>1225</v>
      </c>
      <c r="D24" s="341">
        <v>1319</v>
      </c>
      <c r="E24" s="341">
        <v>991</v>
      </c>
      <c r="F24" s="341">
        <v>1202</v>
      </c>
      <c r="G24" s="341">
        <v>905</v>
      </c>
      <c r="H24" s="341">
        <v>818</v>
      </c>
      <c r="I24" s="341">
        <v>1522</v>
      </c>
      <c r="J24" s="342">
        <v>467</v>
      </c>
      <c r="K24" s="341">
        <v>740</v>
      </c>
      <c r="L24" s="341">
        <v>1503</v>
      </c>
      <c r="M24" s="341">
        <v>1186</v>
      </c>
      <c r="N24" s="341">
        <v>2057</v>
      </c>
      <c r="O24" s="341">
        <v>847</v>
      </c>
      <c r="P24" s="341">
        <v>1628</v>
      </c>
      <c r="Q24" s="341">
        <v>1150</v>
      </c>
      <c r="AA24" s="458"/>
      <c r="AB24" s="458"/>
      <c r="AC24" s="458"/>
      <c r="AD24" s="458"/>
      <c r="AE24" s="458"/>
      <c r="AF24" s="458"/>
      <c r="AG24" s="458"/>
      <c r="AH24" s="458"/>
      <c r="AI24" s="458"/>
    </row>
    <row r="25" spans="1:35" ht="27.6">
      <c r="A25" s="1385"/>
      <c r="B25" s="387" t="s">
        <v>145</v>
      </c>
      <c r="C25" s="388">
        <v>682</v>
      </c>
      <c r="D25" s="341">
        <v>1070</v>
      </c>
      <c r="E25" s="341">
        <v>1009</v>
      </c>
      <c r="F25" s="341">
        <v>551</v>
      </c>
      <c r="G25" s="341">
        <v>726</v>
      </c>
      <c r="H25" s="341">
        <v>793</v>
      </c>
      <c r="I25" s="341">
        <v>1094</v>
      </c>
      <c r="J25" s="342">
        <v>915</v>
      </c>
      <c r="K25" s="341">
        <v>1078</v>
      </c>
      <c r="L25" s="341">
        <v>1518</v>
      </c>
      <c r="M25" s="341">
        <v>812</v>
      </c>
      <c r="N25" s="341">
        <v>1394</v>
      </c>
      <c r="O25" s="341">
        <v>1019</v>
      </c>
      <c r="P25" s="341">
        <v>265</v>
      </c>
      <c r="Q25" s="341">
        <v>675</v>
      </c>
      <c r="AA25" s="458"/>
      <c r="AB25" s="458"/>
      <c r="AC25" s="458"/>
      <c r="AD25" s="458"/>
      <c r="AE25" s="458"/>
      <c r="AF25" s="458"/>
      <c r="AG25" s="458"/>
      <c r="AH25" s="458"/>
      <c r="AI25" s="458"/>
    </row>
    <row r="26" spans="1:35">
      <c r="A26" s="1385"/>
      <c r="B26" s="387" t="s">
        <v>146</v>
      </c>
      <c r="C26" s="388">
        <v>1056</v>
      </c>
      <c r="D26" s="341">
        <v>848</v>
      </c>
      <c r="E26" s="341">
        <v>1244</v>
      </c>
      <c r="F26" s="341">
        <v>1095</v>
      </c>
      <c r="G26" s="341">
        <v>782</v>
      </c>
      <c r="H26" s="341">
        <v>1053</v>
      </c>
      <c r="I26" s="341">
        <v>399</v>
      </c>
      <c r="J26" s="342">
        <v>748</v>
      </c>
      <c r="K26" s="341">
        <v>701</v>
      </c>
      <c r="L26" s="341">
        <v>399</v>
      </c>
      <c r="M26" s="341">
        <v>693</v>
      </c>
      <c r="N26" s="341">
        <v>333</v>
      </c>
      <c r="O26" s="341">
        <v>0</v>
      </c>
      <c r="P26" s="341">
        <v>239</v>
      </c>
      <c r="Q26" s="341">
        <v>307</v>
      </c>
      <c r="AA26" s="458"/>
      <c r="AB26" s="458"/>
      <c r="AC26" s="458"/>
      <c r="AD26" s="458"/>
      <c r="AE26" s="458"/>
      <c r="AF26" s="458"/>
      <c r="AG26" s="458"/>
      <c r="AH26" s="458"/>
      <c r="AI26" s="458"/>
    </row>
    <row r="27" spans="1:35">
      <c r="A27" s="1385"/>
      <c r="B27" s="387" t="s">
        <v>147</v>
      </c>
      <c r="C27" s="388">
        <v>415</v>
      </c>
      <c r="D27" s="341">
        <v>1049</v>
      </c>
      <c r="E27" s="341">
        <v>1459</v>
      </c>
      <c r="F27" s="341">
        <v>1334</v>
      </c>
      <c r="G27" s="341">
        <v>1463</v>
      </c>
      <c r="H27" s="341">
        <v>1471</v>
      </c>
      <c r="I27" s="341">
        <v>380</v>
      </c>
      <c r="J27" s="342">
        <v>728</v>
      </c>
      <c r="K27" s="341">
        <v>1909</v>
      </c>
      <c r="L27" s="341">
        <v>833</v>
      </c>
      <c r="M27" s="341">
        <v>567</v>
      </c>
      <c r="N27" s="341">
        <v>840</v>
      </c>
      <c r="O27" s="341">
        <v>892</v>
      </c>
      <c r="P27" s="341">
        <v>1451</v>
      </c>
      <c r="Q27" s="341">
        <v>1227</v>
      </c>
      <c r="AA27" s="458"/>
      <c r="AB27" s="458"/>
      <c r="AC27" s="458"/>
      <c r="AD27" s="458"/>
      <c r="AE27" s="458"/>
      <c r="AF27" s="458"/>
      <c r="AG27" s="458"/>
      <c r="AH27" s="458"/>
      <c r="AI27" s="458"/>
    </row>
    <row r="28" spans="1:35" ht="55.2">
      <c r="A28" s="1385"/>
      <c r="B28" s="387" t="s">
        <v>148</v>
      </c>
      <c r="C28" s="388">
        <v>177</v>
      </c>
      <c r="D28" s="341">
        <v>185</v>
      </c>
      <c r="E28" s="341">
        <v>264</v>
      </c>
      <c r="F28" s="341">
        <v>155</v>
      </c>
      <c r="G28" s="341">
        <v>108</v>
      </c>
      <c r="H28" s="341">
        <v>197</v>
      </c>
      <c r="I28" s="341">
        <v>430</v>
      </c>
      <c r="J28" s="342">
        <v>197</v>
      </c>
      <c r="K28" s="341">
        <v>379</v>
      </c>
      <c r="L28" s="341">
        <v>0</v>
      </c>
      <c r="M28" s="341">
        <v>471</v>
      </c>
      <c r="N28" s="341">
        <v>243</v>
      </c>
      <c r="O28" s="341">
        <v>0</v>
      </c>
      <c r="P28" s="341">
        <v>202</v>
      </c>
      <c r="Q28" s="341">
        <v>0</v>
      </c>
      <c r="AA28" s="458"/>
      <c r="AB28" s="458"/>
      <c r="AC28" s="458"/>
      <c r="AD28" s="458"/>
      <c r="AE28" s="458"/>
      <c r="AF28" s="458"/>
      <c r="AG28" s="458"/>
      <c r="AH28" s="458"/>
      <c r="AI28" s="458"/>
    </row>
    <row r="29" spans="1:35" ht="27.6">
      <c r="A29" s="1386"/>
      <c r="B29" s="275" t="s">
        <v>149</v>
      </c>
      <c r="C29" s="390">
        <v>0</v>
      </c>
      <c r="D29" s="343">
        <v>0</v>
      </c>
      <c r="E29" s="343">
        <v>81</v>
      </c>
      <c r="F29" s="343">
        <v>0</v>
      </c>
      <c r="G29" s="343">
        <v>0</v>
      </c>
      <c r="H29" s="343">
        <v>0</v>
      </c>
      <c r="I29" s="343">
        <v>0</v>
      </c>
      <c r="J29" s="344">
        <v>0</v>
      </c>
      <c r="K29" s="343">
        <v>0</v>
      </c>
      <c r="L29" s="343">
        <v>48</v>
      </c>
      <c r="M29" s="343">
        <v>0</v>
      </c>
      <c r="N29" s="343">
        <v>0</v>
      </c>
      <c r="O29" s="343">
        <v>0</v>
      </c>
      <c r="P29" s="343">
        <v>0</v>
      </c>
      <c r="Q29" s="343">
        <v>0</v>
      </c>
      <c r="AA29" s="458"/>
      <c r="AB29" s="458"/>
      <c r="AC29" s="458"/>
      <c r="AD29" s="458"/>
      <c r="AE29" s="458"/>
      <c r="AF29" s="458"/>
      <c r="AG29" s="458"/>
      <c r="AH29" s="458"/>
      <c r="AI29" s="458"/>
    </row>
    <row r="30" spans="1:35">
      <c r="M30" s="578"/>
      <c r="N30" s="578"/>
    </row>
    <row r="31" spans="1:35">
      <c r="M31" s="578"/>
      <c r="N31" s="578"/>
    </row>
  </sheetData>
  <mergeCells count="6">
    <mergeCell ref="A1:Q1"/>
    <mergeCell ref="A2:B3"/>
    <mergeCell ref="C2:F2"/>
    <mergeCell ref="A4:A29"/>
    <mergeCell ref="G2:Q2"/>
    <mergeCell ref="B4:Q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2:AC32"/>
  <sheetViews>
    <sheetView showGridLines="0" topLeftCell="B1" workbookViewId="0">
      <selection activeCell="B3" sqref="B3"/>
    </sheetView>
  </sheetViews>
  <sheetFormatPr baseColWidth="10" defaultColWidth="11.44140625" defaultRowHeight="13.8"/>
  <cols>
    <col min="1" max="1" width="6" style="11" customWidth="1"/>
    <col min="2" max="2" width="40.33203125" style="11" customWidth="1"/>
    <col min="3" max="4" width="8.88671875" style="11" bestFit="1" customWidth="1"/>
    <col min="5" max="14" width="8.88671875" style="44" bestFit="1" customWidth="1"/>
    <col min="15" max="17" width="8.88671875" style="11" bestFit="1" customWidth="1"/>
    <col min="18" max="16384" width="11.44140625" style="11"/>
  </cols>
  <sheetData>
    <row r="2" spans="1:29" ht="15.75" customHeight="1">
      <c r="A2" s="1341" t="s">
        <v>323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</row>
    <row r="3" spans="1:29" ht="22.5" customHeight="1">
      <c r="A3" s="1338" t="s">
        <v>94</v>
      </c>
      <c r="B3" s="1191" t="s">
        <v>108</v>
      </c>
      <c r="C3" s="73">
        <v>2007</v>
      </c>
      <c r="D3" s="73">
        <v>2008</v>
      </c>
      <c r="E3" s="73">
        <v>2009</v>
      </c>
      <c r="F3" s="73">
        <v>2010</v>
      </c>
      <c r="G3" s="73">
        <v>2011</v>
      </c>
      <c r="H3" s="73">
        <v>2012</v>
      </c>
      <c r="I3" s="73">
        <v>2013</v>
      </c>
      <c r="J3" s="73">
        <v>2014</v>
      </c>
      <c r="K3" s="73">
        <v>2015</v>
      </c>
      <c r="L3" s="73">
        <v>2016</v>
      </c>
      <c r="M3" s="73">
        <v>2017</v>
      </c>
      <c r="N3" s="73">
        <v>2018</v>
      </c>
      <c r="O3" s="73">
        <v>2019</v>
      </c>
      <c r="P3" s="73">
        <v>2020</v>
      </c>
      <c r="Q3" s="73">
        <v>2021</v>
      </c>
    </row>
    <row r="4" spans="1:29" s="34" customFormat="1">
      <c r="A4" s="1339"/>
      <c r="B4" s="31" t="s">
        <v>109</v>
      </c>
      <c r="C4" s="32">
        <v>1356973</v>
      </c>
      <c r="D4" s="32">
        <v>1421921</v>
      </c>
      <c r="E4" s="33">
        <v>1440801</v>
      </c>
      <c r="F4" s="33">
        <v>1455592</v>
      </c>
      <c r="G4" s="33">
        <v>1538082</v>
      </c>
      <c r="H4" s="33">
        <v>1617171</v>
      </c>
      <c r="I4" s="33">
        <v>1672352</v>
      </c>
      <c r="J4" s="33">
        <v>1695361</v>
      </c>
      <c r="K4" s="479">
        <v>1733851</v>
      </c>
      <c r="L4" s="33">
        <v>1770711</v>
      </c>
      <c r="M4" s="33">
        <v>1785849</v>
      </c>
      <c r="N4" s="33">
        <v>1868602</v>
      </c>
      <c r="O4" s="33">
        <v>1920642</v>
      </c>
      <c r="P4" s="33">
        <f>SUM(P5:P11)</f>
        <v>1631691</v>
      </c>
      <c r="Q4" s="33">
        <f>SUM(Q5:Q11)</f>
        <v>1744387</v>
      </c>
    </row>
    <row r="5" spans="1:29" s="1113" customFormat="1">
      <c r="A5" s="1339"/>
      <c r="B5" s="1192" t="s">
        <v>110</v>
      </c>
      <c r="C5" s="1193">
        <v>203037</v>
      </c>
      <c r="D5" s="1193">
        <v>210664</v>
      </c>
      <c r="E5" s="16">
        <v>214238</v>
      </c>
      <c r="F5" s="16">
        <v>229546</v>
      </c>
      <c r="G5" s="16">
        <v>246791</v>
      </c>
      <c r="H5" s="16">
        <v>247464</v>
      </c>
      <c r="I5" s="16">
        <v>252646</v>
      </c>
      <c r="J5" s="16">
        <v>258048</v>
      </c>
      <c r="K5" s="1194">
        <v>273225</v>
      </c>
      <c r="L5" s="16">
        <v>279016</v>
      </c>
      <c r="M5" s="16">
        <v>293625</v>
      </c>
      <c r="N5" s="16">
        <v>293648</v>
      </c>
      <c r="O5" s="16">
        <v>293398</v>
      </c>
      <c r="P5" s="16">
        <f>+P13+P21</f>
        <v>317330</v>
      </c>
      <c r="Q5" s="16">
        <f>+Q13+Q21</f>
        <v>300547</v>
      </c>
    </row>
    <row r="6" spans="1:29" s="1113" customFormat="1">
      <c r="A6" s="1339"/>
      <c r="B6" s="1192" t="s">
        <v>111</v>
      </c>
      <c r="C6" s="1193">
        <v>606495</v>
      </c>
      <c r="D6" s="1193">
        <v>651174</v>
      </c>
      <c r="E6" s="16">
        <v>646003</v>
      </c>
      <c r="F6" s="16">
        <v>660571</v>
      </c>
      <c r="G6" s="16">
        <v>727296</v>
      </c>
      <c r="H6" s="16">
        <v>775749</v>
      </c>
      <c r="I6" s="16">
        <v>805590</v>
      </c>
      <c r="J6" s="16">
        <v>806059</v>
      </c>
      <c r="K6" s="1194">
        <v>800952</v>
      </c>
      <c r="L6" s="16">
        <v>785811</v>
      </c>
      <c r="M6" s="16">
        <v>795521</v>
      </c>
      <c r="N6" s="16">
        <v>799633</v>
      </c>
      <c r="O6" s="16">
        <v>785094</v>
      </c>
      <c r="P6" s="16">
        <f t="shared" ref="P6:Q11" si="0">+P14+P22</f>
        <v>520620</v>
      </c>
      <c r="Q6" s="16">
        <f t="shared" si="0"/>
        <v>658382</v>
      </c>
    </row>
    <row r="7" spans="1:29" s="1113" customFormat="1">
      <c r="A7" s="1339"/>
      <c r="B7" s="1192" t="s">
        <v>112</v>
      </c>
      <c r="C7" s="1193">
        <v>76765</v>
      </c>
      <c r="D7" s="1193">
        <v>77539</v>
      </c>
      <c r="E7" s="16">
        <v>71326</v>
      </c>
      <c r="F7" s="16">
        <v>68786</v>
      </c>
      <c r="G7" s="16">
        <v>71509</v>
      </c>
      <c r="H7" s="16">
        <v>76089</v>
      </c>
      <c r="I7" s="16">
        <v>74053</v>
      </c>
      <c r="J7" s="16">
        <v>77068</v>
      </c>
      <c r="K7" s="1194">
        <v>74923</v>
      </c>
      <c r="L7" s="16">
        <v>71160</v>
      </c>
      <c r="M7" s="16">
        <v>69985</v>
      </c>
      <c r="N7" s="16">
        <v>75662</v>
      </c>
      <c r="O7" s="16">
        <v>88656</v>
      </c>
      <c r="P7" s="16">
        <f t="shared" si="0"/>
        <v>71238</v>
      </c>
      <c r="Q7" s="16">
        <f t="shared" si="0"/>
        <v>72399</v>
      </c>
    </row>
    <row r="8" spans="1:29">
      <c r="A8" s="1339"/>
      <c r="B8" s="35" t="s">
        <v>113</v>
      </c>
      <c r="C8" s="36">
        <v>358646</v>
      </c>
      <c r="D8" s="36">
        <v>367806</v>
      </c>
      <c r="E8" s="37">
        <v>390603</v>
      </c>
      <c r="F8" s="37">
        <v>385226</v>
      </c>
      <c r="G8" s="37">
        <v>387567</v>
      </c>
      <c r="H8" s="37">
        <v>394153</v>
      </c>
      <c r="I8" s="37">
        <v>416361</v>
      </c>
      <c r="J8" s="37">
        <v>429108</v>
      </c>
      <c r="K8" s="480">
        <v>456113</v>
      </c>
      <c r="L8" s="37">
        <v>483475</v>
      </c>
      <c r="M8" s="37">
        <v>496443</v>
      </c>
      <c r="N8" s="37">
        <v>552152</v>
      </c>
      <c r="O8" s="37">
        <v>592063</v>
      </c>
      <c r="P8" s="749">
        <f t="shared" si="0"/>
        <v>603138</v>
      </c>
      <c r="Q8" s="749">
        <f t="shared" si="0"/>
        <v>572927</v>
      </c>
      <c r="R8" s="556"/>
      <c r="S8" s="556"/>
      <c r="T8" s="556"/>
      <c r="U8" s="556"/>
      <c r="V8" s="556"/>
      <c r="W8" s="556"/>
      <c r="X8" s="556"/>
      <c r="Y8" s="556"/>
      <c r="Z8" s="556"/>
      <c r="AA8" s="558"/>
      <c r="AB8" s="44"/>
      <c r="AC8" s="44"/>
    </row>
    <row r="9" spans="1:29">
      <c r="A9" s="1339"/>
      <c r="B9" s="35" t="s">
        <v>114</v>
      </c>
      <c r="C9" s="36">
        <v>41578</v>
      </c>
      <c r="D9" s="36">
        <v>45459</v>
      </c>
      <c r="E9" s="37">
        <v>44857</v>
      </c>
      <c r="F9" s="37">
        <v>46792</v>
      </c>
      <c r="G9" s="37">
        <v>46944</v>
      </c>
      <c r="H9" s="37">
        <v>45188</v>
      </c>
      <c r="I9" s="37">
        <v>40686</v>
      </c>
      <c r="J9" s="37">
        <v>47663</v>
      </c>
      <c r="K9" s="480">
        <v>53206</v>
      </c>
      <c r="L9" s="37">
        <v>63649</v>
      </c>
      <c r="M9" s="37">
        <v>47011</v>
      </c>
      <c r="N9" s="37">
        <v>58961</v>
      </c>
      <c r="O9" s="37">
        <v>55894</v>
      </c>
      <c r="P9" s="749">
        <f t="shared" si="0"/>
        <v>35733</v>
      </c>
      <c r="Q9" s="749">
        <f t="shared" si="0"/>
        <v>53827</v>
      </c>
      <c r="R9" s="556"/>
      <c r="S9" s="556"/>
      <c r="T9" s="557"/>
      <c r="U9" s="556"/>
      <c r="V9" s="556"/>
      <c r="W9" s="557"/>
      <c r="X9" s="556"/>
      <c r="Y9" s="556"/>
      <c r="Z9" s="559"/>
      <c r="AA9" s="560"/>
      <c r="AB9" s="44"/>
      <c r="AC9" s="44"/>
    </row>
    <row r="10" spans="1:29">
      <c r="A10" s="1339"/>
      <c r="B10" s="35" t="s">
        <v>115</v>
      </c>
      <c r="C10" s="36">
        <v>133</v>
      </c>
      <c r="D10" s="36">
        <v>87</v>
      </c>
      <c r="E10" s="37">
        <v>311</v>
      </c>
      <c r="F10" s="37">
        <v>324</v>
      </c>
      <c r="G10" s="37">
        <v>193</v>
      </c>
      <c r="H10" s="37">
        <v>714</v>
      </c>
      <c r="I10" s="37">
        <v>398</v>
      </c>
      <c r="J10" s="37">
        <v>376</v>
      </c>
      <c r="K10" s="480">
        <v>75</v>
      </c>
      <c r="L10" s="37">
        <v>802</v>
      </c>
      <c r="M10" s="37">
        <v>216</v>
      </c>
      <c r="N10" s="37">
        <v>561</v>
      </c>
      <c r="O10" s="37">
        <v>596</v>
      </c>
      <c r="P10" s="749">
        <f t="shared" si="0"/>
        <v>317</v>
      </c>
      <c r="Q10" s="749">
        <f t="shared" si="0"/>
        <v>66</v>
      </c>
      <c r="R10" s="556"/>
      <c r="S10" s="556"/>
      <c r="T10" s="557"/>
      <c r="U10" s="556"/>
      <c r="V10" s="556"/>
      <c r="W10" s="557"/>
      <c r="X10" s="556"/>
      <c r="Y10" s="556"/>
      <c r="Z10" s="559"/>
      <c r="AA10" s="560"/>
      <c r="AB10" s="44"/>
      <c r="AC10" s="44"/>
    </row>
    <row r="11" spans="1:29">
      <c r="A11" s="1339"/>
      <c r="B11" s="35" t="s">
        <v>116</v>
      </c>
      <c r="C11" s="36">
        <v>70319</v>
      </c>
      <c r="D11" s="36">
        <v>69192</v>
      </c>
      <c r="E11" s="37">
        <v>73463</v>
      </c>
      <c r="F11" s="37">
        <v>64347</v>
      </c>
      <c r="G11" s="37">
        <v>57782</v>
      </c>
      <c r="H11" s="37">
        <v>77814</v>
      </c>
      <c r="I11" s="37">
        <v>82618</v>
      </c>
      <c r="J11" s="37">
        <v>77039</v>
      </c>
      <c r="K11" s="480">
        <v>75357</v>
      </c>
      <c r="L11" s="37">
        <v>86798</v>
      </c>
      <c r="M11" s="37">
        <v>83048</v>
      </c>
      <c r="N11" s="37">
        <v>87985</v>
      </c>
      <c r="O11" s="37">
        <v>104941</v>
      </c>
      <c r="P11" s="749">
        <f t="shared" si="0"/>
        <v>83315</v>
      </c>
      <c r="Q11" s="749">
        <f t="shared" si="0"/>
        <v>86239</v>
      </c>
      <c r="R11" s="559"/>
      <c r="S11" s="559"/>
      <c r="T11" s="559"/>
      <c r="U11" s="559"/>
      <c r="V11" s="559"/>
      <c r="W11" s="559"/>
      <c r="X11" s="559"/>
      <c r="Y11" s="559"/>
      <c r="Z11" s="561"/>
      <c r="AA11" s="560"/>
      <c r="AB11" s="44"/>
      <c r="AC11" s="44"/>
    </row>
    <row r="12" spans="1:29" s="34" customFormat="1">
      <c r="A12" s="1339"/>
      <c r="B12" s="38" t="s">
        <v>117</v>
      </c>
      <c r="C12" s="39">
        <v>853352</v>
      </c>
      <c r="D12" s="39">
        <v>893720</v>
      </c>
      <c r="E12" s="40">
        <v>897830</v>
      </c>
      <c r="F12" s="40">
        <v>908863</v>
      </c>
      <c r="G12" s="40">
        <v>950388</v>
      </c>
      <c r="H12" s="40">
        <v>984530</v>
      </c>
      <c r="I12" s="40">
        <v>1017103</v>
      </c>
      <c r="J12" s="40">
        <v>1018777</v>
      </c>
      <c r="K12" s="481">
        <v>1035031</v>
      </c>
      <c r="L12" s="40">
        <v>1055082</v>
      </c>
      <c r="M12" s="40">
        <v>1063249</v>
      </c>
      <c r="N12" s="40">
        <v>1103601</v>
      </c>
      <c r="O12" s="40">
        <v>1118961</v>
      </c>
      <c r="P12" s="33">
        <f>SUM(P13:P19)</f>
        <v>955961</v>
      </c>
      <c r="Q12" s="33">
        <f>SUM(Q13:Q19)</f>
        <v>1039085</v>
      </c>
      <c r="R12" s="559"/>
      <c r="S12" s="559"/>
      <c r="T12" s="559"/>
      <c r="U12" s="559"/>
      <c r="V12" s="559"/>
      <c r="W12" s="559"/>
      <c r="X12" s="559"/>
      <c r="Y12" s="559"/>
      <c r="Z12" s="561"/>
      <c r="AA12" s="559"/>
      <c r="AB12" s="562"/>
      <c r="AC12" s="562"/>
    </row>
    <row r="13" spans="1:29">
      <c r="A13" s="1339"/>
      <c r="B13" s="35" t="s">
        <v>110</v>
      </c>
      <c r="C13" s="36">
        <v>102975</v>
      </c>
      <c r="D13" s="36">
        <v>104526</v>
      </c>
      <c r="E13" s="37">
        <v>104612</v>
      </c>
      <c r="F13" s="37">
        <v>110168</v>
      </c>
      <c r="G13" s="37">
        <v>115821</v>
      </c>
      <c r="H13" s="37">
        <v>116098</v>
      </c>
      <c r="I13" s="37">
        <v>119313</v>
      </c>
      <c r="J13" s="37">
        <v>115614</v>
      </c>
      <c r="K13" s="480">
        <v>130891</v>
      </c>
      <c r="L13" s="37">
        <v>133037</v>
      </c>
      <c r="M13" s="37">
        <v>137493</v>
      </c>
      <c r="N13" s="37">
        <v>140420</v>
      </c>
      <c r="O13" s="37">
        <v>141073</v>
      </c>
      <c r="P13" s="37">
        <v>137188</v>
      </c>
      <c r="Q13" s="37">
        <f>+'C2B'!Q16+'C2C'!Q13</f>
        <v>138869</v>
      </c>
      <c r="R13" s="561"/>
      <c r="S13" s="561"/>
      <c r="T13" s="561"/>
      <c r="U13" s="561"/>
      <c r="V13" s="561"/>
      <c r="W13" s="561"/>
      <c r="X13" s="561"/>
      <c r="Y13" s="561"/>
      <c r="Z13" s="561"/>
      <c r="AA13" s="560"/>
      <c r="AB13" s="44"/>
      <c r="AC13" s="44"/>
    </row>
    <row r="14" spans="1:29">
      <c r="A14" s="1339"/>
      <c r="B14" s="35" t="s">
        <v>111</v>
      </c>
      <c r="C14" s="36">
        <v>423500</v>
      </c>
      <c r="D14" s="36">
        <v>459992</v>
      </c>
      <c r="E14" s="37">
        <v>455160</v>
      </c>
      <c r="F14" s="37">
        <v>458653</v>
      </c>
      <c r="G14" s="37">
        <v>483511</v>
      </c>
      <c r="H14" s="37">
        <v>523984</v>
      </c>
      <c r="I14" s="37">
        <v>540690</v>
      </c>
      <c r="J14" s="37">
        <v>536557</v>
      </c>
      <c r="K14" s="480">
        <v>522653</v>
      </c>
      <c r="L14" s="37">
        <v>516826</v>
      </c>
      <c r="M14" s="37">
        <v>521338</v>
      </c>
      <c r="N14" s="37">
        <v>526611</v>
      </c>
      <c r="O14" s="37">
        <v>510057</v>
      </c>
      <c r="P14" s="37">
        <v>352038</v>
      </c>
      <c r="Q14" s="37">
        <f>+'C2B'!Q17+'C2C'!Q14</f>
        <v>439920</v>
      </c>
      <c r="R14" s="561"/>
      <c r="S14" s="561"/>
      <c r="T14" s="561"/>
      <c r="U14" s="561"/>
      <c r="V14" s="561"/>
      <c r="W14" s="561"/>
      <c r="X14" s="561"/>
      <c r="Y14" s="561"/>
      <c r="Z14" s="561"/>
      <c r="AA14" s="560"/>
      <c r="AB14" s="44"/>
      <c r="AC14" s="44"/>
    </row>
    <row r="15" spans="1:29">
      <c r="A15" s="1339"/>
      <c r="B15" s="35" t="s">
        <v>112</v>
      </c>
      <c r="C15" s="36">
        <v>8490</v>
      </c>
      <c r="D15" s="36">
        <v>8567</v>
      </c>
      <c r="E15" s="37">
        <v>8323</v>
      </c>
      <c r="F15" s="37">
        <v>8349</v>
      </c>
      <c r="G15" s="37">
        <v>10061</v>
      </c>
      <c r="H15" s="37">
        <v>8277</v>
      </c>
      <c r="I15" s="37">
        <v>10437</v>
      </c>
      <c r="J15" s="37">
        <v>10645</v>
      </c>
      <c r="K15" s="480">
        <v>10505</v>
      </c>
      <c r="L15" s="37">
        <v>9903</v>
      </c>
      <c r="M15" s="37">
        <v>9278</v>
      </c>
      <c r="N15" s="37">
        <v>8935</v>
      </c>
      <c r="O15" s="37">
        <v>9533</v>
      </c>
      <c r="P15" s="37">
        <v>11372</v>
      </c>
      <c r="Q15" s="37">
        <f>+'C2B'!Q18+'C2C'!Q15</f>
        <v>8673</v>
      </c>
      <c r="R15" s="561"/>
      <c r="S15" s="561"/>
      <c r="T15" s="561"/>
      <c r="U15" s="561"/>
      <c r="V15" s="561"/>
      <c r="W15" s="561"/>
      <c r="X15" s="561"/>
      <c r="Y15" s="561"/>
      <c r="Z15" s="561"/>
      <c r="AA15" s="560"/>
      <c r="AB15" s="44"/>
      <c r="AC15" s="44"/>
    </row>
    <row r="16" spans="1:29">
      <c r="A16" s="1339"/>
      <c r="B16" s="35" t="s">
        <v>113</v>
      </c>
      <c r="C16" s="36">
        <v>252112</v>
      </c>
      <c r="D16" s="36">
        <v>253116</v>
      </c>
      <c r="E16" s="37">
        <v>261714</v>
      </c>
      <c r="F16" s="37">
        <v>268148</v>
      </c>
      <c r="G16" s="37">
        <v>280362</v>
      </c>
      <c r="H16" s="37">
        <v>269561</v>
      </c>
      <c r="I16" s="37">
        <v>281743</v>
      </c>
      <c r="J16" s="37">
        <v>285165</v>
      </c>
      <c r="K16" s="480">
        <v>297397</v>
      </c>
      <c r="L16" s="37">
        <v>312412</v>
      </c>
      <c r="M16" s="37">
        <v>323170</v>
      </c>
      <c r="N16" s="37">
        <v>345978</v>
      </c>
      <c r="O16" s="37">
        <v>375306</v>
      </c>
      <c r="P16" s="37">
        <v>393024</v>
      </c>
      <c r="Q16" s="37">
        <f>+'C2B'!Q19+'C2C'!Q16</f>
        <v>373455</v>
      </c>
      <c r="R16" s="561"/>
      <c r="S16" s="561"/>
      <c r="T16" s="561"/>
      <c r="U16" s="561"/>
      <c r="V16" s="561"/>
      <c r="W16" s="561"/>
      <c r="X16" s="561"/>
      <c r="Y16" s="561"/>
      <c r="Z16" s="561"/>
      <c r="AA16" s="560"/>
      <c r="AB16" s="44"/>
      <c r="AC16" s="44"/>
    </row>
    <row r="17" spans="1:29">
      <c r="A17" s="1339"/>
      <c r="B17" s="35" t="s">
        <v>114</v>
      </c>
      <c r="C17" s="36">
        <v>32912</v>
      </c>
      <c r="D17" s="36">
        <v>34569</v>
      </c>
      <c r="E17" s="37">
        <v>34703</v>
      </c>
      <c r="F17" s="37">
        <v>36115</v>
      </c>
      <c r="G17" s="37">
        <v>34321</v>
      </c>
      <c r="H17" s="37">
        <v>33758</v>
      </c>
      <c r="I17" s="37">
        <v>33054</v>
      </c>
      <c r="J17" s="37">
        <v>37585</v>
      </c>
      <c r="K17" s="480">
        <v>40532</v>
      </c>
      <c r="L17" s="37">
        <v>47772</v>
      </c>
      <c r="M17" s="37">
        <v>36211</v>
      </c>
      <c r="N17" s="37">
        <v>43909</v>
      </c>
      <c r="O17" s="37">
        <v>39574</v>
      </c>
      <c r="P17" s="37">
        <v>28781</v>
      </c>
      <c r="Q17" s="37">
        <f>+'C2B'!Q20+'C2C'!Q17</f>
        <v>38809</v>
      </c>
      <c r="R17" s="561"/>
      <c r="S17" s="561"/>
      <c r="T17" s="561"/>
      <c r="U17" s="561"/>
      <c r="V17" s="561"/>
      <c r="W17" s="561"/>
      <c r="X17" s="561"/>
      <c r="Y17" s="561"/>
      <c r="Z17" s="561"/>
      <c r="AA17" s="560"/>
      <c r="AB17" s="44"/>
      <c r="AC17" s="44"/>
    </row>
    <row r="18" spans="1:29">
      <c r="A18" s="1339"/>
      <c r="B18" s="35" t="s">
        <v>115</v>
      </c>
      <c r="C18" s="36">
        <v>133</v>
      </c>
      <c r="D18" s="36">
        <v>15</v>
      </c>
      <c r="E18" s="37">
        <v>201</v>
      </c>
      <c r="F18" s="37">
        <v>249</v>
      </c>
      <c r="G18" s="37">
        <v>111</v>
      </c>
      <c r="H18" s="37">
        <v>376</v>
      </c>
      <c r="I18" s="37">
        <v>32</v>
      </c>
      <c r="J18" s="37">
        <v>120</v>
      </c>
      <c r="K18" s="480">
        <v>75</v>
      </c>
      <c r="L18" s="37">
        <v>138</v>
      </c>
      <c r="M18" s="37">
        <v>168</v>
      </c>
      <c r="N18" s="37">
        <v>102</v>
      </c>
      <c r="O18" s="37">
        <v>197</v>
      </c>
      <c r="P18" s="37">
        <v>229</v>
      </c>
      <c r="Q18" s="37">
        <f>+'C2B'!Q21+'C2C'!Q18</f>
        <v>66</v>
      </c>
      <c r="R18" s="561"/>
      <c r="S18" s="561"/>
      <c r="T18" s="561"/>
      <c r="U18" s="561"/>
      <c r="V18" s="561"/>
      <c r="W18" s="561"/>
      <c r="X18" s="561"/>
      <c r="Y18" s="561"/>
      <c r="Z18" s="561"/>
      <c r="AA18" s="560"/>
      <c r="AB18" s="44"/>
      <c r="AC18" s="44"/>
    </row>
    <row r="19" spans="1:29">
      <c r="A19" s="1339"/>
      <c r="B19" s="35" t="s">
        <v>116</v>
      </c>
      <c r="C19" s="36">
        <v>33230</v>
      </c>
      <c r="D19" s="36">
        <v>32935</v>
      </c>
      <c r="E19" s="37">
        <v>33117</v>
      </c>
      <c r="F19" s="37">
        <v>27181</v>
      </c>
      <c r="G19" s="37">
        <v>26201</v>
      </c>
      <c r="H19" s="37">
        <v>32476</v>
      </c>
      <c r="I19" s="37">
        <v>31834</v>
      </c>
      <c r="J19" s="37">
        <v>33091</v>
      </c>
      <c r="K19" s="480">
        <v>32978</v>
      </c>
      <c r="L19" s="37">
        <v>34994</v>
      </c>
      <c r="M19" s="37">
        <v>35591</v>
      </c>
      <c r="N19" s="37">
        <v>37646</v>
      </c>
      <c r="O19" s="37">
        <v>43221</v>
      </c>
      <c r="P19" s="37">
        <v>33329</v>
      </c>
      <c r="Q19" s="37">
        <f>+'C2B'!Q22+'C2C'!Q19</f>
        <v>39293</v>
      </c>
      <c r="R19" s="561"/>
      <c r="S19" s="561"/>
      <c r="T19" s="561"/>
      <c r="U19" s="561"/>
      <c r="V19" s="561"/>
      <c r="W19" s="561"/>
      <c r="X19" s="561"/>
      <c r="Y19" s="561"/>
      <c r="Z19" s="561"/>
      <c r="AA19" s="560"/>
      <c r="AB19" s="44"/>
      <c r="AC19" s="44"/>
    </row>
    <row r="20" spans="1:29" s="34" customFormat="1">
      <c r="A20" s="1339"/>
      <c r="B20" s="38" t="s">
        <v>118</v>
      </c>
      <c r="C20" s="39">
        <v>503621</v>
      </c>
      <c r="D20" s="39">
        <v>528201</v>
      </c>
      <c r="E20" s="40">
        <v>542971</v>
      </c>
      <c r="F20" s="40">
        <v>546729</v>
      </c>
      <c r="G20" s="40">
        <v>587694</v>
      </c>
      <c r="H20" s="40">
        <v>632641</v>
      </c>
      <c r="I20" s="40">
        <v>655249</v>
      </c>
      <c r="J20" s="40">
        <v>676584</v>
      </c>
      <c r="K20" s="481">
        <v>698820</v>
      </c>
      <c r="L20" s="40">
        <v>715629</v>
      </c>
      <c r="M20" s="40">
        <v>722600</v>
      </c>
      <c r="N20" s="40">
        <v>765001</v>
      </c>
      <c r="O20" s="40">
        <v>801681</v>
      </c>
      <c r="P20" s="33">
        <f>SUM(P21:P27)</f>
        <v>675730</v>
      </c>
      <c r="Q20" s="33">
        <f>SUM(Q21:Q27)</f>
        <v>705302</v>
      </c>
      <c r="R20" s="561"/>
      <c r="S20" s="561"/>
      <c r="T20" s="561"/>
      <c r="U20" s="561"/>
      <c r="V20" s="561"/>
      <c r="W20" s="561"/>
      <c r="X20" s="561"/>
      <c r="Y20" s="561"/>
    </row>
    <row r="21" spans="1:29">
      <c r="A21" s="1339"/>
      <c r="B21" s="35" t="s">
        <v>110</v>
      </c>
      <c r="C21" s="36">
        <v>100062</v>
      </c>
      <c r="D21" s="36">
        <v>106138</v>
      </c>
      <c r="E21" s="37">
        <v>109626</v>
      </c>
      <c r="F21" s="37">
        <v>119378</v>
      </c>
      <c r="G21" s="37">
        <v>130970</v>
      </c>
      <c r="H21" s="37">
        <v>131366</v>
      </c>
      <c r="I21" s="37">
        <v>133333</v>
      </c>
      <c r="J21" s="37">
        <v>142434</v>
      </c>
      <c r="K21" s="480">
        <v>142334</v>
      </c>
      <c r="L21" s="37">
        <v>145979</v>
      </c>
      <c r="M21" s="37">
        <v>156132</v>
      </c>
      <c r="N21" s="37">
        <v>153228</v>
      </c>
      <c r="O21" s="37">
        <v>152325</v>
      </c>
      <c r="P21" s="37">
        <v>180142</v>
      </c>
      <c r="Q21" s="37">
        <f>+'C2B'!Q24+'C2C'!Q21</f>
        <v>161678</v>
      </c>
      <c r="R21" s="44"/>
      <c r="S21" s="44"/>
      <c r="T21" s="44"/>
      <c r="U21" s="44"/>
      <c r="V21" s="44"/>
      <c r="W21" s="44"/>
      <c r="X21" s="44"/>
      <c r="Y21" s="44"/>
    </row>
    <row r="22" spans="1:29">
      <c r="A22" s="1339"/>
      <c r="B22" s="35" t="s">
        <v>111</v>
      </c>
      <c r="C22" s="36">
        <v>182995</v>
      </c>
      <c r="D22" s="36">
        <v>191182</v>
      </c>
      <c r="E22" s="37">
        <v>190843</v>
      </c>
      <c r="F22" s="37">
        <v>201918</v>
      </c>
      <c r="G22" s="37">
        <v>243785</v>
      </c>
      <c r="H22" s="37">
        <v>251765</v>
      </c>
      <c r="I22" s="37">
        <v>264900</v>
      </c>
      <c r="J22" s="37">
        <v>269502</v>
      </c>
      <c r="K22" s="480">
        <v>278299</v>
      </c>
      <c r="L22" s="37">
        <v>268985</v>
      </c>
      <c r="M22" s="37">
        <v>274183</v>
      </c>
      <c r="N22" s="37">
        <v>273022</v>
      </c>
      <c r="O22" s="37">
        <v>275037</v>
      </c>
      <c r="P22" s="37">
        <v>168582</v>
      </c>
      <c r="Q22" s="37">
        <f>+'C2B'!Q25+'C2C'!Q22</f>
        <v>218462</v>
      </c>
    </row>
    <row r="23" spans="1:29">
      <c r="A23" s="1339"/>
      <c r="B23" s="35" t="s">
        <v>112</v>
      </c>
      <c r="C23" s="36">
        <v>68275</v>
      </c>
      <c r="D23" s="36">
        <v>68972</v>
      </c>
      <c r="E23" s="37">
        <v>63003</v>
      </c>
      <c r="F23" s="37">
        <v>60437</v>
      </c>
      <c r="G23" s="37">
        <v>61448</v>
      </c>
      <c r="H23" s="37">
        <v>67812</v>
      </c>
      <c r="I23" s="37">
        <v>63616</v>
      </c>
      <c r="J23" s="37">
        <v>66423</v>
      </c>
      <c r="K23" s="480">
        <v>64418</v>
      </c>
      <c r="L23" s="37">
        <v>61257</v>
      </c>
      <c r="M23" s="37">
        <v>60707</v>
      </c>
      <c r="N23" s="37">
        <v>66727</v>
      </c>
      <c r="O23" s="37">
        <v>79123</v>
      </c>
      <c r="P23" s="37">
        <v>59866</v>
      </c>
      <c r="Q23" s="37">
        <f>+'C2B'!Q26+'C2C'!Q23</f>
        <v>63726</v>
      </c>
    </row>
    <row r="24" spans="1:29">
      <c r="A24" s="1339"/>
      <c r="B24" s="35" t="s">
        <v>113</v>
      </c>
      <c r="C24" s="36">
        <v>106534</v>
      </c>
      <c r="D24" s="36">
        <v>114690</v>
      </c>
      <c r="E24" s="37">
        <v>128889</v>
      </c>
      <c r="F24" s="37">
        <v>117078</v>
      </c>
      <c r="G24" s="37">
        <v>107205</v>
      </c>
      <c r="H24" s="37">
        <v>124592</v>
      </c>
      <c r="I24" s="37">
        <v>134618</v>
      </c>
      <c r="J24" s="37">
        <v>143943</v>
      </c>
      <c r="K24" s="480">
        <v>158716</v>
      </c>
      <c r="L24" s="37">
        <v>171063</v>
      </c>
      <c r="M24" s="37">
        <v>173273</v>
      </c>
      <c r="N24" s="37">
        <v>206174</v>
      </c>
      <c r="O24" s="37">
        <v>216757</v>
      </c>
      <c r="P24" s="37">
        <v>210114</v>
      </c>
      <c r="Q24" s="37">
        <f>+'C2B'!Q27+'C2C'!Q24</f>
        <v>199472</v>
      </c>
    </row>
    <row r="25" spans="1:29">
      <c r="A25" s="1339"/>
      <c r="B25" s="35" t="s">
        <v>114</v>
      </c>
      <c r="C25" s="36">
        <v>8666</v>
      </c>
      <c r="D25" s="36">
        <v>10890</v>
      </c>
      <c r="E25" s="37">
        <v>10154</v>
      </c>
      <c r="F25" s="37">
        <v>10677</v>
      </c>
      <c r="G25" s="37">
        <v>12623</v>
      </c>
      <c r="H25" s="37">
        <v>11430</v>
      </c>
      <c r="I25" s="37">
        <v>7632</v>
      </c>
      <c r="J25" s="37">
        <v>10078</v>
      </c>
      <c r="K25" s="480">
        <v>12674</v>
      </c>
      <c r="L25" s="37">
        <v>15877</v>
      </c>
      <c r="M25" s="37">
        <v>10800</v>
      </c>
      <c r="N25" s="37">
        <v>15052</v>
      </c>
      <c r="O25" s="37">
        <v>16320</v>
      </c>
      <c r="P25" s="37">
        <v>6952</v>
      </c>
      <c r="Q25" s="37">
        <f>+'C2B'!Q28+'C2C'!Q25</f>
        <v>15018</v>
      </c>
    </row>
    <row r="26" spans="1:29">
      <c r="A26" s="1339"/>
      <c r="B26" s="35" t="s">
        <v>115</v>
      </c>
      <c r="C26" s="36">
        <v>0</v>
      </c>
      <c r="D26" s="36">
        <v>72</v>
      </c>
      <c r="E26" s="37">
        <v>110</v>
      </c>
      <c r="F26" s="37">
        <v>75</v>
      </c>
      <c r="G26" s="37">
        <v>82</v>
      </c>
      <c r="H26" s="37">
        <v>338</v>
      </c>
      <c r="I26" s="37">
        <v>366</v>
      </c>
      <c r="J26" s="37">
        <v>256</v>
      </c>
      <c r="K26" s="480">
        <v>0</v>
      </c>
      <c r="L26" s="37">
        <v>664</v>
      </c>
      <c r="M26" s="37">
        <v>48</v>
      </c>
      <c r="N26" s="37">
        <v>459</v>
      </c>
      <c r="O26" s="37">
        <v>399</v>
      </c>
      <c r="P26" s="37">
        <v>88</v>
      </c>
      <c r="Q26" s="37">
        <f>+'C2B'!Q29+'C2C'!Q26</f>
        <v>0</v>
      </c>
    </row>
    <row r="27" spans="1:29">
      <c r="A27" s="1340"/>
      <c r="B27" s="41" t="s">
        <v>116</v>
      </c>
      <c r="C27" s="42">
        <v>37089</v>
      </c>
      <c r="D27" s="42">
        <v>36257</v>
      </c>
      <c r="E27" s="43">
        <v>40346</v>
      </c>
      <c r="F27" s="43">
        <v>37166</v>
      </c>
      <c r="G27" s="43">
        <v>31581</v>
      </c>
      <c r="H27" s="43">
        <v>45338</v>
      </c>
      <c r="I27" s="43">
        <v>50784</v>
      </c>
      <c r="J27" s="43">
        <v>43948</v>
      </c>
      <c r="K27" s="482">
        <v>42379</v>
      </c>
      <c r="L27" s="367">
        <v>51804</v>
      </c>
      <c r="M27" s="367">
        <v>47457</v>
      </c>
      <c r="N27" s="367">
        <v>50339</v>
      </c>
      <c r="O27" s="367">
        <v>61720</v>
      </c>
      <c r="P27" s="367">
        <v>49986</v>
      </c>
      <c r="Q27" s="367">
        <f>+'C2B'!Q30+'C2C'!Q27</f>
        <v>46946</v>
      </c>
    </row>
    <row r="28" spans="1:29">
      <c r="M28" s="478"/>
      <c r="N28" s="478"/>
      <c r="O28" s="478"/>
      <c r="P28" s="483"/>
      <c r="Q28" s="484"/>
    </row>
    <row r="29" spans="1:29" ht="14.4">
      <c r="B29"/>
      <c r="M29" s="478"/>
      <c r="N29" s="478"/>
      <c r="O29" s="478"/>
      <c r="P29" s="483"/>
      <c r="Q29" s="484"/>
    </row>
    <row r="30" spans="1:29">
      <c r="M30" s="478"/>
      <c r="N30" s="478"/>
      <c r="O30" s="478"/>
      <c r="P30" s="483"/>
      <c r="Q30" s="484"/>
    </row>
    <row r="31" spans="1:29">
      <c r="M31" s="478"/>
      <c r="N31" s="478"/>
      <c r="O31" s="478"/>
      <c r="P31" s="483"/>
      <c r="Q31" s="484"/>
    </row>
    <row r="32" spans="1:29">
      <c r="M32" s="478"/>
      <c r="N32" s="478"/>
      <c r="O32" s="478"/>
      <c r="P32" s="483"/>
      <c r="Q32" s="484"/>
    </row>
  </sheetData>
  <mergeCells count="2">
    <mergeCell ref="A3:A27"/>
    <mergeCell ref="A2:Q2"/>
  </mergeCells>
  <pageMargins left="0.7" right="0.7" top="0.75" bottom="0.75" header="0.3" footer="0.3"/>
  <pageSetup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</sheetPr>
  <dimension ref="A1:AJ31"/>
  <sheetViews>
    <sheetView showGridLines="0" workbookViewId="0">
      <selection activeCell="A2" sqref="A2:B3"/>
    </sheetView>
  </sheetViews>
  <sheetFormatPr baseColWidth="10" defaultColWidth="11.44140625" defaultRowHeight="13.8"/>
  <cols>
    <col min="1" max="1" width="6.109375" style="11" customWidth="1"/>
    <col min="2" max="2" width="44.88671875" style="11" customWidth="1"/>
    <col min="3" max="5" width="6.44140625" style="11" bestFit="1" customWidth="1"/>
    <col min="6" max="10" width="7.44140625" style="11" bestFit="1" customWidth="1"/>
    <col min="11" max="17" width="7.5546875" style="11" customWidth="1"/>
    <col min="18" max="18" width="11.44140625" style="11"/>
    <col min="19" max="27" width="6" style="11" bestFit="1" customWidth="1"/>
    <col min="28" max="36" width="7.44140625" style="11" bestFit="1" customWidth="1"/>
    <col min="37" max="16384" width="11.44140625" style="11"/>
  </cols>
  <sheetData>
    <row r="1" spans="1:36" ht="35.25" customHeight="1">
      <c r="A1" s="1377" t="s">
        <v>348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36" ht="15" customHeight="1">
      <c r="A2" s="1497" t="s">
        <v>120</v>
      </c>
      <c r="B2" s="1505"/>
      <c r="C2" s="1461" t="s">
        <v>121</v>
      </c>
      <c r="D2" s="1461"/>
      <c r="E2" s="1461"/>
      <c r="F2" s="1469"/>
      <c r="G2" s="1509" t="s">
        <v>122</v>
      </c>
      <c r="H2" s="1509"/>
      <c r="I2" s="1509"/>
      <c r="J2" s="1509"/>
      <c r="K2" s="1509"/>
      <c r="L2" s="1509"/>
      <c r="M2" s="1509"/>
      <c r="N2" s="1509"/>
      <c r="O2" s="1509"/>
      <c r="P2" s="1509"/>
      <c r="Q2" s="1509"/>
    </row>
    <row r="3" spans="1:36">
      <c r="A3" s="1499"/>
      <c r="B3" s="1506"/>
      <c r="C3" s="845">
        <v>2007</v>
      </c>
      <c r="D3" s="846">
        <v>2008</v>
      </c>
      <c r="E3" s="846">
        <v>2009</v>
      </c>
      <c r="F3" s="847">
        <v>2010</v>
      </c>
      <c r="G3" s="848">
        <v>2011</v>
      </c>
      <c r="H3" s="848">
        <v>2012</v>
      </c>
      <c r="I3" s="848">
        <v>2013</v>
      </c>
      <c r="J3" s="848">
        <v>2014</v>
      </c>
      <c r="K3" s="848">
        <v>2015</v>
      </c>
      <c r="L3" s="848">
        <v>2016</v>
      </c>
      <c r="M3" s="848">
        <v>2017</v>
      </c>
      <c r="N3" s="848">
        <v>2018</v>
      </c>
      <c r="O3" s="848">
        <v>2019</v>
      </c>
      <c r="P3" s="848">
        <v>2020</v>
      </c>
      <c r="Q3" s="848">
        <v>2021</v>
      </c>
    </row>
    <row r="4" spans="1:36" ht="22.5" customHeight="1">
      <c r="A4" s="1384" t="s">
        <v>151</v>
      </c>
      <c r="B4" s="1504" t="s">
        <v>194</v>
      </c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1504"/>
      <c r="O4" s="1504"/>
      <c r="P4" s="1504"/>
      <c r="Q4" s="1504"/>
    </row>
    <row r="5" spans="1:36" ht="22.5" customHeight="1">
      <c r="A5" s="1508"/>
      <c r="B5" s="504" t="s">
        <v>151</v>
      </c>
      <c r="C5" s="505">
        <v>30135</v>
      </c>
      <c r="D5" s="505">
        <v>30182</v>
      </c>
      <c r="E5" s="505">
        <v>32302</v>
      </c>
      <c r="F5" s="505">
        <v>34984</v>
      </c>
      <c r="G5" s="505">
        <v>36597</v>
      </c>
      <c r="H5" s="505">
        <v>43653</v>
      </c>
      <c r="I5" s="505">
        <v>44564</v>
      </c>
      <c r="J5" s="506">
        <v>47912</v>
      </c>
      <c r="K5" s="507">
        <v>40164</v>
      </c>
      <c r="L5" s="498">
        <f t="shared" ref="L5:Q5" si="0">+L6+L9+L14</f>
        <v>39631</v>
      </c>
      <c r="M5" s="498">
        <f t="shared" si="0"/>
        <v>44076</v>
      </c>
      <c r="N5" s="498">
        <f t="shared" si="0"/>
        <v>37627</v>
      </c>
      <c r="O5" s="498">
        <f t="shared" si="0"/>
        <v>34611</v>
      </c>
      <c r="P5" s="498">
        <f t="shared" si="0"/>
        <v>21479</v>
      </c>
      <c r="Q5" s="498">
        <f t="shared" si="0"/>
        <v>21989</v>
      </c>
      <c r="AB5" s="458"/>
      <c r="AC5" s="458"/>
      <c r="AD5" s="458"/>
      <c r="AE5" s="458"/>
      <c r="AF5" s="458"/>
      <c r="AG5" s="458"/>
      <c r="AH5" s="458"/>
      <c r="AI5" s="458"/>
      <c r="AJ5" s="458"/>
    </row>
    <row r="6" spans="1:36" ht="22.5" customHeight="1">
      <c r="A6" s="1508"/>
      <c r="B6" s="396" t="s">
        <v>271</v>
      </c>
      <c r="C6" s="397">
        <v>335</v>
      </c>
      <c r="D6" s="397">
        <v>321</v>
      </c>
      <c r="E6" s="397">
        <v>40</v>
      </c>
      <c r="F6" s="397">
        <v>400</v>
      </c>
      <c r="G6" s="397">
        <v>678</v>
      </c>
      <c r="H6" s="397">
        <v>323</v>
      </c>
      <c r="I6" s="397">
        <v>543</v>
      </c>
      <c r="J6" s="398">
        <v>284</v>
      </c>
      <c r="K6" s="399">
        <v>672</v>
      </c>
      <c r="L6" s="379">
        <f t="shared" ref="L6:Q6" si="1">+L7+L8</f>
        <v>666</v>
      </c>
      <c r="M6" s="379">
        <f t="shared" si="1"/>
        <v>428</v>
      </c>
      <c r="N6" s="379">
        <f t="shared" si="1"/>
        <v>350</v>
      </c>
      <c r="O6" s="379">
        <f t="shared" si="1"/>
        <v>199</v>
      </c>
      <c r="P6" s="638">
        <f t="shared" si="1"/>
        <v>177</v>
      </c>
      <c r="Q6" s="638">
        <f t="shared" si="1"/>
        <v>336</v>
      </c>
      <c r="AB6" s="458"/>
      <c r="AC6" s="458"/>
      <c r="AD6" s="458"/>
      <c r="AE6" s="458"/>
      <c r="AF6" s="458"/>
      <c r="AG6" s="458"/>
      <c r="AH6" s="458"/>
      <c r="AI6" s="458"/>
      <c r="AJ6" s="458"/>
    </row>
    <row r="7" spans="1:36" ht="27.6">
      <c r="A7" s="1508"/>
      <c r="B7" s="273" t="s">
        <v>125</v>
      </c>
      <c r="C7" s="380">
        <v>335</v>
      </c>
      <c r="D7" s="381">
        <v>222</v>
      </c>
      <c r="E7" s="381">
        <v>0</v>
      </c>
      <c r="F7" s="381">
        <v>317</v>
      </c>
      <c r="G7" s="381">
        <v>678</v>
      </c>
      <c r="H7" s="381">
        <v>323</v>
      </c>
      <c r="I7" s="381">
        <v>543</v>
      </c>
      <c r="J7" s="382">
        <v>207</v>
      </c>
      <c r="K7" s="381">
        <v>672</v>
      </c>
      <c r="L7" s="381">
        <f>+'C24A1'!L7-'C24A2'!L7</f>
        <v>549</v>
      </c>
      <c r="M7" s="381">
        <v>428</v>
      </c>
      <c r="N7" s="639">
        <v>202</v>
      </c>
      <c r="O7" s="639">
        <v>131</v>
      </c>
      <c r="P7" s="639">
        <v>177</v>
      </c>
      <c r="Q7" s="639">
        <v>204</v>
      </c>
      <c r="AB7" s="458"/>
      <c r="AC7" s="458"/>
      <c r="AD7" s="458"/>
      <c r="AE7" s="458"/>
      <c r="AF7" s="458"/>
      <c r="AG7" s="458"/>
      <c r="AH7" s="458"/>
      <c r="AI7" s="458"/>
      <c r="AJ7" s="458"/>
    </row>
    <row r="8" spans="1:36">
      <c r="A8" s="1508"/>
      <c r="B8" s="383" t="s">
        <v>126</v>
      </c>
      <c r="C8" s="384">
        <v>0</v>
      </c>
      <c r="D8" s="385">
        <v>99</v>
      </c>
      <c r="E8" s="385">
        <v>40</v>
      </c>
      <c r="F8" s="385">
        <v>83</v>
      </c>
      <c r="G8" s="385">
        <v>0</v>
      </c>
      <c r="H8" s="385">
        <v>0</v>
      </c>
      <c r="I8" s="385">
        <v>0</v>
      </c>
      <c r="J8" s="386">
        <v>77</v>
      </c>
      <c r="K8" s="385">
        <v>0</v>
      </c>
      <c r="L8" s="381">
        <f>+'C24A1'!L8-'C24A2'!L8</f>
        <v>117</v>
      </c>
      <c r="M8" s="381">
        <v>0</v>
      </c>
      <c r="N8" s="639">
        <v>148</v>
      </c>
      <c r="O8" s="639">
        <v>68</v>
      </c>
      <c r="P8" s="385">
        <v>0</v>
      </c>
      <c r="Q8" s="385">
        <v>132</v>
      </c>
      <c r="AB8" s="458"/>
      <c r="AC8" s="458"/>
      <c r="AD8" s="458"/>
      <c r="AE8" s="458"/>
      <c r="AF8" s="458"/>
      <c r="AG8" s="458"/>
      <c r="AH8" s="458"/>
      <c r="AI8" s="458"/>
      <c r="AJ8" s="458"/>
    </row>
    <row r="9" spans="1:36" ht="22.5" customHeight="1">
      <c r="A9" s="1508"/>
      <c r="B9" s="376" t="s">
        <v>276</v>
      </c>
      <c r="C9" s="391">
        <v>1806</v>
      </c>
      <c r="D9" s="391">
        <v>2604</v>
      </c>
      <c r="E9" s="391">
        <v>2334</v>
      </c>
      <c r="F9" s="391">
        <v>2539</v>
      </c>
      <c r="G9" s="391">
        <v>3447</v>
      </c>
      <c r="H9" s="391">
        <v>2796</v>
      </c>
      <c r="I9" s="391">
        <v>3962</v>
      </c>
      <c r="J9" s="398">
        <v>3468</v>
      </c>
      <c r="K9" s="399">
        <v>1718</v>
      </c>
      <c r="L9" s="379">
        <f t="shared" ref="L9:Q9" si="2">SUM(L10:L13)</f>
        <v>4217</v>
      </c>
      <c r="M9" s="379">
        <f t="shared" si="2"/>
        <v>4732</v>
      </c>
      <c r="N9" s="379">
        <f t="shared" si="2"/>
        <v>3359</v>
      </c>
      <c r="O9" s="379">
        <f t="shared" si="2"/>
        <v>2130</v>
      </c>
      <c r="P9" s="638">
        <f t="shared" si="2"/>
        <v>1224</v>
      </c>
      <c r="Q9" s="638">
        <f t="shared" si="2"/>
        <v>1729</v>
      </c>
      <c r="AB9" s="458"/>
      <c r="AC9" s="458"/>
      <c r="AD9" s="458"/>
      <c r="AE9" s="458"/>
      <c r="AF9" s="458"/>
      <c r="AG9" s="458"/>
      <c r="AH9" s="458"/>
      <c r="AI9" s="458"/>
      <c r="AJ9" s="458"/>
    </row>
    <row r="10" spans="1:36">
      <c r="A10" s="1508"/>
      <c r="B10" s="273" t="s">
        <v>129</v>
      </c>
      <c r="C10" s="380">
        <v>1576</v>
      </c>
      <c r="D10" s="381">
        <v>2150</v>
      </c>
      <c r="E10" s="381">
        <v>1739</v>
      </c>
      <c r="F10" s="381">
        <v>1759</v>
      </c>
      <c r="G10" s="381">
        <v>1445</v>
      </c>
      <c r="H10" s="381">
        <v>1363</v>
      </c>
      <c r="I10" s="381">
        <v>2086</v>
      </c>
      <c r="J10" s="382">
        <v>1489</v>
      </c>
      <c r="K10" s="381">
        <v>790</v>
      </c>
      <c r="L10" s="381">
        <f>+'C24A1'!L10-'C24A2'!L10</f>
        <v>2003</v>
      </c>
      <c r="M10" s="381">
        <v>1977</v>
      </c>
      <c r="N10" s="639">
        <v>1401</v>
      </c>
      <c r="O10" s="639">
        <v>1339</v>
      </c>
      <c r="P10" s="639">
        <v>470</v>
      </c>
      <c r="Q10" s="639">
        <v>603</v>
      </c>
      <c r="AB10" s="458"/>
      <c r="AC10" s="458"/>
      <c r="AD10" s="458"/>
      <c r="AE10" s="458"/>
      <c r="AF10" s="458"/>
      <c r="AG10" s="458"/>
      <c r="AH10" s="458"/>
      <c r="AI10" s="458"/>
      <c r="AJ10" s="458"/>
    </row>
    <row r="11" spans="1:36" ht="27.6">
      <c r="A11" s="1508"/>
      <c r="B11" s="387" t="s">
        <v>130</v>
      </c>
      <c r="C11" s="388">
        <v>0</v>
      </c>
      <c r="D11" s="341">
        <v>135</v>
      </c>
      <c r="E11" s="341">
        <v>0</v>
      </c>
      <c r="F11" s="341">
        <v>0</v>
      </c>
      <c r="G11" s="341">
        <v>85</v>
      </c>
      <c r="H11" s="341">
        <v>0</v>
      </c>
      <c r="I11" s="341">
        <v>473</v>
      </c>
      <c r="J11" s="342">
        <v>218</v>
      </c>
      <c r="K11" s="341">
        <v>0</v>
      </c>
      <c r="L11" s="381">
        <f>+'C24A1'!L11-'C24A2'!L11</f>
        <v>175</v>
      </c>
      <c r="M11" s="381">
        <v>174</v>
      </c>
      <c r="N11" s="639">
        <v>60</v>
      </c>
      <c r="O11" s="639">
        <v>30</v>
      </c>
      <c r="P11" s="341">
        <v>0</v>
      </c>
      <c r="Q11" s="341">
        <v>122</v>
      </c>
      <c r="AB11" s="458"/>
      <c r="AC11" s="458"/>
      <c r="AD11" s="458"/>
      <c r="AE11" s="458"/>
      <c r="AF11" s="458"/>
      <c r="AG11" s="458"/>
      <c r="AH11" s="458"/>
      <c r="AI11" s="458"/>
      <c r="AJ11" s="458"/>
    </row>
    <row r="12" spans="1:36" ht="27.6">
      <c r="A12" s="1508"/>
      <c r="B12" s="387" t="s">
        <v>131</v>
      </c>
      <c r="C12" s="388">
        <v>18</v>
      </c>
      <c r="D12" s="341">
        <v>160</v>
      </c>
      <c r="E12" s="341">
        <v>260</v>
      </c>
      <c r="F12" s="341">
        <v>277</v>
      </c>
      <c r="G12" s="341">
        <v>490</v>
      </c>
      <c r="H12" s="341">
        <v>76</v>
      </c>
      <c r="I12" s="341">
        <v>314</v>
      </c>
      <c r="J12" s="342">
        <v>0</v>
      </c>
      <c r="K12" s="341">
        <v>0</v>
      </c>
      <c r="L12" s="381">
        <f>+'C24A1'!L12-'C24A2'!L12</f>
        <v>194</v>
      </c>
      <c r="M12" s="381">
        <v>284</v>
      </c>
      <c r="N12" s="639">
        <v>0</v>
      </c>
      <c r="O12" s="639">
        <v>60</v>
      </c>
      <c r="P12" s="341">
        <v>445</v>
      </c>
      <c r="Q12" s="341">
        <v>247</v>
      </c>
      <c r="AB12" s="458"/>
      <c r="AC12" s="458"/>
      <c r="AD12" s="458"/>
      <c r="AE12" s="458"/>
      <c r="AF12" s="458"/>
      <c r="AG12" s="458"/>
      <c r="AH12" s="458"/>
      <c r="AI12" s="458"/>
      <c r="AJ12" s="458"/>
    </row>
    <row r="13" spans="1:36">
      <c r="A13" s="1508"/>
      <c r="B13" s="383" t="s">
        <v>132</v>
      </c>
      <c r="C13" s="384">
        <v>212</v>
      </c>
      <c r="D13" s="385">
        <v>159</v>
      </c>
      <c r="E13" s="385">
        <v>335</v>
      </c>
      <c r="F13" s="385">
        <v>503</v>
      </c>
      <c r="G13" s="385">
        <v>1427</v>
      </c>
      <c r="H13" s="385">
        <v>1357</v>
      </c>
      <c r="I13" s="385">
        <v>1089</v>
      </c>
      <c r="J13" s="386">
        <v>1761</v>
      </c>
      <c r="K13" s="385">
        <v>928</v>
      </c>
      <c r="L13" s="381">
        <f>+'C24A1'!L13-'C24A2'!L13</f>
        <v>1845</v>
      </c>
      <c r="M13" s="381">
        <v>2297</v>
      </c>
      <c r="N13" s="639">
        <v>1898</v>
      </c>
      <c r="O13" s="639">
        <v>701</v>
      </c>
      <c r="P13" s="385">
        <v>309</v>
      </c>
      <c r="Q13" s="385">
        <v>757</v>
      </c>
      <c r="AB13" s="458"/>
      <c r="AC13" s="458"/>
      <c r="AD13" s="458"/>
      <c r="AE13" s="458"/>
      <c r="AF13" s="458"/>
      <c r="AG13" s="458"/>
      <c r="AH13" s="458"/>
      <c r="AI13" s="458"/>
      <c r="AJ13" s="458"/>
    </row>
    <row r="14" spans="1:36" ht="22.5" customHeight="1">
      <c r="A14" s="1508"/>
      <c r="B14" s="376" t="s">
        <v>197</v>
      </c>
      <c r="C14" s="391">
        <v>27994</v>
      </c>
      <c r="D14" s="391">
        <v>27257</v>
      </c>
      <c r="E14" s="391">
        <v>29928</v>
      </c>
      <c r="F14" s="391">
        <v>32045</v>
      </c>
      <c r="G14" s="391">
        <v>32472</v>
      </c>
      <c r="H14" s="391">
        <v>40534</v>
      </c>
      <c r="I14" s="391">
        <v>40059</v>
      </c>
      <c r="J14" s="398">
        <v>44160</v>
      </c>
      <c r="K14" s="399">
        <v>37774</v>
      </c>
      <c r="L14" s="379">
        <f t="shared" ref="L14:Q14" si="3">SUM(L15:L29)</f>
        <v>34748</v>
      </c>
      <c r="M14" s="379">
        <f t="shared" si="3"/>
        <v>38916</v>
      </c>
      <c r="N14" s="379">
        <f t="shared" si="3"/>
        <v>33918</v>
      </c>
      <c r="O14" s="379">
        <f t="shared" si="3"/>
        <v>32282</v>
      </c>
      <c r="P14" s="379">
        <f t="shared" si="3"/>
        <v>20078</v>
      </c>
      <c r="Q14" s="379">
        <f t="shared" si="3"/>
        <v>19924</v>
      </c>
      <c r="AB14" s="458"/>
      <c r="AC14" s="458"/>
      <c r="AD14" s="458"/>
      <c r="AE14" s="458"/>
      <c r="AF14" s="458"/>
      <c r="AG14" s="458"/>
      <c r="AH14" s="458"/>
      <c r="AI14" s="458"/>
      <c r="AJ14" s="458"/>
    </row>
    <row r="15" spans="1:36" ht="27.6">
      <c r="A15" s="1508"/>
      <c r="B15" s="273" t="s">
        <v>135</v>
      </c>
      <c r="C15" s="380">
        <v>10112</v>
      </c>
      <c r="D15" s="381">
        <v>9924</v>
      </c>
      <c r="E15" s="381">
        <v>8908</v>
      </c>
      <c r="F15" s="381">
        <v>9674</v>
      </c>
      <c r="G15" s="381">
        <v>11154</v>
      </c>
      <c r="H15" s="381">
        <v>15124</v>
      </c>
      <c r="I15" s="381">
        <v>12895</v>
      </c>
      <c r="J15" s="382">
        <v>16348</v>
      </c>
      <c r="K15" s="381">
        <v>13247</v>
      </c>
      <c r="L15" s="381">
        <f>+'C24A1'!L15-'C24A2'!L15</f>
        <v>11938</v>
      </c>
      <c r="M15" s="381">
        <v>12425</v>
      </c>
      <c r="N15" s="639">
        <v>14374</v>
      </c>
      <c r="O15" s="639">
        <v>10760</v>
      </c>
      <c r="P15" s="639">
        <v>6955</v>
      </c>
      <c r="Q15" s="639">
        <v>7353</v>
      </c>
      <c r="AB15" s="458"/>
      <c r="AC15" s="458"/>
      <c r="AD15" s="458"/>
      <c r="AE15" s="458"/>
      <c r="AF15" s="458"/>
      <c r="AG15" s="458"/>
      <c r="AH15" s="458"/>
      <c r="AI15" s="458"/>
      <c r="AJ15" s="458"/>
    </row>
    <row r="16" spans="1:36">
      <c r="A16" s="1508"/>
      <c r="B16" s="387" t="s">
        <v>136</v>
      </c>
      <c r="C16" s="388">
        <v>1534</v>
      </c>
      <c r="D16" s="341">
        <v>1416</v>
      </c>
      <c r="E16" s="341">
        <v>2430</v>
      </c>
      <c r="F16" s="341">
        <v>2167</v>
      </c>
      <c r="G16" s="341">
        <v>2217</v>
      </c>
      <c r="H16" s="341">
        <v>2657</v>
      </c>
      <c r="I16" s="341">
        <v>2409</v>
      </c>
      <c r="J16" s="342">
        <v>2419</v>
      </c>
      <c r="K16" s="341">
        <v>2498</v>
      </c>
      <c r="L16" s="381">
        <f>+'C24A1'!L16-'C24A2'!L16</f>
        <v>1624</v>
      </c>
      <c r="M16" s="381">
        <v>2766</v>
      </c>
      <c r="N16" s="639">
        <v>1674</v>
      </c>
      <c r="O16" s="639">
        <v>762</v>
      </c>
      <c r="P16" s="639">
        <v>561</v>
      </c>
      <c r="Q16" s="639">
        <v>336</v>
      </c>
      <c r="AB16" s="458"/>
      <c r="AC16" s="458"/>
      <c r="AD16" s="458"/>
      <c r="AE16" s="458"/>
      <c r="AF16" s="458"/>
      <c r="AG16" s="458"/>
      <c r="AH16" s="458"/>
      <c r="AI16" s="458"/>
      <c r="AJ16" s="458"/>
    </row>
    <row r="17" spans="1:36">
      <c r="A17" s="1508"/>
      <c r="B17" s="387" t="s">
        <v>137</v>
      </c>
      <c r="C17" s="388">
        <v>2726</v>
      </c>
      <c r="D17" s="341">
        <v>3549</v>
      </c>
      <c r="E17" s="341">
        <v>3062</v>
      </c>
      <c r="F17" s="341">
        <v>3416</v>
      </c>
      <c r="G17" s="341">
        <v>3898</v>
      </c>
      <c r="H17" s="341">
        <v>3799</v>
      </c>
      <c r="I17" s="341">
        <v>4239</v>
      </c>
      <c r="J17" s="342">
        <v>4273</v>
      </c>
      <c r="K17" s="341">
        <v>3838</v>
      </c>
      <c r="L17" s="381">
        <f>+'C24A1'!L17-'C24A2'!L17</f>
        <v>4880</v>
      </c>
      <c r="M17" s="381">
        <v>5938</v>
      </c>
      <c r="N17" s="639">
        <v>4535</v>
      </c>
      <c r="O17" s="639">
        <v>3896</v>
      </c>
      <c r="P17" s="639">
        <v>1763</v>
      </c>
      <c r="Q17" s="639">
        <v>3195</v>
      </c>
      <c r="AB17" s="458"/>
      <c r="AC17" s="458"/>
      <c r="AD17" s="458"/>
      <c r="AE17" s="458"/>
      <c r="AF17" s="458"/>
      <c r="AG17" s="458"/>
      <c r="AH17" s="458"/>
      <c r="AI17" s="458"/>
      <c r="AJ17" s="458"/>
    </row>
    <row r="18" spans="1:36">
      <c r="A18" s="1508"/>
      <c r="B18" s="387" t="s">
        <v>138</v>
      </c>
      <c r="C18" s="388">
        <v>486</v>
      </c>
      <c r="D18" s="341">
        <v>220</v>
      </c>
      <c r="E18" s="341">
        <v>81</v>
      </c>
      <c r="F18" s="341">
        <v>383</v>
      </c>
      <c r="G18" s="341">
        <v>1124</v>
      </c>
      <c r="H18" s="341">
        <v>755</v>
      </c>
      <c r="I18" s="341">
        <v>1304</v>
      </c>
      <c r="J18" s="342">
        <v>741</v>
      </c>
      <c r="K18" s="341">
        <v>1646</v>
      </c>
      <c r="L18" s="381">
        <f>+'C24A1'!L18-'C24A2'!L18</f>
        <v>416</v>
      </c>
      <c r="M18" s="381">
        <v>958</v>
      </c>
      <c r="N18" s="639">
        <v>553</v>
      </c>
      <c r="O18" s="639">
        <v>1285</v>
      </c>
      <c r="P18" s="639">
        <v>1188</v>
      </c>
      <c r="Q18" s="639">
        <v>405</v>
      </c>
      <c r="AB18" s="458"/>
      <c r="AC18" s="458"/>
      <c r="AD18" s="458"/>
      <c r="AE18" s="458"/>
      <c r="AF18" s="458"/>
      <c r="AG18" s="458"/>
      <c r="AH18" s="458"/>
      <c r="AI18" s="458"/>
      <c r="AJ18" s="458"/>
    </row>
    <row r="19" spans="1:36">
      <c r="A19" s="1508"/>
      <c r="B19" s="387" t="s">
        <v>139</v>
      </c>
      <c r="C19" s="388">
        <v>2297</v>
      </c>
      <c r="D19" s="341">
        <v>2944</v>
      </c>
      <c r="E19" s="341">
        <v>2881</v>
      </c>
      <c r="F19" s="341">
        <v>3144</v>
      </c>
      <c r="G19" s="341">
        <v>2094</v>
      </c>
      <c r="H19" s="341">
        <v>3179</v>
      </c>
      <c r="I19" s="341">
        <v>4783</v>
      </c>
      <c r="J19" s="342">
        <v>4891</v>
      </c>
      <c r="K19" s="341">
        <v>4451</v>
      </c>
      <c r="L19" s="381">
        <f>+'C24A1'!L19-'C24A2'!L19</f>
        <v>2441</v>
      </c>
      <c r="M19" s="381">
        <v>3623</v>
      </c>
      <c r="N19" s="639">
        <v>2153</v>
      </c>
      <c r="O19" s="639">
        <v>3335</v>
      </c>
      <c r="P19" s="639">
        <v>2539</v>
      </c>
      <c r="Q19" s="639">
        <v>1647</v>
      </c>
      <c r="AB19" s="458"/>
      <c r="AC19" s="458"/>
      <c r="AD19" s="458"/>
      <c r="AE19" s="458"/>
      <c r="AF19" s="458"/>
      <c r="AG19" s="458"/>
      <c r="AH19" s="458"/>
      <c r="AI19" s="458"/>
      <c r="AJ19" s="458"/>
    </row>
    <row r="20" spans="1:36">
      <c r="A20" s="1508"/>
      <c r="B20" s="387" t="s">
        <v>140</v>
      </c>
      <c r="C20" s="388">
        <v>820</v>
      </c>
      <c r="D20" s="341">
        <v>204</v>
      </c>
      <c r="E20" s="341">
        <v>176</v>
      </c>
      <c r="F20" s="341">
        <v>224</v>
      </c>
      <c r="G20" s="341">
        <v>284</v>
      </c>
      <c r="H20" s="341">
        <v>0</v>
      </c>
      <c r="I20" s="341">
        <v>1141</v>
      </c>
      <c r="J20" s="342">
        <v>779</v>
      </c>
      <c r="K20" s="341">
        <v>444</v>
      </c>
      <c r="L20" s="381">
        <f>+'C24A1'!L20-'C24A2'!L20</f>
        <v>402</v>
      </c>
      <c r="M20" s="381">
        <v>522</v>
      </c>
      <c r="N20" s="639">
        <v>437</v>
      </c>
      <c r="O20" s="639">
        <v>442</v>
      </c>
      <c r="P20" s="639">
        <v>0</v>
      </c>
      <c r="Q20" s="639">
        <v>372</v>
      </c>
      <c r="AB20" s="458"/>
      <c r="AC20" s="458"/>
      <c r="AD20" s="458"/>
      <c r="AE20" s="458"/>
      <c r="AF20" s="458"/>
      <c r="AG20" s="458"/>
      <c r="AH20" s="458"/>
      <c r="AI20" s="458"/>
      <c r="AJ20" s="458"/>
    </row>
    <row r="21" spans="1:36">
      <c r="A21" s="1508"/>
      <c r="B21" s="387" t="s">
        <v>141</v>
      </c>
      <c r="C21" s="388">
        <v>1912</v>
      </c>
      <c r="D21" s="341">
        <v>931</v>
      </c>
      <c r="E21" s="341">
        <v>2843</v>
      </c>
      <c r="F21" s="341">
        <v>2373</v>
      </c>
      <c r="G21" s="341">
        <v>2060</v>
      </c>
      <c r="H21" s="341">
        <v>2179</v>
      </c>
      <c r="I21" s="341">
        <v>1380</v>
      </c>
      <c r="J21" s="342">
        <v>2649</v>
      </c>
      <c r="K21" s="341">
        <v>1452</v>
      </c>
      <c r="L21" s="381">
        <f>+'C24A1'!L21-'C24A2'!L21</f>
        <v>1622</v>
      </c>
      <c r="M21" s="381">
        <v>2158</v>
      </c>
      <c r="N21" s="639">
        <v>1823</v>
      </c>
      <c r="O21" s="639">
        <v>1931</v>
      </c>
      <c r="P21" s="639">
        <v>504</v>
      </c>
      <c r="Q21" s="639">
        <v>605</v>
      </c>
      <c r="AB21" s="458"/>
      <c r="AC21" s="458"/>
      <c r="AD21" s="458"/>
      <c r="AE21" s="458"/>
      <c r="AF21" s="458"/>
      <c r="AG21" s="458"/>
      <c r="AH21" s="458"/>
      <c r="AI21" s="458"/>
      <c r="AJ21" s="458"/>
    </row>
    <row r="22" spans="1:36">
      <c r="A22" s="1508"/>
      <c r="B22" s="387" t="s">
        <v>142</v>
      </c>
      <c r="C22" s="388">
        <v>1495</v>
      </c>
      <c r="D22" s="341">
        <v>1163</v>
      </c>
      <c r="E22" s="341">
        <v>2050</v>
      </c>
      <c r="F22" s="341">
        <v>2051</v>
      </c>
      <c r="G22" s="341">
        <v>2172</v>
      </c>
      <c r="H22" s="341">
        <v>2190</v>
      </c>
      <c r="I22" s="341">
        <v>1971</v>
      </c>
      <c r="J22" s="342">
        <v>2810</v>
      </c>
      <c r="K22" s="341">
        <v>1937</v>
      </c>
      <c r="L22" s="381">
        <f>+'C24A1'!L22-'C24A2'!L22</f>
        <v>2068</v>
      </c>
      <c r="M22" s="381">
        <v>2141</v>
      </c>
      <c r="N22" s="639">
        <v>1025</v>
      </c>
      <c r="O22" s="639">
        <v>1653</v>
      </c>
      <c r="P22" s="639">
        <v>1373</v>
      </c>
      <c r="Q22" s="639">
        <v>1317</v>
      </c>
      <c r="AB22" s="458"/>
      <c r="AC22" s="458"/>
      <c r="AD22" s="458"/>
      <c r="AE22" s="458"/>
      <c r="AF22" s="458"/>
      <c r="AG22" s="458"/>
      <c r="AH22" s="458"/>
      <c r="AI22" s="458"/>
      <c r="AJ22" s="458"/>
    </row>
    <row r="23" spans="1:36" ht="27.6">
      <c r="A23" s="1508"/>
      <c r="B23" s="387" t="s">
        <v>143</v>
      </c>
      <c r="C23" s="388">
        <v>2164</v>
      </c>
      <c r="D23" s="341">
        <v>1718</v>
      </c>
      <c r="E23" s="341">
        <v>2630</v>
      </c>
      <c r="F23" s="341">
        <v>2270</v>
      </c>
      <c r="G23" s="341">
        <v>2260</v>
      </c>
      <c r="H23" s="341">
        <v>3282</v>
      </c>
      <c r="I23" s="341">
        <v>3215</v>
      </c>
      <c r="J23" s="342">
        <v>2568</v>
      </c>
      <c r="K23" s="341">
        <v>3199</v>
      </c>
      <c r="L23" s="381">
        <f>+'C24A1'!L23-'C24A2'!L23</f>
        <v>3848</v>
      </c>
      <c r="M23" s="381">
        <v>3208</v>
      </c>
      <c r="N23" s="639">
        <v>3081</v>
      </c>
      <c r="O23" s="639">
        <v>2882</v>
      </c>
      <c r="P23" s="639">
        <v>2201</v>
      </c>
      <c r="Q23" s="639">
        <v>2065</v>
      </c>
      <c r="AB23" s="458"/>
      <c r="AC23" s="458"/>
      <c r="AD23" s="458"/>
      <c r="AE23" s="458"/>
      <c r="AF23" s="458"/>
      <c r="AG23" s="458"/>
      <c r="AH23" s="458"/>
      <c r="AI23" s="458"/>
      <c r="AJ23" s="458"/>
    </row>
    <row r="24" spans="1:36">
      <c r="A24" s="1508"/>
      <c r="B24" s="387" t="s">
        <v>144</v>
      </c>
      <c r="C24" s="388">
        <v>1355</v>
      </c>
      <c r="D24" s="341">
        <v>2187</v>
      </c>
      <c r="E24" s="341">
        <v>1655</v>
      </c>
      <c r="F24" s="341">
        <v>2354</v>
      </c>
      <c r="G24" s="341">
        <v>1659</v>
      </c>
      <c r="H24" s="341">
        <v>2409</v>
      </c>
      <c r="I24" s="341">
        <v>2221</v>
      </c>
      <c r="J24" s="342">
        <v>1118</v>
      </c>
      <c r="K24" s="341">
        <v>1199</v>
      </c>
      <c r="L24" s="381">
        <f>+'C24A1'!L24-'C24A2'!L24</f>
        <v>1655</v>
      </c>
      <c r="M24" s="381">
        <v>1820</v>
      </c>
      <c r="N24" s="639">
        <v>1246</v>
      </c>
      <c r="O24" s="639">
        <v>1874</v>
      </c>
      <c r="P24" s="639">
        <v>1728</v>
      </c>
      <c r="Q24" s="639">
        <v>376</v>
      </c>
      <c r="AB24" s="458"/>
      <c r="AC24" s="458"/>
      <c r="AD24" s="458"/>
      <c r="AE24" s="458"/>
      <c r="AF24" s="458"/>
      <c r="AG24" s="458"/>
      <c r="AH24" s="458"/>
      <c r="AI24" s="458"/>
      <c r="AJ24" s="458"/>
    </row>
    <row r="25" spans="1:36" ht="27.6">
      <c r="A25" s="1508"/>
      <c r="B25" s="387" t="s">
        <v>145</v>
      </c>
      <c r="C25" s="388">
        <v>1169</v>
      </c>
      <c r="D25" s="341">
        <v>1368</v>
      </c>
      <c r="E25" s="341">
        <v>899</v>
      </c>
      <c r="F25" s="341">
        <v>1781</v>
      </c>
      <c r="G25" s="341">
        <v>1167</v>
      </c>
      <c r="H25" s="341">
        <v>1550</v>
      </c>
      <c r="I25" s="341">
        <v>1533</v>
      </c>
      <c r="J25" s="342">
        <v>2743</v>
      </c>
      <c r="K25" s="341">
        <v>2249</v>
      </c>
      <c r="L25" s="381">
        <f>+'C24A1'!L25-'C24A2'!L25</f>
        <v>2594</v>
      </c>
      <c r="M25" s="381">
        <v>1732</v>
      </c>
      <c r="N25" s="639">
        <v>1946</v>
      </c>
      <c r="O25" s="639">
        <v>1941</v>
      </c>
      <c r="P25" s="639">
        <v>1112</v>
      </c>
      <c r="Q25" s="639">
        <v>859</v>
      </c>
      <c r="AB25" s="458"/>
      <c r="AC25" s="458"/>
      <c r="AD25" s="458"/>
      <c r="AE25" s="458"/>
      <c r="AF25" s="458"/>
      <c r="AG25" s="458"/>
      <c r="AH25" s="458"/>
      <c r="AI25" s="458"/>
      <c r="AJ25" s="458"/>
    </row>
    <row r="26" spans="1:36">
      <c r="A26" s="1508"/>
      <c r="B26" s="387" t="s">
        <v>146</v>
      </c>
      <c r="C26" s="388">
        <v>705</v>
      </c>
      <c r="D26" s="341">
        <v>526</v>
      </c>
      <c r="E26" s="341">
        <v>817</v>
      </c>
      <c r="F26" s="341">
        <v>659</v>
      </c>
      <c r="G26" s="341">
        <v>964</v>
      </c>
      <c r="H26" s="341">
        <v>1095</v>
      </c>
      <c r="I26" s="341">
        <v>1023</v>
      </c>
      <c r="J26" s="342">
        <v>883</v>
      </c>
      <c r="K26" s="341">
        <v>593</v>
      </c>
      <c r="L26" s="381">
        <f>+'C24A1'!L26-'C24A2'!L26</f>
        <v>239</v>
      </c>
      <c r="M26" s="381">
        <v>394</v>
      </c>
      <c r="N26" s="639">
        <v>506</v>
      </c>
      <c r="O26" s="639">
        <v>959</v>
      </c>
      <c r="P26" s="639">
        <v>0</v>
      </c>
      <c r="Q26" s="639">
        <v>234</v>
      </c>
      <c r="AB26" s="458"/>
      <c r="AC26" s="458"/>
      <c r="AD26" s="458"/>
      <c r="AE26" s="458"/>
      <c r="AF26" s="458"/>
      <c r="AG26" s="458"/>
      <c r="AH26" s="458"/>
      <c r="AI26" s="458"/>
      <c r="AJ26" s="458"/>
    </row>
    <row r="27" spans="1:36">
      <c r="A27" s="1508"/>
      <c r="B27" s="387" t="s">
        <v>147</v>
      </c>
      <c r="C27" s="388">
        <v>277</v>
      </c>
      <c r="D27" s="341">
        <v>375</v>
      </c>
      <c r="E27" s="341">
        <v>550</v>
      </c>
      <c r="F27" s="341">
        <v>876</v>
      </c>
      <c r="G27" s="341">
        <v>100</v>
      </c>
      <c r="H27" s="341">
        <v>959</v>
      </c>
      <c r="I27" s="341">
        <v>986</v>
      </c>
      <c r="J27" s="342">
        <v>568</v>
      </c>
      <c r="K27" s="341">
        <v>344</v>
      </c>
      <c r="L27" s="381">
        <f>+'C24A1'!L27-'C24A2'!L27</f>
        <v>810</v>
      </c>
      <c r="M27" s="381">
        <v>484</v>
      </c>
      <c r="N27" s="639">
        <v>413</v>
      </c>
      <c r="O27" s="639">
        <v>213</v>
      </c>
      <c r="P27" s="639">
        <v>0</v>
      </c>
      <c r="Q27" s="639">
        <v>340</v>
      </c>
      <c r="AB27" s="458"/>
      <c r="AC27" s="458"/>
      <c r="AD27" s="458"/>
      <c r="AE27" s="458"/>
      <c r="AF27" s="458"/>
      <c r="AG27" s="458"/>
      <c r="AH27" s="458"/>
      <c r="AI27" s="458"/>
      <c r="AJ27" s="458"/>
    </row>
    <row r="28" spans="1:36" ht="55.2">
      <c r="A28" s="1508"/>
      <c r="B28" s="387" t="s">
        <v>148</v>
      </c>
      <c r="C28" s="388">
        <v>866</v>
      </c>
      <c r="D28" s="341">
        <v>732</v>
      </c>
      <c r="E28" s="341">
        <v>946</v>
      </c>
      <c r="F28" s="341">
        <v>673</v>
      </c>
      <c r="G28" s="341">
        <v>1319</v>
      </c>
      <c r="H28" s="341">
        <v>1356</v>
      </c>
      <c r="I28" s="341">
        <v>959</v>
      </c>
      <c r="J28" s="342">
        <v>1370</v>
      </c>
      <c r="K28" s="341">
        <v>677</v>
      </c>
      <c r="L28" s="381">
        <f>+'C24A1'!L28-'C24A2'!L28</f>
        <v>211</v>
      </c>
      <c r="M28" s="381">
        <v>747</v>
      </c>
      <c r="N28" s="639">
        <v>152</v>
      </c>
      <c r="O28" s="639">
        <v>349</v>
      </c>
      <c r="P28" s="639">
        <v>154</v>
      </c>
      <c r="Q28" s="639">
        <v>820</v>
      </c>
      <c r="AB28" s="458"/>
      <c r="AC28" s="458"/>
      <c r="AD28" s="458"/>
      <c r="AE28" s="458"/>
      <c r="AF28" s="458"/>
      <c r="AG28" s="458"/>
      <c r="AH28" s="458"/>
      <c r="AI28" s="458"/>
      <c r="AJ28" s="458"/>
    </row>
    <row r="29" spans="1:36" ht="27.6">
      <c r="A29" s="1386"/>
      <c r="B29" s="275" t="s">
        <v>149</v>
      </c>
      <c r="C29" s="390">
        <v>76</v>
      </c>
      <c r="D29" s="343">
        <v>0</v>
      </c>
      <c r="E29" s="343">
        <v>0</v>
      </c>
      <c r="F29" s="343">
        <v>0</v>
      </c>
      <c r="G29" s="343">
        <v>0</v>
      </c>
      <c r="H29" s="343">
        <v>0</v>
      </c>
      <c r="I29" s="343">
        <v>0</v>
      </c>
      <c r="J29" s="344">
        <v>0</v>
      </c>
      <c r="K29" s="343">
        <v>0</v>
      </c>
      <c r="L29" s="343">
        <f>+'C24A1'!L29-'C24A2'!L29</f>
        <v>0</v>
      </c>
      <c r="M29" s="343">
        <v>0</v>
      </c>
      <c r="N29" s="639">
        <v>0</v>
      </c>
      <c r="O29" s="639"/>
      <c r="P29" s="639">
        <v>0</v>
      </c>
      <c r="Q29" s="639">
        <v>0</v>
      </c>
      <c r="AB29" s="458"/>
      <c r="AC29" s="458"/>
      <c r="AD29" s="458"/>
      <c r="AE29" s="458"/>
      <c r="AF29" s="458"/>
      <c r="AG29" s="458"/>
      <c r="AH29" s="458"/>
      <c r="AI29" s="458"/>
      <c r="AJ29" s="458"/>
    </row>
    <row r="30" spans="1:36">
      <c r="M30" s="578"/>
      <c r="N30" s="578"/>
      <c r="O30" s="578"/>
      <c r="P30" s="578"/>
      <c r="Q30" s="578"/>
    </row>
    <row r="31" spans="1:36">
      <c r="M31" s="578"/>
      <c r="N31" s="578"/>
      <c r="O31" s="578"/>
      <c r="P31" s="578"/>
      <c r="Q31" s="578"/>
    </row>
  </sheetData>
  <mergeCells count="6">
    <mergeCell ref="A1:Q1"/>
    <mergeCell ref="A2:B3"/>
    <mergeCell ref="C2:F2"/>
    <mergeCell ref="A4:A29"/>
    <mergeCell ref="G2:Q2"/>
    <mergeCell ref="B4:Q4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</sheetPr>
  <dimension ref="A1:Q29"/>
  <sheetViews>
    <sheetView showGridLines="0" workbookViewId="0">
      <selection activeCell="A2" sqref="A2:B3"/>
    </sheetView>
  </sheetViews>
  <sheetFormatPr baseColWidth="10" defaultColWidth="11.44140625" defaultRowHeight="13.8"/>
  <cols>
    <col min="1" max="1" width="6.44140625" style="11" customWidth="1"/>
    <col min="2" max="2" width="44.88671875" style="11" customWidth="1"/>
    <col min="3" max="11" width="8.33203125" style="11" customWidth="1"/>
    <col min="12" max="17" width="7.6640625" style="11" customWidth="1"/>
    <col min="18" max="16384" width="11.44140625" style="11"/>
  </cols>
  <sheetData>
    <row r="1" spans="1:17" ht="35.25" customHeight="1">
      <c r="A1" s="1377" t="s">
        <v>348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7" ht="24.75" customHeight="1">
      <c r="A2" s="1510" t="s">
        <v>120</v>
      </c>
      <c r="B2" s="1511"/>
      <c r="C2" s="1492" t="s">
        <v>121</v>
      </c>
      <c r="D2" s="1492"/>
      <c r="E2" s="1492"/>
      <c r="F2" s="1514"/>
      <c r="G2" s="1515" t="s">
        <v>122</v>
      </c>
      <c r="H2" s="1515"/>
      <c r="I2" s="1515"/>
      <c r="J2" s="1515"/>
      <c r="K2" s="1515"/>
      <c r="L2" s="1515"/>
      <c r="M2" s="1515"/>
      <c r="N2" s="1515"/>
      <c r="O2" s="1515"/>
      <c r="P2" s="1515"/>
      <c r="Q2" s="1515"/>
    </row>
    <row r="3" spans="1:17" ht="21" customHeight="1">
      <c r="A3" s="1512"/>
      <c r="B3" s="1513"/>
      <c r="C3" s="508">
        <v>2007</v>
      </c>
      <c r="D3" s="508">
        <v>2008</v>
      </c>
      <c r="E3" s="508">
        <v>2009</v>
      </c>
      <c r="F3" s="508">
        <v>2010</v>
      </c>
      <c r="G3" s="772">
        <v>2011</v>
      </c>
      <c r="H3" s="772">
        <v>2012</v>
      </c>
      <c r="I3" s="772">
        <v>2013</v>
      </c>
      <c r="J3" s="772">
        <v>2014</v>
      </c>
      <c r="K3" s="772">
        <v>2015</v>
      </c>
      <c r="L3" s="772">
        <v>2016</v>
      </c>
      <c r="M3" s="772">
        <v>2017</v>
      </c>
      <c r="N3" s="772">
        <v>2018</v>
      </c>
      <c r="O3" s="772">
        <v>2019</v>
      </c>
      <c r="P3" s="772">
        <v>2020</v>
      </c>
      <c r="Q3" s="772">
        <v>2021</v>
      </c>
    </row>
    <row r="4" spans="1:17" ht="22.5" customHeight="1">
      <c r="A4" s="1384" t="s">
        <v>119</v>
      </c>
      <c r="B4" s="1504" t="s">
        <v>199</v>
      </c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1504"/>
      <c r="O4" s="1504"/>
      <c r="P4" s="1504"/>
      <c r="Q4" s="1504"/>
    </row>
    <row r="5" spans="1:17" ht="22.5" customHeight="1">
      <c r="A5" s="1508"/>
      <c r="B5" s="582" t="s">
        <v>119</v>
      </c>
      <c r="C5" s="583">
        <v>35.089394881252808</v>
      </c>
      <c r="D5" s="583">
        <v>38.165698896274733</v>
      </c>
      <c r="E5" s="583">
        <v>39.86501826587687</v>
      </c>
      <c r="F5" s="583">
        <v>42.527139397429167</v>
      </c>
      <c r="G5" s="583">
        <v>46.195494974329307</v>
      </c>
      <c r="H5" s="583">
        <v>44.528441185405079</v>
      </c>
      <c r="I5" s="583">
        <v>42.844191262025447</v>
      </c>
      <c r="J5" s="581">
        <v>42.996065881914319</v>
      </c>
      <c r="K5" s="360">
        <v>42.601191570596455</v>
      </c>
      <c r="L5" s="360">
        <v>41.418430702636428</v>
      </c>
      <c r="M5" s="360">
        <v>42.930000038783291</v>
      </c>
      <c r="N5" s="360">
        <v>38.647107055006948</v>
      </c>
      <c r="O5" s="360">
        <f>+'C24A1'!O5/'C21A1'!O4*100</f>
        <v>35.06685886477559</v>
      </c>
      <c r="P5" s="360">
        <f>+'C24A1'!P5/'C21A1'!P4*100</f>
        <v>28.888231815493793</v>
      </c>
      <c r="Q5" s="360">
        <f>+'C24A1'!Q5/'C21A1'!Q4*100</f>
        <v>26.838267708204754</v>
      </c>
    </row>
    <row r="6" spans="1:17" ht="22.5" customHeight="1">
      <c r="A6" s="1508"/>
      <c r="B6" s="402" t="s">
        <v>269</v>
      </c>
      <c r="C6" s="400">
        <v>6.5949696444058974</v>
      </c>
      <c r="D6" s="400">
        <v>6.9214261239653032</v>
      </c>
      <c r="E6" s="400">
        <v>7.2495419296329882</v>
      </c>
      <c r="F6" s="400">
        <v>9.6078159919308579</v>
      </c>
      <c r="G6" s="400">
        <v>8.5614365458336135</v>
      </c>
      <c r="H6" s="400">
        <v>8.9018650862820294</v>
      </c>
      <c r="I6" s="400">
        <v>6.1634265408566353</v>
      </c>
      <c r="J6" s="401">
        <v>6.0365785241425742</v>
      </c>
      <c r="K6" s="352">
        <v>6.6754537159079392</v>
      </c>
      <c r="L6" s="352">
        <v>5.6786680045579008</v>
      </c>
      <c r="M6" s="352">
        <v>7.4175341288596375</v>
      </c>
      <c r="N6" s="352">
        <v>6.7111296373488951</v>
      </c>
      <c r="O6" s="352">
        <f>+'C24A1'!O6/'C21A1'!O5*100</f>
        <v>5.0531428286289319</v>
      </c>
      <c r="P6" s="352">
        <f>+'C24A1'!P6/'C21A1'!P5*100</f>
        <v>4.6272725224717837</v>
      </c>
      <c r="Q6" s="352">
        <f>+'C24A1'!Q6/'C21A1'!Q5*100</f>
        <v>5.506851646948677</v>
      </c>
    </row>
    <row r="7" spans="1:17" ht="27.6">
      <c r="A7" s="1508"/>
      <c r="B7" s="387" t="s">
        <v>125</v>
      </c>
      <c r="C7" s="356">
        <v>5.7170216161580338</v>
      </c>
      <c r="D7" s="403">
        <v>5.7064918897147665</v>
      </c>
      <c r="E7" s="403">
        <v>6.7888840935957813</v>
      </c>
      <c r="F7" s="403">
        <v>9.104895104895105</v>
      </c>
      <c r="G7" s="403">
        <v>8.2108038088312156</v>
      </c>
      <c r="H7" s="403">
        <v>7.9675810473815458</v>
      </c>
      <c r="I7" s="403">
        <v>5.9167670840537188</v>
      </c>
      <c r="J7" s="404">
        <v>5.9394556284400215</v>
      </c>
      <c r="K7" s="356">
        <v>6.4332863302883529</v>
      </c>
      <c r="L7" s="356">
        <v>4.3995161569034043</v>
      </c>
      <c r="M7" s="356">
        <v>6.6160994400540085</v>
      </c>
      <c r="N7" s="356">
        <v>4.6937671398988865</v>
      </c>
      <c r="O7" s="356">
        <f>+'C24A1'!O7/'C21A1'!O6*100</f>
        <v>4.5308693826123481</v>
      </c>
      <c r="P7" s="356">
        <f>+'C24A1'!P7/'C21A1'!P6*100</f>
        <v>4.3163672654690624</v>
      </c>
      <c r="Q7" s="356">
        <f>+'C24A1'!Q7/'C21A1'!Q6*100</f>
        <v>5.1033702471971747</v>
      </c>
    </row>
    <row r="8" spans="1:17">
      <c r="A8" s="1508"/>
      <c r="B8" s="387" t="s">
        <v>126</v>
      </c>
      <c r="C8" s="356">
        <v>45.982498011137629</v>
      </c>
      <c r="D8" s="403">
        <v>86.972255729794938</v>
      </c>
      <c r="E8" s="403">
        <v>40.514905149051486</v>
      </c>
      <c r="F8" s="403">
        <v>58.674463937621837</v>
      </c>
      <c r="G8" s="403">
        <v>34.105960264900666</v>
      </c>
      <c r="H8" s="403">
        <v>51.544715447154474</v>
      </c>
      <c r="I8" s="403">
        <v>26.056338028169012</v>
      </c>
      <c r="J8" s="404">
        <v>18.246445497630333</v>
      </c>
      <c r="K8" s="356">
        <v>37.696335078534034</v>
      </c>
      <c r="L8" s="356">
        <v>85.360602798708285</v>
      </c>
      <c r="M8" s="356">
        <v>55.410225921521992</v>
      </c>
      <c r="N8" s="356">
        <v>75.412960609911053</v>
      </c>
      <c r="O8" s="356">
        <f>+'C24A1'!O8/'C21A1'!O7*100</f>
        <v>57.214765100671137</v>
      </c>
      <c r="P8" s="356">
        <f>+'C24A1'!P8/'C21A1'!P7*100</f>
        <v>50.166112956810629</v>
      </c>
      <c r="Q8" s="356">
        <f>+'C24A1'!Q8/'C21A1'!Q7*100</f>
        <v>62.773722627737229</v>
      </c>
    </row>
    <row r="9" spans="1:17" ht="22.5" customHeight="1">
      <c r="A9" s="1508"/>
      <c r="B9" s="405" t="s">
        <v>196</v>
      </c>
      <c r="C9" s="406">
        <v>38.640567561872203</v>
      </c>
      <c r="D9" s="406">
        <v>43.732978656026347</v>
      </c>
      <c r="E9" s="406">
        <v>44.287609560886494</v>
      </c>
      <c r="F9" s="406">
        <v>44.5828437132785</v>
      </c>
      <c r="G9" s="406">
        <v>49.473438412142443</v>
      </c>
      <c r="H9" s="406">
        <v>48.631146887702236</v>
      </c>
      <c r="I9" s="406">
        <v>46.298675903681769</v>
      </c>
      <c r="J9" s="459">
        <v>41.146510165583734</v>
      </c>
      <c r="K9" s="460">
        <v>39.12834949431759</v>
      </c>
      <c r="L9" s="460">
        <v>42.688867883370904</v>
      </c>
      <c r="M9" s="460">
        <v>44.291237113402062</v>
      </c>
      <c r="N9" s="626">
        <v>41.713979851274111</v>
      </c>
      <c r="O9" s="626">
        <f>+'C24A1'!O9/'C21A1'!O8*100</f>
        <v>36.666879265259261</v>
      </c>
      <c r="P9" s="626">
        <f>+'C24A1'!P9/'C21A1'!P8*100</f>
        <v>16.027067669172933</v>
      </c>
      <c r="Q9" s="626">
        <f>+'C24A1'!Q9/'C21A1'!Q8*100</f>
        <v>24.794211712892569</v>
      </c>
    </row>
    <row r="10" spans="1:17">
      <c r="A10" s="1508"/>
      <c r="B10" s="273" t="s">
        <v>129</v>
      </c>
      <c r="C10" s="409">
        <v>46.162814274128145</v>
      </c>
      <c r="D10" s="410">
        <v>51.367574607848688</v>
      </c>
      <c r="E10" s="410">
        <v>49.346066992849082</v>
      </c>
      <c r="F10" s="410">
        <v>44.420973571797404</v>
      </c>
      <c r="G10" s="410">
        <v>44.856927194126122</v>
      </c>
      <c r="H10" s="410">
        <v>45.518679835592906</v>
      </c>
      <c r="I10" s="410">
        <v>45.972940015097848</v>
      </c>
      <c r="J10" s="411">
        <v>45.555307595030868</v>
      </c>
      <c r="K10" s="409">
        <v>41.013824884792626</v>
      </c>
      <c r="L10" s="409">
        <v>34.807176154824127</v>
      </c>
      <c r="M10" s="409">
        <v>40.579452541770351</v>
      </c>
      <c r="N10" s="641">
        <v>45.529210461989734</v>
      </c>
      <c r="O10" s="641">
        <f>+'C24A1'!O10/'C21A1'!O9*100</f>
        <v>42.171663851351347</v>
      </c>
      <c r="P10" s="641">
        <f>+'C24A1'!P10/'C21A1'!P9*100</f>
        <v>16.922129464896674</v>
      </c>
      <c r="Q10" s="641">
        <f>+'C24A1'!Q10/'C21A1'!Q9*100</f>
        <v>26.845043949361489</v>
      </c>
    </row>
    <row r="11" spans="1:17" ht="27.6">
      <c r="A11" s="1508"/>
      <c r="B11" s="387" t="s">
        <v>130</v>
      </c>
      <c r="C11" s="356">
        <v>89.592760180995484</v>
      </c>
      <c r="D11" s="403">
        <v>100</v>
      </c>
      <c r="E11" s="403">
        <v>26.801801801801801</v>
      </c>
      <c r="F11" s="403">
        <v>84.895833333333343</v>
      </c>
      <c r="G11" s="403">
        <v>73.164556962025316</v>
      </c>
      <c r="H11" s="403">
        <v>84.251968503937007</v>
      </c>
      <c r="I11" s="403">
        <v>86.733238231098426</v>
      </c>
      <c r="J11" s="404">
        <v>87.292817679558013</v>
      </c>
      <c r="K11" s="356">
        <v>49.789029535864984</v>
      </c>
      <c r="L11" s="356">
        <v>69.572649572649567</v>
      </c>
      <c r="M11" s="356">
        <v>100</v>
      </c>
      <c r="N11" s="356">
        <v>87.075393537696769</v>
      </c>
      <c r="O11" s="356">
        <f>+'C24A1'!O11/'C21A1'!O10*100</f>
        <v>100</v>
      </c>
      <c r="P11" s="356">
        <f>+'C24A1'!P11/'C21A1'!P10*100</f>
        <v>100</v>
      </c>
      <c r="Q11" s="356">
        <f>+'C24A1'!Q11/'C21A1'!Q10*100</f>
        <v>68.292682926829272</v>
      </c>
    </row>
    <row r="12" spans="1:17" ht="27.6">
      <c r="A12" s="1508"/>
      <c r="B12" s="387" t="s">
        <v>131</v>
      </c>
      <c r="C12" s="356">
        <v>47.43024963289281</v>
      </c>
      <c r="D12" s="403">
        <v>57.204767063921992</v>
      </c>
      <c r="E12" s="403">
        <v>61.626794258373209</v>
      </c>
      <c r="F12" s="403">
        <v>79.920739762219284</v>
      </c>
      <c r="G12" s="403">
        <v>81.553398058252426</v>
      </c>
      <c r="H12" s="403">
        <v>83.500557413600902</v>
      </c>
      <c r="I12" s="403">
        <v>82.432432432432435</v>
      </c>
      <c r="J12" s="404">
        <v>16.989737742303308</v>
      </c>
      <c r="K12" s="356">
        <v>87.760097919216648</v>
      </c>
      <c r="L12" s="356">
        <v>88.944099378881987</v>
      </c>
      <c r="M12" s="356">
        <v>48.473282442748086</v>
      </c>
      <c r="N12" s="356">
        <v>56.69515669515669</v>
      </c>
      <c r="O12" s="356">
        <f>+'C24A1'!O12/'C21A1'!O11*100</f>
        <v>100</v>
      </c>
      <c r="P12" s="356">
        <f>+'C24A1'!P12/'C21A1'!P11*100</f>
        <v>100</v>
      </c>
      <c r="Q12" s="356">
        <f>+'C24A1'!Q12/'C21A1'!Q11*100</f>
        <v>55.630630630630627</v>
      </c>
    </row>
    <row r="13" spans="1:17">
      <c r="A13" s="1508"/>
      <c r="B13" s="67" t="s">
        <v>132</v>
      </c>
      <c r="C13" s="356">
        <v>30.547168084911704</v>
      </c>
      <c r="D13" s="403">
        <v>38.088230141210275</v>
      </c>
      <c r="E13" s="403">
        <v>39.214082809675475</v>
      </c>
      <c r="F13" s="403">
        <v>43.318535413187796</v>
      </c>
      <c r="G13" s="403">
        <v>50.28064660978896</v>
      </c>
      <c r="H13" s="403">
        <v>49.085597784742717</v>
      </c>
      <c r="I13" s="403">
        <v>43.74246301361805</v>
      </c>
      <c r="J13" s="404">
        <v>39.224282278442473</v>
      </c>
      <c r="K13" s="356">
        <v>36.483073983073986</v>
      </c>
      <c r="L13" s="356">
        <v>46.222016365601363</v>
      </c>
      <c r="M13" s="356">
        <v>45.106925364679221</v>
      </c>
      <c r="N13" s="356">
        <v>37.15756815631395</v>
      </c>
      <c r="O13" s="356">
        <f>+'C24A1'!O13/'C21A1'!O12*100</f>
        <v>30.441686978358817</v>
      </c>
      <c r="P13" s="356">
        <f>+'C24A1'!P13/'C21A1'!P12*100</f>
        <v>7.3889312753095835</v>
      </c>
      <c r="Q13" s="356">
        <f>+'C24A1'!Q13/'C21A1'!Q12*100</f>
        <v>19.982897760675538</v>
      </c>
    </row>
    <row r="14" spans="1:17" ht="22.5" customHeight="1">
      <c r="A14" s="1508"/>
      <c r="B14" s="405" t="s">
        <v>197</v>
      </c>
      <c r="C14" s="406">
        <v>45.54899264829676</v>
      </c>
      <c r="D14" s="406">
        <v>47.695451891260625</v>
      </c>
      <c r="E14" s="406">
        <v>50.824282048578162</v>
      </c>
      <c r="F14" s="406">
        <v>53.824376890937906</v>
      </c>
      <c r="G14" s="406">
        <v>57.690238507980155</v>
      </c>
      <c r="H14" s="406">
        <v>56.580439985574237</v>
      </c>
      <c r="I14" s="406">
        <v>54.91649821178666</v>
      </c>
      <c r="J14" s="459">
        <v>56.2047764975337</v>
      </c>
      <c r="K14" s="460">
        <v>54.840583736952119</v>
      </c>
      <c r="L14" s="460">
        <v>54.635352286773795</v>
      </c>
      <c r="M14" s="460">
        <v>53.893053473263365</v>
      </c>
      <c r="N14" s="626">
        <v>47.904312746355956</v>
      </c>
      <c r="O14" s="626">
        <f>+'C24A1'!O14/'C21A1'!O13*100</f>
        <v>45.302049175476192</v>
      </c>
      <c r="P14" s="626">
        <f>+'C24A1'!P14/'C21A1'!P13*100</f>
        <v>40.581985496996026</v>
      </c>
      <c r="Q14" s="626">
        <f>+'C24A1'!Q14/'C21A1'!Q13*100</f>
        <v>37.081098551014598</v>
      </c>
    </row>
    <row r="15" spans="1:17" ht="27.6">
      <c r="A15" s="1508"/>
      <c r="B15" s="273" t="s">
        <v>135</v>
      </c>
      <c r="C15" s="409">
        <v>48.212985878584945</v>
      </c>
      <c r="D15" s="410">
        <v>52.699798868852177</v>
      </c>
      <c r="E15" s="410">
        <v>53.124621777544675</v>
      </c>
      <c r="F15" s="410">
        <v>51.97737830741265</v>
      </c>
      <c r="G15" s="410">
        <v>56.678491555487007</v>
      </c>
      <c r="H15" s="410">
        <v>57.048477048477054</v>
      </c>
      <c r="I15" s="410">
        <v>56.7914867985142</v>
      </c>
      <c r="J15" s="411">
        <v>63.920799321707037</v>
      </c>
      <c r="K15" s="409">
        <v>60.550266764305896</v>
      </c>
      <c r="L15" s="409">
        <v>57.500043742235754</v>
      </c>
      <c r="M15" s="409">
        <v>51.982774697794277</v>
      </c>
      <c r="N15" s="641">
        <v>54.948378833006686</v>
      </c>
      <c r="O15" s="641">
        <f>+'C24A1'!O15/'C21A1'!O14*100</f>
        <v>49.181531832944366</v>
      </c>
      <c r="P15" s="641">
        <f>+'C24A1'!P15/'C21A1'!P14*100</f>
        <v>41.501441173901647</v>
      </c>
      <c r="Q15" s="641">
        <f>+'C24A1'!Q15/'C21A1'!Q14*100</f>
        <v>36.933739012846516</v>
      </c>
    </row>
    <row r="16" spans="1:17">
      <c r="A16" s="1508"/>
      <c r="B16" s="387" t="s">
        <v>136</v>
      </c>
      <c r="C16" s="356">
        <v>40.562182000166821</v>
      </c>
      <c r="D16" s="403">
        <v>37.927989130434781</v>
      </c>
      <c r="E16" s="403">
        <v>46.183603630412136</v>
      </c>
      <c r="F16" s="403">
        <v>50.249295469325816</v>
      </c>
      <c r="G16" s="403">
        <v>50.058144042173815</v>
      </c>
      <c r="H16" s="403">
        <v>46.005962158544747</v>
      </c>
      <c r="I16" s="403">
        <v>47.235510067860723</v>
      </c>
      <c r="J16" s="404">
        <v>39.626992200746017</v>
      </c>
      <c r="K16" s="356">
        <v>39.848230319179748</v>
      </c>
      <c r="L16" s="356">
        <v>45.627741228070171</v>
      </c>
      <c r="M16" s="356">
        <v>42.603412012152369</v>
      </c>
      <c r="N16" s="356">
        <v>38.557993730407524</v>
      </c>
      <c r="O16" s="356">
        <f>+'C24A1'!O16/'C21A1'!O15*100</f>
        <v>38.670642885817514</v>
      </c>
      <c r="P16" s="356">
        <f>+'C24A1'!P16/'C21A1'!P15*100</f>
        <v>31.184683554886718</v>
      </c>
      <c r="Q16" s="356">
        <f>+'C24A1'!Q16/'C21A1'!Q15*100</f>
        <v>26.716045761220297</v>
      </c>
    </row>
    <row r="17" spans="1:17">
      <c r="A17" s="1508"/>
      <c r="B17" s="387" t="s">
        <v>137</v>
      </c>
      <c r="C17" s="356">
        <v>46.043956043956044</v>
      </c>
      <c r="D17" s="403">
        <v>56.210995542347696</v>
      </c>
      <c r="E17" s="403">
        <v>55.246936502042331</v>
      </c>
      <c r="F17" s="403">
        <v>63.846090467166519</v>
      </c>
      <c r="G17" s="403">
        <v>61.645067046220689</v>
      </c>
      <c r="H17" s="403">
        <v>59.128796115097479</v>
      </c>
      <c r="I17" s="403">
        <v>56.669954382936751</v>
      </c>
      <c r="J17" s="404">
        <v>56.184021894956338</v>
      </c>
      <c r="K17" s="356">
        <v>53.758325404376784</v>
      </c>
      <c r="L17" s="356">
        <v>53.264848915359821</v>
      </c>
      <c r="M17" s="356">
        <v>60.483870967741936</v>
      </c>
      <c r="N17" s="356">
        <v>42.971480674737855</v>
      </c>
      <c r="O17" s="356">
        <f>+'C24A1'!O17/'C21A1'!O16*100</f>
        <v>51.032481303716935</v>
      </c>
      <c r="P17" s="356">
        <f>+'C24A1'!P17/'C21A1'!P16*100</f>
        <v>43.957345971563981</v>
      </c>
      <c r="Q17" s="356">
        <f>+'C24A1'!Q17/'C21A1'!Q16*100</f>
        <v>40.083807243340317</v>
      </c>
    </row>
    <row r="18" spans="1:17">
      <c r="A18" s="1508"/>
      <c r="B18" s="387" t="s">
        <v>138</v>
      </c>
      <c r="C18" s="356">
        <v>60.480093676814981</v>
      </c>
      <c r="D18" s="403">
        <v>33.748443337484431</v>
      </c>
      <c r="E18" s="403">
        <v>35.21400778210117</v>
      </c>
      <c r="F18" s="403">
        <v>73.515024458420683</v>
      </c>
      <c r="G18" s="403">
        <v>58.081244598098536</v>
      </c>
      <c r="H18" s="403">
        <v>86.112692088787696</v>
      </c>
      <c r="I18" s="403">
        <v>83.661417322834637</v>
      </c>
      <c r="J18" s="404">
        <v>76.089663760896642</v>
      </c>
      <c r="K18" s="356">
        <v>88.095934483767181</v>
      </c>
      <c r="L18" s="356">
        <v>80.351906158357764</v>
      </c>
      <c r="M18" s="356">
        <v>100</v>
      </c>
      <c r="N18" s="356">
        <v>76.57254682694996</v>
      </c>
      <c r="O18" s="356">
        <f>+'C24A1'!O18/'C21A1'!O17*100</f>
        <v>69.816488633251168</v>
      </c>
      <c r="P18" s="356">
        <f>+'C24A1'!P18/'C21A1'!P17*100</f>
        <v>77.954319761668316</v>
      </c>
      <c r="Q18" s="356">
        <f>+'C24A1'!Q18/'C21A1'!Q17*100</f>
        <v>60.946745562130175</v>
      </c>
    </row>
    <row r="19" spans="1:17">
      <c r="A19" s="1508"/>
      <c r="B19" s="387" t="s">
        <v>139</v>
      </c>
      <c r="C19" s="356">
        <v>85.587144622991346</v>
      </c>
      <c r="D19" s="403">
        <v>90.220673635307776</v>
      </c>
      <c r="E19" s="403">
        <v>93.61123697326687</v>
      </c>
      <c r="F19" s="403">
        <v>92.016460905349788</v>
      </c>
      <c r="G19" s="403">
        <v>95.50737594993295</v>
      </c>
      <c r="H19" s="403">
        <v>97.47687132043734</v>
      </c>
      <c r="I19" s="403">
        <v>97.390670553935863</v>
      </c>
      <c r="J19" s="404">
        <v>94.683662365925699</v>
      </c>
      <c r="K19" s="356">
        <v>98.833021178504538</v>
      </c>
      <c r="L19" s="356">
        <v>87.143386439422017</v>
      </c>
      <c r="M19" s="356">
        <v>96.648136036625246</v>
      </c>
      <c r="N19" s="356">
        <v>92.826086956521735</v>
      </c>
      <c r="O19" s="356">
        <f>+'C24A1'!O19/'C21A1'!O18*100</f>
        <v>91.404792653178362</v>
      </c>
      <c r="P19" s="356">
        <f>+'C24A1'!P19/'C21A1'!P18*100</f>
        <v>93.657252273815232</v>
      </c>
      <c r="Q19" s="356">
        <f>+'C24A1'!Q19/'C21A1'!Q18*100</f>
        <v>77.950310559006212</v>
      </c>
    </row>
    <row r="20" spans="1:17">
      <c r="A20" s="1508"/>
      <c r="B20" s="387" t="s">
        <v>140</v>
      </c>
      <c r="C20" s="356">
        <v>77.820677820677815</v>
      </c>
      <c r="D20" s="403">
        <v>49.539877300613497</v>
      </c>
      <c r="E20" s="403">
        <v>83.714075165806918</v>
      </c>
      <c r="F20" s="403">
        <v>83.525708289611757</v>
      </c>
      <c r="G20" s="403">
        <v>100</v>
      </c>
      <c r="H20" s="403">
        <v>83.69747899159664</v>
      </c>
      <c r="I20" s="403">
        <v>90.131578947368425</v>
      </c>
      <c r="J20" s="404">
        <v>62.349869451697124</v>
      </c>
      <c r="K20" s="356">
        <v>80.246913580246911</v>
      </c>
      <c r="L20" s="356">
        <v>89.08898305084746</v>
      </c>
      <c r="M20" s="356">
        <v>80.092165898617509</v>
      </c>
      <c r="N20" s="356">
        <v>87.457337883959042</v>
      </c>
      <c r="O20" s="356">
        <f>+'C24A1'!O20/'C21A1'!O19*100</f>
        <v>76.93370165745857</v>
      </c>
      <c r="P20" s="356">
        <f>+'C24A1'!P20/'C21A1'!P19*100</f>
        <v>100</v>
      </c>
      <c r="Q20" s="356">
        <f>+'C24A1'!Q20/'C21A1'!Q19*100</f>
        <v>92.561983471074385</v>
      </c>
    </row>
    <row r="21" spans="1:17">
      <c r="A21" s="1508"/>
      <c r="B21" s="387" t="s">
        <v>141</v>
      </c>
      <c r="C21" s="356">
        <v>69.268197742312182</v>
      </c>
      <c r="D21" s="403">
        <v>54.208998548621189</v>
      </c>
      <c r="E21" s="403">
        <v>60.831537583977692</v>
      </c>
      <c r="F21" s="403">
        <v>69.347345132743371</v>
      </c>
      <c r="G21" s="403">
        <v>72.492343032159269</v>
      </c>
      <c r="H21" s="403">
        <v>81.504833963850359</v>
      </c>
      <c r="I21" s="403">
        <v>60.329752685485886</v>
      </c>
      <c r="J21" s="404">
        <v>60.211416490486258</v>
      </c>
      <c r="K21" s="356">
        <v>50.664961636828643</v>
      </c>
      <c r="L21" s="356">
        <v>61.560473101869519</v>
      </c>
      <c r="M21" s="356">
        <v>68.196265395311883</v>
      </c>
      <c r="N21" s="356">
        <v>48.696447629211768</v>
      </c>
      <c r="O21" s="356">
        <f>+'C24A1'!O21/'C21A1'!O20*100</f>
        <v>63.666519239274656</v>
      </c>
      <c r="P21" s="356">
        <f>+'C24A1'!P21/'C21A1'!P20*100</f>
        <v>50.033068783068778</v>
      </c>
      <c r="Q21" s="356">
        <f>+'C24A1'!Q21/'C21A1'!Q20*100</f>
        <v>31.572700296735906</v>
      </c>
    </row>
    <row r="22" spans="1:17">
      <c r="A22" s="1508"/>
      <c r="B22" s="387" t="s">
        <v>142</v>
      </c>
      <c r="C22" s="356">
        <v>55.073838233301721</v>
      </c>
      <c r="D22" s="403">
        <v>69.495268138801265</v>
      </c>
      <c r="E22" s="403">
        <v>67.712868279842056</v>
      </c>
      <c r="F22" s="403">
        <v>71.990084985835693</v>
      </c>
      <c r="G22" s="403">
        <v>65.267247915087196</v>
      </c>
      <c r="H22" s="403">
        <v>53.531176518284276</v>
      </c>
      <c r="I22" s="403">
        <v>44.448392254396872</v>
      </c>
      <c r="J22" s="404">
        <v>52.28076886296261</v>
      </c>
      <c r="K22" s="356">
        <v>53.295097933124126</v>
      </c>
      <c r="L22" s="356">
        <v>53.02951838425686</v>
      </c>
      <c r="M22" s="356">
        <v>61.429033301002264</v>
      </c>
      <c r="N22" s="356">
        <v>41.142081636914085</v>
      </c>
      <c r="O22" s="356">
        <f>+'C24A1'!O22/'C21A1'!O21*100</f>
        <v>33.316633266533067</v>
      </c>
      <c r="P22" s="356">
        <f>+'C24A1'!P22/'C21A1'!P21*100</f>
        <v>30.513418903150523</v>
      </c>
      <c r="Q22" s="356">
        <f>+'C24A1'!Q22/'C21A1'!Q21*100</f>
        <v>34.641183497197467</v>
      </c>
    </row>
    <row r="23" spans="1:17" ht="27.6">
      <c r="A23" s="1508"/>
      <c r="B23" s="387" t="s">
        <v>143</v>
      </c>
      <c r="C23" s="356">
        <v>86.380506696788771</v>
      </c>
      <c r="D23" s="403">
        <v>85.764531654942616</v>
      </c>
      <c r="E23" s="403">
        <v>92.082316009766302</v>
      </c>
      <c r="F23" s="403">
        <v>94.354838709677423</v>
      </c>
      <c r="G23" s="403">
        <v>81.202404809619239</v>
      </c>
      <c r="H23" s="403">
        <v>92.476821192052981</v>
      </c>
      <c r="I23" s="403">
        <v>94.911838790931995</v>
      </c>
      <c r="J23" s="404">
        <v>91.657880864522937</v>
      </c>
      <c r="K23" s="356">
        <v>93.992652169595871</v>
      </c>
      <c r="L23" s="356">
        <v>95.308615284834076</v>
      </c>
      <c r="M23" s="356">
        <v>94.229966611018369</v>
      </c>
      <c r="N23" s="356">
        <v>93.174172544763962</v>
      </c>
      <c r="O23" s="356">
        <f>+'C24A1'!O23/'C21A1'!O22*100</f>
        <v>91.060382916053015</v>
      </c>
      <c r="P23" s="356">
        <f>+'C24A1'!P23/'C21A1'!P22*100</f>
        <v>82.479443390259334</v>
      </c>
      <c r="Q23" s="356">
        <f>+'C24A1'!Q23/'C21A1'!Q22*100</f>
        <v>91.756801048836451</v>
      </c>
    </row>
    <row r="24" spans="1:17">
      <c r="A24" s="1508"/>
      <c r="B24" s="387" t="s">
        <v>144</v>
      </c>
      <c r="C24" s="356">
        <v>53.515868077162409</v>
      </c>
      <c r="D24" s="403">
        <v>62.944344703770192</v>
      </c>
      <c r="E24" s="403">
        <v>68.852459016393439</v>
      </c>
      <c r="F24" s="403">
        <v>79.251170046801874</v>
      </c>
      <c r="G24" s="403">
        <v>72.861608411480532</v>
      </c>
      <c r="H24" s="403">
        <v>69.637462235649551</v>
      </c>
      <c r="I24" s="403">
        <v>73.695609371923609</v>
      </c>
      <c r="J24" s="404">
        <v>59.67620481927711</v>
      </c>
      <c r="K24" s="356">
        <v>68.346845259076488</v>
      </c>
      <c r="L24" s="356">
        <v>72.133394243947009</v>
      </c>
      <c r="M24" s="356">
        <v>62.651104626927889</v>
      </c>
      <c r="N24" s="356">
        <v>72.817460317460316</v>
      </c>
      <c r="O24" s="356">
        <f>+'C24A1'!O24/'C21A1'!O23*100</f>
        <v>62.408256880733944</v>
      </c>
      <c r="P24" s="356">
        <f>+'C24A1'!P24/'C21A1'!P23*100</f>
        <v>66.271721958925752</v>
      </c>
      <c r="Q24" s="356">
        <f>+'C24A1'!Q24/'C21A1'!Q23*100</f>
        <v>41.569054753473168</v>
      </c>
    </row>
    <row r="25" spans="1:17" ht="27.6">
      <c r="A25" s="1508"/>
      <c r="B25" s="387" t="s">
        <v>145</v>
      </c>
      <c r="C25" s="356">
        <v>50.189804772234268</v>
      </c>
      <c r="D25" s="403">
        <v>46.438095238095237</v>
      </c>
      <c r="E25" s="403">
        <v>57.159976033553029</v>
      </c>
      <c r="F25" s="403">
        <v>67.146559170745761</v>
      </c>
      <c r="G25" s="403">
        <v>46.579724409448822</v>
      </c>
      <c r="H25" s="403">
        <v>60.715211194609999</v>
      </c>
      <c r="I25" s="403">
        <v>57.183282542446669</v>
      </c>
      <c r="J25" s="404">
        <v>66.54538839366927</v>
      </c>
      <c r="K25" s="356">
        <v>71.888504753673288</v>
      </c>
      <c r="L25" s="356">
        <v>65.280203206858232</v>
      </c>
      <c r="M25" s="356">
        <v>49.9019223224794</v>
      </c>
      <c r="N25" s="356">
        <v>52.367513327061779</v>
      </c>
      <c r="O25" s="356">
        <f>+'C24A1'!O25/'C21A1'!O24*100</f>
        <v>53.564965617082883</v>
      </c>
      <c r="P25" s="356">
        <f>+'C24A1'!P25/'C21A1'!P24*100</f>
        <v>39.855282199710565</v>
      </c>
      <c r="Q25" s="356">
        <f>+'C24A1'!Q25/'C21A1'!Q24*100</f>
        <v>40.241343126967472</v>
      </c>
    </row>
    <row r="26" spans="1:17">
      <c r="A26" s="1508"/>
      <c r="B26" s="387" t="s">
        <v>146</v>
      </c>
      <c r="C26" s="356">
        <v>59.372892784895484</v>
      </c>
      <c r="D26" s="403">
        <v>45.983935742971887</v>
      </c>
      <c r="E26" s="403">
        <v>52.576530612244895</v>
      </c>
      <c r="F26" s="403">
        <v>59.700476514635803</v>
      </c>
      <c r="G26" s="403">
        <v>73.268988669744019</v>
      </c>
      <c r="H26" s="403">
        <v>48.498532400090319</v>
      </c>
      <c r="I26" s="403">
        <v>47.039364869335095</v>
      </c>
      <c r="J26" s="404">
        <v>42.253886010362699</v>
      </c>
      <c r="K26" s="356">
        <v>27.804039535883113</v>
      </c>
      <c r="L26" s="356">
        <v>31.444061113849187</v>
      </c>
      <c r="M26" s="356">
        <v>38.22081575246132</v>
      </c>
      <c r="N26" s="356">
        <v>26.934189406099517</v>
      </c>
      <c r="O26" s="356">
        <f>+'C24A1'!O26/'C21A1'!O25*100</f>
        <v>27.044557247602935</v>
      </c>
      <c r="P26" s="356">
        <f>+'C24A1'!P26/'C21A1'!P25*100</f>
        <v>41.565217391304351</v>
      </c>
      <c r="Q26" s="356">
        <f>+'C24A1'!Q26/'C21A1'!Q25*100</f>
        <v>41.297709923664122</v>
      </c>
    </row>
    <row r="27" spans="1:17">
      <c r="A27" s="1508"/>
      <c r="B27" s="387" t="s">
        <v>147</v>
      </c>
      <c r="C27" s="356">
        <v>6.3259895785720817</v>
      </c>
      <c r="D27" s="403">
        <v>12.024995777740246</v>
      </c>
      <c r="E27" s="403">
        <v>16.73887685385769</v>
      </c>
      <c r="F27" s="403">
        <v>20.284534189995409</v>
      </c>
      <c r="G27" s="403">
        <v>27.890792291220556</v>
      </c>
      <c r="H27" s="403">
        <v>27.736559753452799</v>
      </c>
      <c r="I27" s="403">
        <v>14.912663755458516</v>
      </c>
      <c r="J27" s="404">
        <v>15.216625572384643</v>
      </c>
      <c r="K27" s="356">
        <v>20.973747905417987</v>
      </c>
      <c r="L27" s="356">
        <v>16.443154523618894</v>
      </c>
      <c r="M27" s="356">
        <v>9.4812810103743796</v>
      </c>
      <c r="N27" s="356">
        <v>8.7384057465653111</v>
      </c>
      <c r="O27" s="356">
        <f>+'C24A1'!O27/'C21A1'!O26*100</f>
        <v>6.7571699382376327</v>
      </c>
      <c r="P27" s="356">
        <f>+'C24A1'!P27/'C21A1'!P26*100</f>
        <v>11.019137302551641</v>
      </c>
      <c r="Q27" s="356">
        <f>+'C24A1'!Q27/'C21A1'!Q26*100</f>
        <v>14.292229113462241</v>
      </c>
    </row>
    <row r="28" spans="1:17" ht="55.2">
      <c r="A28" s="1508"/>
      <c r="B28" s="387" t="s">
        <v>148</v>
      </c>
      <c r="C28" s="356">
        <v>8.231394522926367</v>
      </c>
      <c r="D28" s="403">
        <v>6.9935936546674808</v>
      </c>
      <c r="E28" s="403">
        <v>9.8526178649947074</v>
      </c>
      <c r="F28" s="403">
        <v>7.2415602588770334</v>
      </c>
      <c r="G28" s="403">
        <v>17.726708074534162</v>
      </c>
      <c r="H28" s="403">
        <v>17.677859988616962</v>
      </c>
      <c r="I28" s="403">
        <v>14.372930463576159</v>
      </c>
      <c r="J28" s="404">
        <v>15.008140982664495</v>
      </c>
      <c r="K28" s="356">
        <v>9.8470719880641564</v>
      </c>
      <c r="L28" s="356">
        <v>2.7402597402597406</v>
      </c>
      <c r="M28" s="356">
        <v>17.5377969762419</v>
      </c>
      <c r="N28" s="356">
        <v>4.4952771139182879</v>
      </c>
      <c r="O28" s="356">
        <f>+'C24A1'!O28/'C21A1'!O27*100</f>
        <v>3.8046440641011663</v>
      </c>
      <c r="P28" s="356">
        <f>+'C24A1'!P28/'C21A1'!P27*100</f>
        <v>3.9120879120879124</v>
      </c>
      <c r="Q28" s="356">
        <f>+'C24A1'!Q28/'C21A1'!Q27*100</f>
        <v>11.616376257260235</v>
      </c>
    </row>
    <row r="29" spans="1:17" ht="27.6">
      <c r="A29" s="1386"/>
      <c r="B29" s="275" t="s">
        <v>149</v>
      </c>
      <c r="C29" s="358">
        <v>100</v>
      </c>
      <c r="D29" s="412">
        <v>0</v>
      </c>
      <c r="E29" s="412">
        <v>100</v>
      </c>
      <c r="F29" s="412">
        <v>0</v>
      </c>
      <c r="G29" s="412">
        <v>0</v>
      </c>
      <c r="H29" s="412">
        <v>0</v>
      </c>
      <c r="I29" s="412">
        <v>0</v>
      </c>
      <c r="J29" s="413">
        <v>0</v>
      </c>
      <c r="K29" s="358">
        <v>0</v>
      </c>
      <c r="L29" s="358">
        <v>100</v>
      </c>
      <c r="M29" s="358">
        <v>0</v>
      </c>
      <c r="N29" s="358">
        <v>0</v>
      </c>
      <c r="O29" s="358" t="e">
        <f>+'C24A1'!O29/'C21A1'!O28*100</f>
        <v>#DIV/0!</v>
      </c>
      <c r="P29" s="358" t="e">
        <f>+'C24A1'!P29/'C21A1'!P28*100</f>
        <v>#DIV/0!</v>
      </c>
      <c r="Q29" s="358" t="e">
        <f>+'C24A1'!Q29/'C21A1'!Q28*100</f>
        <v>#DIV/0!</v>
      </c>
    </row>
  </sheetData>
  <mergeCells count="6">
    <mergeCell ref="A1:Q1"/>
    <mergeCell ref="A2:B3"/>
    <mergeCell ref="C2:F2"/>
    <mergeCell ref="A4:A29"/>
    <mergeCell ref="G2:Q2"/>
    <mergeCell ref="B4:Q4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</sheetPr>
  <dimension ref="A1:Q29"/>
  <sheetViews>
    <sheetView showGridLines="0" workbookViewId="0">
      <selection activeCell="A2" sqref="A2:B3"/>
    </sheetView>
  </sheetViews>
  <sheetFormatPr baseColWidth="10" defaultColWidth="11.44140625" defaultRowHeight="13.8"/>
  <cols>
    <col min="1" max="1" width="6.44140625" style="11" customWidth="1"/>
    <col min="2" max="2" width="44.88671875" style="11" customWidth="1"/>
    <col min="3" max="17" width="8.33203125" style="11" customWidth="1"/>
    <col min="18" max="16384" width="11.44140625" style="11"/>
  </cols>
  <sheetData>
    <row r="1" spans="1:17" ht="35.25" customHeight="1">
      <c r="A1" s="1367" t="s">
        <v>348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</row>
    <row r="2" spans="1:17" ht="24.75" customHeight="1">
      <c r="A2" s="1510" t="s">
        <v>120</v>
      </c>
      <c r="B2" s="1511"/>
      <c r="C2" s="1517" t="s">
        <v>121</v>
      </c>
      <c r="D2" s="1517"/>
      <c r="E2" s="1517"/>
      <c r="F2" s="1517"/>
      <c r="G2" s="1515" t="s">
        <v>122</v>
      </c>
      <c r="H2" s="1515"/>
      <c r="I2" s="1515"/>
      <c r="J2" s="1515"/>
      <c r="K2" s="1515"/>
      <c r="L2" s="1515"/>
      <c r="M2" s="1515"/>
      <c r="N2" s="1515"/>
      <c r="O2" s="1515"/>
      <c r="P2" s="1515"/>
      <c r="Q2" s="1515"/>
    </row>
    <row r="3" spans="1:17" ht="21" customHeight="1">
      <c r="A3" s="1512"/>
      <c r="B3" s="1516"/>
      <c r="C3" s="849">
        <v>2007</v>
      </c>
      <c r="D3" s="849">
        <v>2008</v>
      </c>
      <c r="E3" s="849">
        <v>2009</v>
      </c>
      <c r="F3" s="849">
        <v>2010</v>
      </c>
      <c r="G3" s="850">
        <v>2011</v>
      </c>
      <c r="H3" s="850">
        <v>2012</v>
      </c>
      <c r="I3" s="850">
        <v>2013</v>
      </c>
      <c r="J3" s="850">
        <v>2014</v>
      </c>
      <c r="K3" s="850">
        <v>2015</v>
      </c>
      <c r="L3" s="850">
        <v>2016</v>
      </c>
      <c r="M3" s="850">
        <v>2017</v>
      </c>
      <c r="N3" s="850">
        <v>2018</v>
      </c>
      <c r="O3" s="850">
        <v>2019</v>
      </c>
      <c r="P3" s="850">
        <v>2020</v>
      </c>
      <c r="Q3" s="850">
        <v>2021</v>
      </c>
    </row>
    <row r="4" spans="1:17" ht="22.5" customHeight="1">
      <c r="A4" s="1384" t="s">
        <v>150</v>
      </c>
      <c r="B4" s="1504" t="s">
        <v>199</v>
      </c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1504"/>
      <c r="O4" s="1504"/>
      <c r="P4" s="1504"/>
      <c r="Q4" s="1504"/>
    </row>
    <row r="5" spans="1:17" ht="22.5" customHeight="1">
      <c r="A5" s="1508"/>
      <c r="B5" s="582" t="s">
        <v>150</v>
      </c>
      <c r="C5" s="583">
        <v>33.673319725729371</v>
      </c>
      <c r="D5" s="583">
        <v>38.024500495723338</v>
      </c>
      <c r="E5" s="583">
        <v>38.845038075667837</v>
      </c>
      <c r="F5" s="583">
        <v>40.83185708226253</v>
      </c>
      <c r="G5" s="583">
        <v>44.159471300415234</v>
      </c>
      <c r="H5" s="583">
        <v>41.488070936096562</v>
      </c>
      <c r="I5" s="583">
        <v>40.692474694786704</v>
      </c>
      <c r="J5" s="581">
        <v>38.07800050933168</v>
      </c>
      <c r="K5" s="360">
        <v>40.471620348563356</v>
      </c>
      <c r="L5" s="360">
        <v>40.443921648851841</v>
      </c>
      <c r="M5" s="360">
        <v>40.10765053313505</v>
      </c>
      <c r="N5" s="640">
        <v>38.188910529978905</v>
      </c>
      <c r="O5" s="640">
        <f>+'C24A2'!O5/'C21A2'!O4*100</f>
        <v>34.425322339660234</v>
      </c>
      <c r="P5" s="640">
        <f>+'C24A2'!P5/'C21A2'!P4*100</f>
        <v>28.686248391393676</v>
      </c>
      <c r="Q5" s="640">
        <f>+'C24A2'!Q5/'C21A2'!Q4*100</f>
        <v>25.618696932369854</v>
      </c>
    </row>
    <row r="6" spans="1:17" ht="22.5" customHeight="1">
      <c r="A6" s="1508"/>
      <c r="B6" s="405" t="s">
        <v>195</v>
      </c>
      <c r="C6" s="406">
        <v>7.2455590386624875</v>
      </c>
      <c r="D6" s="406">
        <v>7.4496928616818474</v>
      </c>
      <c r="E6" s="406">
        <v>8.520504593204695</v>
      </c>
      <c r="F6" s="406">
        <v>10.506964576115392</v>
      </c>
      <c r="G6" s="406">
        <v>8.4267854268390838</v>
      </c>
      <c r="H6" s="406">
        <v>10.561638996820912</v>
      </c>
      <c r="I6" s="406">
        <v>7.0691988241332648</v>
      </c>
      <c r="J6" s="407">
        <v>7.0907295455092845</v>
      </c>
      <c r="K6" s="176">
        <v>6.8920163093515718</v>
      </c>
      <c r="L6" s="176">
        <v>5.9048334364230808</v>
      </c>
      <c r="M6" s="176">
        <v>8.8058531486804288</v>
      </c>
      <c r="N6" s="626">
        <v>7.911190807635136</v>
      </c>
      <c r="O6" s="626">
        <f>+'C24A2'!O6/'C21A2'!O5*100</f>
        <v>6.1938214503883415</v>
      </c>
      <c r="P6" s="626">
        <f>+'C24A2'!P6/'C21A2'!P5*100</f>
        <v>5.8923245958248316</v>
      </c>
      <c r="Q6" s="626">
        <f>+'C24A2'!Q6/'C21A2'!Q5*100</f>
        <v>6.2184946052038867</v>
      </c>
    </row>
    <row r="7" spans="1:17" ht="27.6">
      <c r="A7" s="1508"/>
      <c r="B7" s="273" t="s">
        <v>125</v>
      </c>
      <c r="C7" s="410">
        <v>6.1925278117162881</v>
      </c>
      <c r="D7" s="410">
        <v>6.2284853700516356</v>
      </c>
      <c r="E7" s="410">
        <v>8.0751718596553879</v>
      </c>
      <c r="F7" s="410">
        <v>10.095478463772947</v>
      </c>
      <c r="G7" s="410">
        <v>8.0038178347422964</v>
      </c>
      <c r="H7" s="410">
        <v>9.4008381470155165</v>
      </c>
      <c r="I7" s="410">
        <v>6.746342273126082</v>
      </c>
      <c r="J7" s="411">
        <v>7.111798241375979</v>
      </c>
      <c r="K7" s="409">
        <v>6.5793319692822791</v>
      </c>
      <c r="L7" s="409">
        <v>4.4920820586647476</v>
      </c>
      <c r="M7" s="409">
        <v>7.7446195695655655</v>
      </c>
      <c r="N7" s="641">
        <v>5.6498278682520695</v>
      </c>
      <c r="O7" s="641">
        <f>+'C24A2'!O7/'C21A2'!O6*100</f>
        <v>5.6634589917895291</v>
      </c>
      <c r="P7" s="641">
        <f>+'C24A2'!P7/'C21A2'!P6*100</f>
        <v>5.4699879571528172</v>
      </c>
      <c r="Q7" s="641">
        <f>+'C24A2'!Q7/'C21A2'!Q6*100</f>
        <v>5.9747479100232699</v>
      </c>
    </row>
    <row r="8" spans="1:17">
      <c r="A8" s="1508"/>
      <c r="B8" s="387" t="s">
        <v>126</v>
      </c>
      <c r="C8" s="410">
        <v>48.287385129490389</v>
      </c>
      <c r="D8" s="410">
        <v>85.205479452054803</v>
      </c>
      <c r="E8" s="410">
        <v>37.106017191977074</v>
      </c>
      <c r="F8" s="410">
        <v>50.697674418604656</v>
      </c>
      <c r="G8" s="410">
        <v>34.105960264900666</v>
      </c>
      <c r="H8" s="410">
        <v>55.082536924413553</v>
      </c>
      <c r="I8" s="410">
        <v>26.772793053545584</v>
      </c>
      <c r="J8" s="411">
        <v>0</v>
      </c>
      <c r="K8" s="409">
        <v>37.696335078534034</v>
      </c>
      <c r="L8" s="409">
        <v>83.251231527093594</v>
      </c>
      <c r="M8" s="409">
        <v>60.284605433376456</v>
      </c>
      <c r="N8" s="641">
        <v>72.861150070126229</v>
      </c>
      <c r="O8" s="641">
        <f>+'C24A2'!O8/'C21A2'!O7*100</f>
        <v>51.70454545454546</v>
      </c>
      <c r="P8" s="641">
        <f>+'C24A2'!P8/'C21A2'!P7*100</f>
        <v>50.166112956810629</v>
      </c>
      <c r="Q8" s="641">
        <f>+'C24A2'!Q8/'C21A2'!Q7*100</f>
        <v>60.869565217391312</v>
      </c>
    </row>
    <row r="9" spans="1:17" ht="22.5" customHeight="1">
      <c r="A9" s="1508"/>
      <c r="B9" s="405" t="s">
        <v>275</v>
      </c>
      <c r="C9" s="406">
        <v>41.415166117169669</v>
      </c>
      <c r="D9" s="406">
        <v>43.698878031125588</v>
      </c>
      <c r="E9" s="406">
        <v>46.848040744205385</v>
      </c>
      <c r="F9" s="406">
        <v>46.572140062001324</v>
      </c>
      <c r="G9" s="406">
        <v>50.176778390609535</v>
      </c>
      <c r="H9" s="406">
        <v>49.430466605672464</v>
      </c>
      <c r="I9" s="406">
        <v>45.870371589736834</v>
      </c>
      <c r="J9" s="407">
        <v>39.468157843328775</v>
      </c>
      <c r="K9" s="408">
        <v>41.340673732204785</v>
      </c>
      <c r="L9" s="408">
        <v>45.718150107965741</v>
      </c>
      <c r="M9" s="408">
        <v>43.604730934935922</v>
      </c>
      <c r="N9" s="408">
        <v>43.717736206488276</v>
      </c>
      <c r="O9" s="408">
        <f>+'C24A2'!O9/'C21A2'!O8*100</f>
        <v>39.336455893832948</v>
      </c>
      <c r="P9" s="408">
        <f>+'C24A2'!P9/'C21A2'!P8*100</f>
        <v>17.300236008091709</v>
      </c>
      <c r="Q9" s="408">
        <f>+'C24A2'!Q9/'C21A2'!Q8*100</f>
        <v>26.343774498108317</v>
      </c>
    </row>
    <row r="10" spans="1:17">
      <c r="A10" s="1508"/>
      <c r="B10" s="273" t="s">
        <v>129</v>
      </c>
      <c r="C10" s="410">
        <v>58.565984913290301</v>
      </c>
      <c r="D10" s="410">
        <v>56.401271290033414</v>
      </c>
      <c r="E10" s="410">
        <v>59.91509175568337</v>
      </c>
      <c r="F10" s="410">
        <v>51.994330836201662</v>
      </c>
      <c r="G10" s="410">
        <v>55.173908332430379</v>
      </c>
      <c r="H10" s="410">
        <v>53.412698412698411</v>
      </c>
      <c r="I10" s="410">
        <v>51.997503121098632</v>
      </c>
      <c r="J10" s="411">
        <v>51.522899066251668</v>
      </c>
      <c r="K10" s="409">
        <v>52.193271767810025</v>
      </c>
      <c r="L10" s="409">
        <v>50.558213716108455</v>
      </c>
      <c r="M10" s="409">
        <v>50.330578512396698</v>
      </c>
      <c r="N10" s="641">
        <v>63.56041131105399</v>
      </c>
      <c r="O10" s="641">
        <f>+'C24A2'!O10/'C21A2'!O9*100</f>
        <v>58.792326054283436</v>
      </c>
      <c r="P10" s="641">
        <f>+'C24A2'!P10/'C21A2'!P9*100</f>
        <v>29.940209267563528</v>
      </c>
      <c r="Q10" s="641">
        <f>+'C24A2'!Q10/'C21A2'!Q9*100</f>
        <v>40.493192421212989</v>
      </c>
    </row>
    <row r="11" spans="1:17" ht="27.6">
      <c r="A11" s="1508"/>
      <c r="B11" s="387" t="s">
        <v>130</v>
      </c>
      <c r="C11" s="410">
        <v>89.592760180995484</v>
      </c>
      <c r="D11" s="410">
        <v>100</v>
      </c>
      <c r="E11" s="410">
        <v>26.801801801801801</v>
      </c>
      <c r="F11" s="410">
        <v>84.895833333333343</v>
      </c>
      <c r="G11" s="410">
        <v>65.806451612903231</v>
      </c>
      <c r="H11" s="410">
        <v>84.251968503937007</v>
      </c>
      <c r="I11" s="410">
        <v>59.210526315789465</v>
      </c>
      <c r="J11" s="411">
        <v>78.769230769230774</v>
      </c>
      <c r="K11" s="409">
        <v>57.985257985257988</v>
      </c>
      <c r="L11" s="409">
        <v>56.58536585365853</v>
      </c>
      <c r="M11" s="409">
        <v>100</v>
      </c>
      <c r="N11" s="641">
        <v>88.71978513876455</v>
      </c>
      <c r="O11" s="641">
        <f>+'C24A2'!O11/'C21A2'!O10*100</f>
        <v>100</v>
      </c>
      <c r="P11" s="641">
        <f>+'C24A2'!P11/'C21A2'!P10*100</f>
        <v>100</v>
      </c>
      <c r="Q11" s="641">
        <f>+'C24A2'!Q11/'C21A2'!Q10*100</f>
        <v>63.333333333333329</v>
      </c>
    </row>
    <row r="12" spans="1:17" ht="27.6">
      <c r="A12" s="1508"/>
      <c r="B12" s="387" t="s">
        <v>131</v>
      </c>
      <c r="C12" s="410">
        <v>46.003016591251885</v>
      </c>
      <c r="D12" s="410">
        <v>48.230668414154657</v>
      </c>
      <c r="E12" s="410">
        <v>48.917197452229303</v>
      </c>
      <c r="F12" s="410">
        <v>70.386266094420606</v>
      </c>
      <c r="G12" s="410">
        <v>67.496111975116648</v>
      </c>
      <c r="H12" s="410">
        <v>81.973203410475023</v>
      </c>
      <c r="I12" s="410">
        <v>78.659370725034194</v>
      </c>
      <c r="J12" s="411">
        <v>19.893190921228303</v>
      </c>
      <c r="K12" s="409">
        <v>100</v>
      </c>
      <c r="L12" s="409">
        <v>85.433715220949267</v>
      </c>
      <c r="M12" s="409">
        <v>19.322709163346612</v>
      </c>
      <c r="N12" s="641">
        <v>67.003367003367003</v>
      </c>
      <c r="O12" s="641">
        <f>+'C24A2'!O12/'C21A2'!O11*100</f>
        <v>100</v>
      </c>
      <c r="P12" s="641">
        <f>+'C24A2'!P12/'C21A2'!P11*100</f>
        <v>100</v>
      </c>
      <c r="Q12" s="641">
        <f>+'C24A2'!Q12/'C21A2'!Q11*100</f>
        <v>0</v>
      </c>
    </row>
    <row r="13" spans="1:17">
      <c r="A13" s="1508"/>
      <c r="B13" s="387" t="s">
        <v>132</v>
      </c>
      <c r="C13" s="410">
        <v>30.03763415880686</v>
      </c>
      <c r="D13" s="410">
        <v>37.848056537102472</v>
      </c>
      <c r="E13" s="410">
        <v>38.744426294644832</v>
      </c>
      <c r="F13" s="410">
        <v>42.434775325599901</v>
      </c>
      <c r="G13" s="410">
        <v>47.709847852858225</v>
      </c>
      <c r="H13" s="410">
        <v>47.003054212267756</v>
      </c>
      <c r="I13" s="410">
        <v>42.205346480080841</v>
      </c>
      <c r="J13" s="411">
        <v>36.017744964704356</v>
      </c>
      <c r="K13" s="409">
        <v>34.891533540616848</v>
      </c>
      <c r="L13" s="409">
        <v>43.081771329153398</v>
      </c>
      <c r="M13" s="409">
        <v>40.506574609208329</v>
      </c>
      <c r="N13" s="641">
        <v>32.994923857868017</v>
      </c>
      <c r="O13" s="641">
        <f>+'C24A2'!O13/'C21A2'!O12*100</f>
        <v>28.792853325188979</v>
      </c>
      <c r="P13" s="641">
        <f>+'C24A2'!P13/'C21A2'!P12*100</f>
        <v>5.9801082714339673</v>
      </c>
      <c r="Q13" s="641">
        <f>+'C24A2'!Q13/'C21A2'!Q12*100</f>
        <v>16.697463463799764</v>
      </c>
    </row>
    <row r="14" spans="1:17" ht="22.5" customHeight="1">
      <c r="A14" s="1508"/>
      <c r="B14" s="405" t="s">
        <v>197</v>
      </c>
      <c r="C14" s="406">
        <v>46.000473243085047</v>
      </c>
      <c r="D14" s="406">
        <v>51.468755563468036</v>
      </c>
      <c r="E14" s="406">
        <v>52.000638240420258</v>
      </c>
      <c r="F14" s="406">
        <v>54.338940318082841</v>
      </c>
      <c r="G14" s="406">
        <v>58.892604196835265</v>
      </c>
      <c r="H14" s="406">
        <v>53.899890442588386</v>
      </c>
      <c r="I14" s="406">
        <v>54.248020514666187</v>
      </c>
      <c r="J14" s="407">
        <v>52.991473723787465</v>
      </c>
      <c r="K14" s="408">
        <v>54.167034616743202</v>
      </c>
      <c r="L14" s="408">
        <v>55.587923130772531</v>
      </c>
      <c r="M14" s="408">
        <v>51.822021842375968</v>
      </c>
      <c r="N14" s="408">
        <v>48.610201123751665</v>
      </c>
      <c r="O14" s="408">
        <f>+'C24A2'!O14/'C21A2'!O13*100</f>
        <v>45.885695325784909</v>
      </c>
      <c r="P14" s="408">
        <f>+'C24A2'!P14/'C21A2'!P13*100</f>
        <v>41.575243220865246</v>
      </c>
      <c r="Q14" s="408">
        <f>+'C24A2'!Q14/'C21A2'!Q13*100</f>
        <v>37.261545357467732</v>
      </c>
    </row>
    <row r="15" spans="1:17" ht="27.6">
      <c r="A15" s="1508"/>
      <c r="B15" s="273" t="s">
        <v>135</v>
      </c>
      <c r="C15" s="410">
        <v>48.536383029153832</v>
      </c>
      <c r="D15" s="410">
        <v>55.668331453735028</v>
      </c>
      <c r="E15" s="410">
        <v>55.427281111853198</v>
      </c>
      <c r="F15" s="410">
        <v>53.293512526962004</v>
      </c>
      <c r="G15" s="410">
        <v>57.141067401653721</v>
      </c>
      <c r="H15" s="410">
        <v>54.283745731232401</v>
      </c>
      <c r="I15" s="410">
        <v>58.070301291248207</v>
      </c>
      <c r="J15" s="411">
        <v>65.206231191361312</v>
      </c>
      <c r="K15" s="409">
        <v>63.016310725181881</v>
      </c>
      <c r="L15" s="409">
        <v>60.42972247090421</v>
      </c>
      <c r="M15" s="409">
        <v>52.24915477623059</v>
      </c>
      <c r="N15" s="641">
        <v>53.530998663742025</v>
      </c>
      <c r="O15" s="641">
        <f>+'C24A2'!O15/'C21A2'!O14*100</f>
        <v>52.461280190620599</v>
      </c>
      <c r="P15" s="641">
        <f>+'C24A2'!P15/'C21A2'!P14*100</f>
        <v>46.546929316338357</v>
      </c>
      <c r="Q15" s="641">
        <f>+'C24A2'!Q15/'C21A2'!Q14*100</f>
        <v>39.738659551090883</v>
      </c>
    </row>
    <row r="16" spans="1:17">
      <c r="A16" s="1508"/>
      <c r="B16" s="387" t="s">
        <v>136</v>
      </c>
      <c r="C16" s="410">
        <v>33.855384928302655</v>
      </c>
      <c r="D16" s="410">
        <v>32.445690259285215</v>
      </c>
      <c r="E16" s="410">
        <v>35.255692422545728</v>
      </c>
      <c r="F16" s="410">
        <v>42.2543913849413</v>
      </c>
      <c r="G16" s="410">
        <v>43.015116161103784</v>
      </c>
      <c r="H16" s="410">
        <v>36.78014397120576</v>
      </c>
      <c r="I16" s="410">
        <v>39.569374878032917</v>
      </c>
      <c r="J16" s="411">
        <v>28.024226550990345</v>
      </c>
      <c r="K16" s="409">
        <v>30.004794192178618</v>
      </c>
      <c r="L16" s="409">
        <v>39.587920729789246</v>
      </c>
      <c r="M16" s="409">
        <v>32.337810803086597</v>
      </c>
      <c r="N16" s="641">
        <v>34.606756848616683</v>
      </c>
      <c r="O16" s="641">
        <f>+'C24A2'!O16/'C21A2'!O15*100</f>
        <v>36.666257969592934</v>
      </c>
      <c r="P16" s="641">
        <f>+'C24A2'!P16/'C21A2'!P15*100</f>
        <v>28.549549549549553</v>
      </c>
      <c r="Q16" s="641">
        <f>+'C24A2'!Q16/'C21A2'!Q15*100</f>
        <v>25.994340512498038</v>
      </c>
    </row>
    <row r="17" spans="1:17">
      <c r="A17" s="1508"/>
      <c r="B17" s="387" t="s">
        <v>137</v>
      </c>
      <c r="C17" s="410">
        <v>52.376747608535688</v>
      </c>
      <c r="D17" s="410">
        <v>62.736217398094638</v>
      </c>
      <c r="E17" s="410">
        <v>64.122472897743918</v>
      </c>
      <c r="F17" s="410">
        <v>75.108337666840015</v>
      </c>
      <c r="G17" s="410">
        <v>69.329278053465657</v>
      </c>
      <c r="H17" s="410">
        <v>68.077463688895833</v>
      </c>
      <c r="I17" s="410">
        <v>65.390707497360097</v>
      </c>
      <c r="J17" s="411">
        <v>59.009497964721845</v>
      </c>
      <c r="K17" s="409">
        <v>60.158277114686044</v>
      </c>
      <c r="L17" s="409">
        <v>60.098765432098766</v>
      </c>
      <c r="M17" s="409">
        <v>66.581927432401201</v>
      </c>
      <c r="N17" s="641">
        <v>50.248186330660559</v>
      </c>
      <c r="O17" s="641">
        <f>+'C24A2'!O17/'C21A2'!O16*100</f>
        <v>60.839322977046137</v>
      </c>
      <c r="P17" s="641">
        <f>+'C24A2'!P17/'C21A2'!P16*100</f>
        <v>54.044507241257513</v>
      </c>
      <c r="Q17" s="641">
        <f>+'C24A2'!Q17/'C21A2'!Q16*100</f>
        <v>45.99316868102995</v>
      </c>
    </row>
    <row r="18" spans="1:17">
      <c r="A18" s="1508"/>
      <c r="B18" s="387" t="s">
        <v>138</v>
      </c>
      <c r="C18" s="410">
        <v>57.82241014799154</v>
      </c>
      <c r="D18" s="410">
        <v>27.663230240549829</v>
      </c>
      <c r="E18" s="410">
        <v>34.436274509803923</v>
      </c>
      <c r="F18" s="410">
        <v>75.507900677200894</v>
      </c>
      <c r="G18" s="410">
        <v>46.628332462101412</v>
      </c>
      <c r="H18" s="410">
        <v>86.646318199160618</v>
      </c>
      <c r="I18" s="410">
        <v>79.609337779895185</v>
      </c>
      <c r="J18" s="411">
        <v>75.86750788643532</v>
      </c>
      <c r="K18" s="409">
        <v>77.044557247602924</v>
      </c>
      <c r="L18" s="409">
        <v>84.732824427480907</v>
      </c>
      <c r="M18" s="409">
        <v>100</v>
      </c>
      <c r="N18" s="641">
        <v>75.094469254551697</v>
      </c>
      <c r="O18" s="641">
        <f>+'C24A2'!O18/'C21A2'!O17*100</f>
        <v>72.560275545350166</v>
      </c>
      <c r="P18" s="641">
        <f>+'C24A2'!P18/'C21A2'!P17*100</f>
        <v>63.666121112929616</v>
      </c>
      <c r="Q18" s="641">
        <f>+'C24A2'!Q18/'C21A2'!Q17*100</f>
        <v>25</v>
      </c>
    </row>
    <row r="19" spans="1:17">
      <c r="A19" s="1508"/>
      <c r="B19" s="387" t="s">
        <v>139</v>
      </c>
      <c r="C19" s="410">
        <v>93.724859211584871</v>
      </c>
      <c r="D19" s="410">
        <v>75.380914194065767</v>
      </c>
      <c r="E19" s="410">
        <v>91.180758017492707</v>
      </c>
      <c r="F19" s="410">
        <v>85.732730794060686</v>
      </c>
      <c r="G19" s="410">
        <v>100</v>
      </c>
      <c r="H19" s="410">
        <v>92.390615091946742</v>
      </c>
      <c r="I19" s="410">
        <v>98.957247132429615</v>
      </c>
      <c r="J19" s="411">
        <v>90.840272520817564</v>
      </c>
      <c r="K19" s="409">
        <v>100</v>
      </c>
      <c r="L19" s="409">
        <v>91.360516754138061</v>
      </c>
      <c r="M19" s="409">
        <v>91.776975531488176</v>
      </c>
      <c r="N19" s="641">
        <v>86.86382393397524</v>
      </c>
      <c r="O19" s="641">
        <f>+'C24A2'!O19/'C21A2'!O18*100</f>
        <v>90.219976218787153</v>
      </c>
      <c r="P19" s="641">
        <f>+'C24A2'!P19/'C21A2'!P18*100</f>
        <v>89.862655330281228</v>
      </c>
      <c r="Q19" s="641">
        <f>+'C24A2'!Q19/'C21A2'!Q18*100</f>
        <v>60.907599781301258</v>
      </c>
    </row>
    <row r="20" spans="1:17">
      <c r="A20" s="1508"/>
      <c r="B20" s="387" t="s">
        <v>140</v>
      </c>
      <c r="C20" s="410">
        <v>72.133526850507977</v>
      </c>
      <c r="D20" s="410">
        <v>48.624862486248624</v>
      </c>
      <c r="E20" s="410">
        <v>81.287044877222698</v>
      </c>
      <c r="F20" s="410">
        <v>78.46364883401921</v>
      </c>
      <c r="G20" s="410">
        <v>100</v>
      </c>
      <c r="H20" s="410">
        <v>83.69747899159664</v>
      </c>
      <c r="I20" s="410">
        <v>82.432432432432435</v>
      </c>
      <c r="J20" s="411">
        <v>61.209439528023601</v>
      </c>
      <c r="K20" s="409">
        <v>56.284153005464475</v>
      </c>
      <c r="L20" s="409">
        <v>100</v>
      </c>
      <c r="M20" s="409">
        <v>76.263736263736263</v>
      </c>
      <c r="N20" s="641">
        <v>80</v>
      </c>
      <c r="O20" s="641">
        <f>+'C24A2'!O20/'C21A2'!O19*100</f>
        <v>100</v>
      </c>
      <c r="P20" s="641">
        <f>+'C24A2'!P20/'C21A2'!P19*100</f>
        <v>100</v>
      </c>
      <c r="Q20" s="641">
        <f>+'C24A2'!Q20/'C21A2'!Q19*100</f>
        <v>100</v>
      </c>
    </row>
    <row r="21" spans="1:17">
      <c r="A21" s="1508"/>
      <c r="B21" s="387" t="s">
        <v>141</v>
      </c>
      <c r="C21" s="410">
        <v>64.944794952681377</v>
      </c>
      <c r="D21" s="410">
        <v>65.821596244131456</v>
      </c>
      <c r="E21" s="410">
        <v>57.750221434898144</v>
      </c>
      <c r="F21" s="410">
        <v>75.212355212355206</v>
      </c>
      <c r="G21" s="410">
        <v>71.275278580272399</v>
      </c>
      <c r="H21" s="410">
        <v>68.123496391339216</v>
      </c>
      <c r="I21" s="410">
        <v>46.960072595281304</v>
      </c>
      <c r="J21" s="411">
        <v>44.368507381082559</v>
      </c>
      <c r="K21" s="409">
        <v>29.421579532814242</v>
      </c>
      <c r="L21" s="409">
        <v>57.076813655761029</v>
      </c>
      <c r="M21" s="409">
        <v>68.036286019210252</v>
      </c>
      <c r="N21" s="641">
        <v>42.340951204447194</v>
      </c>
      <c r="O21" s="641">
        <f>+'C24A2'!O21/'C21A2'!O20*100</f>
        <v>50.23847376788553</v>
      </c>
      <c r="P21" s="641">
        <f>+'C24A2'!P21/'C21A2'!P20*100</f>
        <v>66.250820748522656</v>
      </c>
      <c r="Q21" s="641">
        <f>+'C24A2'!Q21/'C21A2'!Q20*100</f>
        <v>26.516464471403811</v>
      </c>
    </row>
    <row r="22" spans="1:17">
      <c r="A22" s="1508"/>
      <c r="B22" s="387" t="s">
        <v>142</v>
      </c>
      <c r="C22" s="410">
        <v>48.859315589353614</v>
      </c>
      <c r="D22" s="410">
        <v>67.685806611981121</v>
      </c>
      <c r="E22" s="410">
        <v>62.080042832284832</v>
      </c>
      <c r="F22" s="410">
        <v>66.338905276958371</v>
      </c>
      <c r="G22" s="410">
        <v>61.698508243915207</v>
      </c>
      <c r="H22" s="410">
        <v>48.881010414358521</v>
      </c>
      <c r="I22" s="410">
        <v>42.461150776984461</v>
      </c>
      <c r="J22" s="411">
        <v>38.104115875519859</v>
      </c>
      <c r="K22" s="409">
        <v>46.484131922837584</v>
      </c>
      <c r="L22" s="409">
        <v>49.28940568475452</v>
      </c>
      <c r="M22" s="409">
        <v>57.016981736622874</v>
      </c>
      <c r="N22" s="641">
        <v>35.014409221902014</v>
      </c>
      <c r="O22" s="641">
        <f>+'C24A2'!O22/'C21A2'!O21*100</f>
        <v>22.634357655340462</v>
      </c>
      <c r="P22" s="641">
        <f>+'C24A2'!P22/'C21A2'!P21*100</f>
        <v>21.206295806800433</v>
      </c>
      <c r="Q22" s="641">
        <f>+'C24A2'!Q22/'C21A2'!Q21*100</f>
        <v>31.364275668073137</v>
      </c>
    </row>
    <row r="23" spans="1:17" ht="27.6">
      <c r="A23" s="1508"/>
      <c r="B23" s="387" t="s">
        <v>143</v>
      </c>
      <c r="C23" s="410">
        <v>86.563517915309447</v>
      </c>
      <c r="D23" s="410">
        <v>85.811009714453931</v>
      </c>
      <c r="E23" s="410">
        <v>89.466576637407158</v>
      </c>
      <c r="F23" s="410">
        <v>91.551246537396125</v>
      </c>
      <c r="G23" s="410">
        <v>82.00171821305841</v>
      </c>
      <c r="H23" s="410">
        <v>88.835534213685477</v>
      </c>
      <c r="I23" s="410">
        <v>99.356173833065071</v>
      </c>
      <c r="J23" s="411">
        <v>93.859649122807014</v>
      </c>
      <c r="K23" s="409">
        <v>92.844444444444434</v>
      </c>
      <c r="L23" s="409">
        <v>96.804987336840057</v>
      </c>
      <c r="M23" s="409">
        <v>93.034030995366663</v>
      </c>
      <c r="N23" s="641">
        <v>98.093371347113333</v>
      </c>
      <c r="O23" s="641">
        <f>+'C24A2'!O23/'C21A2'!O22*100</f>
        <v>88.285637871088525</v>
      </c>
      <c r="P23" s="641">
        <f>+'C24A2'!P23/'C21A2'!P22*100</f>
        <v>94.721960414703105</v>
      </c>
      <c r="Q23" s="641">
        <f>+'C24A2'!Q23/'C21A2'!Q22*100</f>
        <v>88.816285498869064</v>
      </c>
    </row>
    <row r="24" spans="1:17">
      <c r="A24" s="1508"/>
      <c r="B24" s="387" t="s">
        <v>144</v>
      </c>
      <c r="C24" s="410">
        <v>48.247341473020875</v>
      </c>
      <c r="D24" s="410">
        <v>68.235902741852044</v>
      </c>
      <c r="E24" s="410">
        <v>78.775834658187605</v>
      </c>
      <c r="F24" s="410">
        <v>66.372170071783543</v>
      </c>
      <c r="G24" s="410">
        <v>66.691230655858519</v>
      </c>
      <c r="H24" s="410">
        <v>57.484188334504573</v>
      </c>
      <c r="I24" s="410">
        <v>80.87141339001063</v>
      </c>
      <c r="J24" s="411">
        <v>58.890290037831015</v>
      </c>
      <c r="K24" s="409">
        <v>59.725585149313964</v>
      </c>
      <c r="L24" s="409">
        <v>77.275064267352192</v>
      </c>
      <c r="M24" s="409">
        <v>51.054670684459744</v>
      </c>
      <c r="N24" s="641">
        <v>87.457482993197274</v>
      </c>
      <c r="O24" s="641">
        <f>+'C24A2'!O24/'C21A2'!O23*100</f>
        <v>47.799097065462753</v>
      </c>
      <c r="P24" s="641">
        <f>+'C24A2'!P24/'C21A2'!P23*100</f>
        <v>57.404795486600847</v>
      </c>
      <c r="Q24" s="641">
        <f>+'C24A2'!Q24/'C21A2'!Q23*100</f>
        <v>54.168629298162976</v>
      </c>
    </row>
    <row r="25" spans="1:17" ht="27.6">
      <c r="A25" s="1508"/>
      <c r="B25" s="387" t="s">
        <v>145</v>
      </c>
      <c r="C25" s="410">
        <v>68.405215646940817</v>
      </c>
      <c r="D25" s="410">
        <v>70.163934426229517</v>
      </c>
      <c r="E25" s="410">
        <v>87.815491731940824</v>
      </c>
      <c r="F25" s="410">
        <v>76.740947075208908</v>
      </c>
      <c r="G25" s="410">
        <v>57.619047619047613</v>
      </c>
      <c r="H25" s="410">
        <v>92.316647264260766</v>
      </c>
      <c r="I25" s="410">
        <v>94.554883318928262</v>
      </c>
      <c r="J25" s="411">
        <v>100</v>
      </c>
      <c r="K25" s="409">
        <v>80.38777032065623</v>
      </c>
      <c r="L25" s="409">
        <v>98.443579766536971</v>
      </c>
      <c r="M25" s="409">
        <v>64.752791068580535</v>
      </c>
      <c r="N25" s="641">
        <v>91.111111111111114</v>
      </c>
      <c r="O25" s="641">
        <f>+'C24A2'!O25/'C21A2'!O24*100</f>
        <v>79.984301412872838</v>
      </c>
      <c r="P25" s="641">
        <f>+'C24A2'!P25/'C21A2'!P24*100</f>
        <v>82.8125</v>
      </c>
      <c r="Q25" s="641">
        <f>+'C24A2'!Q25/'C21A2'!Q24*100</f>
        <v>63.679245283018872</v>
      </c>
    </row>
    <row r="26" spans="1:17">
      <c r="A26" s="1508"/>
      <c r="B26" s="387" t="s">
        <v>146</v>
      </c>
      <c r="C26" s="410">
        <v>53.604060913705588</v>
      </c>
      <c r="D26" s="410">
        <v>41.46699266503667</v>
      </c>
      <c r="E26" s="410">
        <v>45.668135095447873</v>
      </c>
      <c r="F26" s="410">
        <v>49.84069185252617</v>
      </c>
      <c r="G26" s="410">
        <v>62.710505212510029</v>
      </c>
      <c r="H26" s="410">
        <v>41.407786079433741</v>
      </c>
      <c r="I26" s="410">
        <v>25.221238938053098</v>
      </c>
      <c r="J26" s="411">
        <v>27.765404602821086</v>
      </c>
      <c r="K26" s="409">
        <v>23.89229720518064</v>
      </c>
      <c r="L26" s="409">
        <v>23.374340949033392</v>
      </c>
      <c r="M26" s="409">
        <v>41.546762589928058</v>
      </c>
      <c r="N26" s="641">
        <v>16.283618581907092</v>
      </c>
      <c r="O26" s="641">
        <f>+'C24A2'!O26/'C21A2'!O25*100</f>
        <v>0</v>
      </c>
      <c r="P26" s="641">
        <f>+'C24A2'!P26/'C21A2'!P25*100</f>
        <v>52.759381898454748</v>
      </c>
      <c r="Q26" s="641">
        <f>+'C24A2'!Q26/'C21A2'!Q25*100</f>
        <v>34.728506787330318</v>
      </c>
    </row>
    <row r="27" spans="1:17">
      <c r="A27" s="1508"/>
      <c r="B27" s="387" t="s">
        <v>147</v>
      </c>
      <c r="C27" s="410">
        <v>5.694291986827662</v>
      </c>
      <c r="D27" s="410">
        <v>13.932793199628104</v>
      </c>
      <c r="E27" s="410">
        <v>17.510801728276522</v>
      </c>
      <c r="F27" s="410">
        <v>16.723078851698634</v>
      </c>
      <c r="G27" s="410">
        <v>35.244519392917368</v>
      </c>
      <c r="H27" s="410">
        <v>27.572633552014995</v>
      </c>
      <c r="I27" s="410">
        <v>7.3444143795902583</v>
      </c>
      <c r="J27" s="411">
        <v>14.313802595359812</v>
      </c>
      <c r="K27" s="409">
        <v>26.251375137513751</v>
      </c>
      <c r="L27" s="409">
        <v>11.915319696752968</v>
      </c>
      <c r="M27" s="409">
        <v>6.9767441860465116</v>
      </c>
      <c r="N27" s="641">
        <v>9.2827936788595427</v>
      </c>
      <c r="O27" s="641">
        <f>+'C24A2'!O27/'C21A2'!O26*100</f>
        <v>8.8290606750470157</v>
      </c>
      <c r="P27" s="641">
        <f>+'C24A2'!P27/'C21A2'!P26*100</f>
        <v>13.83090267848632</v>
      </c>
      <c r="Q27" s="641">
        <f>+'C24A2'!Q27/'C21A2'!Q26*100</f>
        <v>14.728123874684911</v>
      </c>
    </row>
    <row r="28" spans="1:17" ht="55.2">
      <c r="A28" s="1508"/>
      <c r="B28" s="387" t="s">
        <v>148</v>
      </c>
      <c r="C28" s="410">
        <v>8.5260115606936413</v>
      </c>
      <c r="D28" s="410">
        <v>13.920240782543267</v>
      </c>
      <c r="E28" s="410">
        <v>15.034168564920272</v>
      </c>
      <c r="F28" s="410">
        <v>12.272367379255741</v>
      </c>
      <c r="G28" s="410">
        <v>21.774193548387096</v>
      </c>
      <c r="H28" s="410">
        <v>17.464539007092199</v>
      </c>
      <c r="I28" s="410">
        <v>24.335031126202601</v>
      </c>
      <c r="J28" s="411">
        <v>12.767336357744652</v>
      </c>
      <c r="K28" s="409">
        <v>20.106100795755967</v>
      </c>
      <c r="L28" s="409">
        <v>0</v>
      </c>
      <c r="M28" s="409">
        <v>35.57401812688822</v>
      </c>
      <c r="N28" s="641">
        <v>19.455564451561251</v>
      </c>
      <c r="O28" s="641">
        <f>+'C24A2'!O28/'C21A2'!O27*100</f>
        <v>0</v>
      </c>
      <c r="P28" s="641">
        <f>+'C24A2'!P28/'C21A2'!P27*100</f>
        <v>8.3747927031509111</v>
      </c>
      <c r="Q28" s="641">
        <f>+'C24A2'!Q28/'C21A2'!Q27*100</f>
        <v>0</v>
      </c>
    </row>
    <row r="29" spans="1:17" ht="27.6">
      <c r="A29" s="1386"/>
      <c r="B29" s="275" t="s">
        <v>149</v>
      </c>
      <c r="C29" s="414">
        <v>0</v>
      </c>
      <c r="D29" s="414">
        <v>0</v>
      </c>
      <c r="E29" s="414">
        <v>100</v>
      </c>
      <c r="F29" s="414">
        <v>0</v>
      </c>
      <c r="G29" s="414">
        <v>0</v>
      </c>
      <c r="H29" s="414">
        <v>0</v>
      </c>
      <c r="I29" s="414">
        <v>0</v>
      </c>
      <c r="J29" s="415">
        <v>0</v>
      </c>
      <c r="K29" s="416">
        <v>0</v>
      </c>
      <c r="L29" s="416">
        <v>100</v>
      </c>
      <c r="M29" s="416">
        <v>0</v>
      </c>
      <c r="N29" s="416">
        <v>0</v>
      </c>
      <c r="O29" s="416" t="e">
        <f>+'C24A2'!O29/'C21A2'!O28*100</f>
        <v>#DIV/0!</v>
      </c>
      <c r="P29" s="416" t="e">
        <f>+'C24A2'!P29/'C21A2'!P28*100</f>
        <v>#DIV/0!</v>
      </c>
      <c r="Q29" s="416" t="e">
        <f>+'C24A2'!Q29/'C21A2'!Q28*100</f>
        <v>#DIV/0!</v>
      </c>
    </row>
  </sheetData>
  <mergeCells count="6">
    <mergeCell ref="A1:Q1"/>
    <mergeCell ref="A2:B3"/>
    <mergeCell ref="C2:F2"/>
    <mergeCell ref="A4:A29"/>
    <mergeCell ref="G2:Q2"/>
    <mergeCell ref="B4:Q4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</sheetPr>
  <dimension ref="A1:Q29"/>
  <sheetViews>
    <sheetView showGridLines="0" workbookViewId="0">
      <selection activeCell="A2" sqref="A2:B3"/>
    </sheetView>
  </sheetViews>
  <sheetFormatPr baseColWidth="10" defaultColWidth="11.44140625" defaultRowHeight="13.8"/>
  <cols>
    <col min="1" max="1" width="6.44140625" style="11" customWidth="1"/>
    <col min="2" max="2" width="44.88671875" style="11" customWidth="1"/>
    <col min="3" max="17" width="8.33203125" style="11" customWidth="1"/>
    <col min="18" max="16384" width="11.44140625" style="11"/>
  </cols>
  <sheetData>
    <row r="1" spans="1:17" ht="35.25" customHeight="1">
      <c r="A1" s="1377" t="s">
        <v>348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7" ht="24.75" customHeight="1">
      <c r="A2" s="1510" t="s">
        <v>120</v>
      </c>
      <c r="B2" s="1511"/>
      <c r="C2" s="1492" t="s">
        <v>121</v>
      </c>
      <c r="D2" s="1492"/>
      <c r="E2" s="1492"/>
      <c r="F2" s="1514"/>
      <c r="G2" s="1515" t="s">
        <v>122</v>
      </c>
      <c r="H2" s="1515"/>
      <c r="I2" s="1515"/>
      <c r="J2" s="1515"/>
      <c r="K2" s="1515"/>
      <c r="L2" s="1515"/>
      <c r="M2" s="1515"/>
      <c r="N2" s="1515"/>
      <c r="O2" s="1515"/>
      <c r="P2" s="1515"/>
      <c r="Q2" s="1515"/>
    </row>
    <row r="3" spans="1:17" ht="21" customHeight="1">
      <c r="A3" s="1512"/>
      <c r="B3" s="1516"/>
      <c r="C3" s="849">
        <v>2007</v>
      </c>
      <c r="D3" s="849">
        <v>2008</v>
      </c>
      <c r="E3" s="849">
        <v>2009</v>
      </c>
      <c r="F3" s="849">
        <v>2010</v>
      </c>
      <c r="G3" s="850">
        <v>2011</v>
      </c>
      <c r="H3" s="850">
        <v>2012</v>
      </c>
      <c r="I3" s="850">
        <v>2013</v>
      </c>
      <c r="J3" s="850">
        <v>2014</v>
      </c>
      <c r="K3" s="850">
        <v>2015</v>
      </c>
      <c r="L3" s="850">
        <v>2016</v>
      </c>
      <c r="M3" s="850">
        <v>2017</v>
      </c>
      <c r="N3" s="850">
        <v>2018</v>
      </c>
      <c r="O3" s="850">
        <v>2019</v>
      </c>
      <c r="P3" s="850">
        <v>2020</v>
      </c>
      <c r="Q3" s="850">
        <v>2021</v>
      </c>
    </row>
    <row r="4" spans="1:17" ht="22.5" customHeight="1">
      <c r="A4" s="1518" t="s">
        <v>151</v>
      </c>
      <c r="B4" s="1504" t="s">
        <v>199</v>
      </c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1504"/>
      <c r="O4" s="1504"/>
      <c r="P4" s="1504"/>
      <c r="Q4" s="1504"/>
    </row>
    <row r="5" spans="1:17" ht="22.5" customHeight="1">
      <c r="A5" s="1385"/>
      <c r="B5" s="582" t="s">
        <v>151</v>
      </c>
      <c r="C5" s="583">
        <v>38.01228603504169</v>
      </c>
      <c r="D5" s="583">
        <v>38.487139924254983</v>
      </c>
      <c r="E5" s="583">
        <v>42.062634286086329</v>
      </c>
      <c r="F5" s="583">
        <v>46.109236609025729</v>
      </c>
      <c r="G5" s="583">
        <v>50.358454997041548</v>
      </c>
      <c r="H5" s="583">
        <v>50.665041782729801</v>
      </c>
      <c r="I5" s="583">
        <v>46.856205576817935</v>
      </c>
      <c r="J5" s="581">
        <v>51.758147976104304</v>
      </c>
      <c r="K5" s="360">
        <v>46.817191015165115</v>
      </c>
      <c r="L5" s="360">
        <v>43.291750415100935</v>
      </c>
      <c r="M5" s="360">
        <v>48.03923705722071</v>
      </c>
      <c r="N5" s="360">
        <v>39.539526916974033</v>
      </c>
      <c r="O5" s="360">
        <f>+'C24A3'!O5/'C21A3'!O4*100</f>
        <v>36.282156110447197</v>
      </c>
      <c r="P5" s="360">
        <f>+'C24A3'!P5/'C21A3'!P4*100</f>
        <v>29.253776064720867</v>
      </c>
      <c r="Q5" s="360">
        <f>+'C24A3'!Q5/'C21A3'!Q4*100</f>
        <v>29.305772126930819</v>
      </c>
    </row>
    <row r="6" spans="1:17" ht="22.5" customHeight="1">
      <c r="A6" s="1385"/>
      <c r="B6" s="405" t="s">
        <v>271</v>
      </c>
      <c r="C6" s="406">
        <v>3.4183673469387754</v>
      </c>
      <c r="D6" s="406">
        <v>3.8951583545686201</v>
      </c>
      <c r="E6" s="406">
        <v>0.46898815804900923</v>
      </c>
      <c r="F6" s="406">
        <v>4.9176297024834028</v>
      </c>
      <c r="G6" s="406">
        <v>9.2458748124914774</v>
      </c>
      <c r="H6" s="406">
        <v>2.6751697863177077</v>
      </c>
      <c r="I6" s="406">
        <v>3.5938844397379044</v>
      </c>
      <c r="J6" s="417">
        <v>2.3755750731911331</v>
      </c>
      <c r="K6" s="176">
        <v>5.946902654867257</v>
      </c>
      <c r="L6" s="176">
        <v>4.9220308920257185</v>
      </c>
      <c r="M6" s="176">
        <v>3.3093636433928708</v>
      </c>
      <c r="N6" s="626">
        <v>2.7356573393778336</v>
      </c>
      <c r="O6" s="626">
        <f>+'C24A3'!O6/'C21A3'!O5*100</f>
        <v>1.3930696534826741</v>
      </c>
      <c r="P6" s="626">
        <f>+'C24A3'!P6/'C21A3'!P5*100</f>
        <v>1.4121589277166109</v>
      </c>
      <c r="Q6" s="626">
        <f>+'C24A3'!Q6/'C21A3'!Q5*100</f>
        <v>2.7709054923305292</v>
      </c>
    </row>
    <row r="7" spans="1:17" ht="27.6">
      <c r="A7" s="1385"/>
      <c r="B7" s="273" t="s">
        <v>125</v>
      </c>
      <c r="C7" s="410">
        <v>3.4394250513347027</v>
      </c>
      <c r="D7" s="410">
        <v>2.726602800294768</v>
      </c>
      <c r="E7" s="410">
        <v>0</v>
      </c>
      <c r="F7" s="410">
        <v>3.9373990808595201</v>
      </c>
      <c r="G7" s="410">
        <v>9.2458748124914774</v>
      </c>
      <c r="H7" s="410">
        <v>2.6927886619424761</v>
      </c>
      <c r="I7" s="410">
        <v>3.5984095427435387</v>
      </c>
      <c r="J7" s="411">
        <v>1.7759094028826354</v>
      </c>
      <c r="K7" s="409">
        <v>5.946902654867257</v>
      </c>
      <c r="L7" s="409">
        <v>4.0927389294766661</v>
      </c>
      <c r="M7" s="409">
        <v>3.3268558103381265</v>
      </c>
      <c r="N7" s="641">
        <v>1.5973430333702359</v>
      </c>
      <c r="O7" s="641">
        <f>+'C24A3'!O7/'C21A3'!O6*100</f>
        <v>0.92143208834493917</v>
      </c>
      <c r="P7" s="641">
        <f>+'C24A3'!P7/'C21A3'!P6*100</f>
        <v>1.4121589277166109</v>
      </c>
      <c r="Q7" s="641">
        <f>+'C24A3'!Q7/'C21A3'!Q6*100</f>
        <v>1.7111222949169602</v>
      </c>
    </row>
    <row r="8" spans="1:17">
      <c r="A8" s="1385"/>
      <c r="B8" s="387" t="s">
        <v>126</v>
      </c>
      <c r="C8" s="410">
        <v>0</v>
      </c>
      <c r="D8" s="410">
        <v>100</v>
      </c>
      <c r="E8" s="410">
        <v>100</v>
      </c>
      <c r="F8" s="410">
        <v>100</v>
      </c>
      <c r="G8" s="410">
        <v>0</v>
      </c>
      <c r="H8" s="410">
        <v>0</v>
      </c>
      <c r="I8" s="410">
        <v>0</v>
      </c>
      <c r="J8" s="411">
        <v>25.752508361204011</v>
      </c>
      <c r="K8" s="409">
        <v>0</v>
      </c>
      <c r="L8" s="409">
        <v>100</v>
      </c>
      <c r="M8" s="409">
        <v>0</v>
      </c>
      <c r="N8" s="641">
        <v>100</v>
      </c>
      <c r="O8" s="641">
        <f>+'C24A3'!O8/'C21A3'!O7*100</f>
        <v>100</v>
      </c>
      <c r="P8" s="641" t="e">
        <f>+'C24A3'!P8/'C21A3'!P7*100</f>
        <v>#DIV/0!</v>
      </c>
      <c r="Q8" s="641">
        <f>+'C24A3'!Q8/'C21A3'!Q7*100</f>
        <v>64.705882352941174</v>
      </c>
    </row>
    <row r="9" spans="1:17" ht="22.5" customHeight="1">
      <c r="A9" s="1385"/>
      <c r="B9" s="405" t="s">
        <v>276</v>
      </c>
      <c r="C9" s="406">
        <v>25.00692328994738</v>
      </c>
      <c r="D9" s="406">
        <v>43.971631205673759</v>
      </c>
      <c r="E9" s="406">
        <v>31.140760507004671</v>
      </c>
      <c r="F9" s="406">
        <v>34.075962957992218</v>
      </c>
      <c r="G9" s="406">
        <v>46.144578313253007</v>
      </c>
      <c r="H9" s="406">
        <v>43.228200371057511</v>
      </c>
      <c r="I9" s="406">
        <v>48.697148475909536</v>
      </c>
      <c r="J9" s="417">
        <v>51.316957679786924</v>
      </c>
      <c r="K9" s="176">
        <v>25.557869681642369</v>
      </c>
      <c r="L9" s="176">
        <v>32.768668894241976</v>
      </c>
      <c r="M9" s="176">
        <v>46.763514181243202</v>
      </c>
      <c r="N9" s="626">
        <v>33.320107132228941</v>
      </c>
      <c r="O9" s="626">
        <f>+'C24A3'!O9/'C21A3'!O8*100</f>
        <v>24.747298710352041</v>
      </c>
      <c r="P9" s="626">
        <f>+'C24A3'!P9/'C21A3'!P8*100</f>
        <v>12.854442344045369</v>
      </c>
      <c r="Q9" s="626">
        <f>+'C24A3'!Q9/'C21A3'!Q8*100</f>
        <v>19.632110820937889</v>
      </c>
    </row>
    <row r="10" spans="1:17">
      <c r="A10" s="1385"/>
      <c r="B10" s="273" t="s">
        <v>129</v>
      </c>
      <c r="C10" s="410">
        <v>22.943659921385937</v>
      </c>
      <c r="D10" s="410">
        <v>39.903489235337787</v>
      </c>
      <c r="E10" s="410">
        <v>26.14251352976548</v>
      </c>
      <c r="F10" s="410">
        <v>27.119950662966392</v>
      </c>
      <c r="G10" s="410">
        <v>27.039670658682635</v>
      </c>
      <c r="H10" s="410">
        <v>27.474299536383796</v>
      </c>
      <c r="I10" s="410">
        <v>34.726152821708006</v>
      </c>
      <c r="J10" s="411">
        <v>33.483247132898583</v>
      </c>
      <c r="K10" s="409">
        <v>15.099388379204893</v>
      </c>
      <c r="L10" s="409">
        <v>18.935526564567969</v>
      </c>
      <c r="M10" s="409">
        <v>27.465962767435396</v>
      </c>
      <c r="N10" s="641">
        <v>17.497189958786063</v>
      </c>
      <c r="O10" s="641">
        <f>+'C24A3'!O10/'C21A3'!O9*100</f>
        <v>17.542250753308007</v>
      </c>
      <c r="P10" s="641">
        <f>+'C24A3'!P10/'C21A3'!P9*100</f>
        <v>5.9313478041393237</v>
      </c>
      <c r="Q10" s="641">
        <f>+'C24A3'!Q10/'C21A3'!Q9*100</f>
        <v>7.9488531505404687</v>
      </c>
    </row>
    <row r="11" spans="1:17" ht="27.6">
      <c r="A11" s="1385"/>
      <c r="B11" s="387" t="s">
        <v>130</v>
      </c>
      <c r="C11" s="410">
        <v>0</v>
      </c>
      <c r="D11" s="410">
        <v>100</v>
      </c>
      <c r="E11" s="410">
        <v>0</v>
      </c>
      <c r="F11" s="410">
        <v>0</v>
      </c>
      <c r="G11" s="410">
        <v>100</v>
      </c>
      <c r="H11" s="410">
        <v>0</v>
      </c>
      <c r="I11" s="410">
        <v>100</v>
      </c>
      <c r="J11" s="411">
        <v>100</v>
      </c>
      <c r="K11" s="409">
        <v>0</v>
      </c>
      <c r="L11" s="409">
        <v>100</v>
      </c>
      <c r="M11" s="409">
        <v>100</v>
      </c>
      <c r="N11" s="641">
        <v>66.666666666666657</v>
      </c>
      <c r="O11" s="641">
        <f>+'C24A3'!O11/'C21A3'!O10*100</f>
        <v>100</v>
      </c>
      <c r="P11" s="641" t="e">
        <f>+'C24A3'!P11/'C21A3'!P10*100</f>
        <v>#DIV/0!</v>
      </c>
      <c r="Q11" s="641">
        <f>+'C24A3'!Q11/'C21A3'!Q10*100</f>
        <v>100</v>
      </c>
    </row>
    <row r="12" spans="1:17" ht="27.6">
      <c r="A12" s="1385"/>
      <c r="B12" s="387" t="s">
        <v>131</v>
      </c>
      <c r="C12" s="410">
        <v>100</v>
      </c>
      <c r="D12" s="410">
        <v>100</v>
      </c>
      <c r="E12" s="410">
        <v>100</v>
      </c>
      <c r="F12" s="410">
        <v>95.189003436426106</v>
      </c>
      <c r="G12" s="410">
        <v>100</v>
      </c>
      <c r="H12" s="410">
        <v>100</v>
      </c>
      <c r="I12" s="410">
        <v>100</v>
      </c>
      <c r="J12" s="411">
        <v>0</v>
      </c>
      <c r="K12" s="409">
        <v>0</v>
      </c>
      <c r="L12" s="409">
        <v>100</v>
      </c>
      <c r="M12" s="409">
        <v>100</v>
      </c>
      <c r="N12" s="641">
        <v>0</v>
      </c>
      <c r="O12" s="641">
        <f>+'C24A3'!O12/'C21A3'!O11*100</f>
        <v>100</v>
      </c>
      <c r="P12" s="641">
        <f>+'C24A3'!P12/'C21A3'!P11*100</f>
        <v>100</v>
      </c>
      <c r="Q12" s="641">
        <f>+'C24A3'!Q12/'C21A3'!Q11*100</f>
        <v>100</v>
      </c>
    </row>
    <row r="13" spans="1:17">
      <c r="A13" s="1385"/>
      <c r="B13" s="387" t="s">
        <v>132</v>
      </c>
      <c r="C13" s="410">
        <v>63.28358208955224</v>
      </c>
      <c r="D13" s="410">
        <v>66.527196652719667</v>
      </c>
      <c r="E13" s="410">
        <v>57.461406518010293</v>
      </c>
      <c r="F13" s="410">
        <v>74.629080118694361</v>
      </c>
      <c r="G13" s="410">
        <v>92.00515796260477</v>
      </c>
      <c r="H13" s="410">
        <v>94.828791055206153</v>
      </c>
      <c r="I13" s="410">
        <v>81.147540983606561</v>
      </c>
      <c r="J13" s="411">
        <v>89.618320610687022</v>
      </c>
      <c r="K13" s="409">
        <v>70.143613000755849</v>
      </c>
      <c r="L13" s="409">
        <v>95.993756503642032</v>
      </c>
      <c r="M13" s="409">
        <v>93.260251725537955</v>
      </c>
      <c r="N13" s="641">
        <v>98.341968911917093</v>
      </c>
      <c r="O13" s="641">
        <f>+'C24A3'!O13/'C21A3'!O12*100</f>
        <v>79.298642533936643</v>
      </c>
      <c r="P13" s="641">
        <f>+'C24A3'!P13/'C21A3'!P12*100</f>
        <v>26.799653078924546</v>
      </c>
      <c r="Q13" s="641">
        <f>+'C24A3'!Q13/'C21A3'!Q12*100</f>
        <v>88.849765258215967</v>
      </c>
    </row>
    <row r="14" spans="1:17" ht="22.5" customHeight="1">
      <c r="A14" s="1385"/>
      <c r="B14" s="405" t="s">
        <v>197</v>
      </c>
      <c r="C14" s="406">
        <v>44.966669343827803</v>
      </c>
      <c r="D14" s="406">
        <v>42.418064676771763</v>
      </c>
      <c r="E14" s="406">
        <v>49.247173816458506</v>
      </c>
      <c r="F14" s="406">
        <v>53.154079652329692</v>
      </c>
      <c r="G14" s="406">
        <v>56.111975116640743</v>
      </c>
      <c r="H14" s="406">
        <v>59.945576621609632</v>
      </c>
      <c r="I14" s="406">
        <v>55.743567621724665</v>
      </c>
      <c r="J14" s="417">
        <v>59.792027729636047</v>
      </c>
      <c r="K14" s="408">
        <v>55.740994879513629</v>
      </c>
      <c r="L14" s="408">
        <v>53.340292275574107</v>
      </c>
      <c r="M14" s="408">
        <v>56.647937348976683</v>
      </c>
      <c r="N14" s="408">
        <v>46.920650730411687</v>
      </c>
      <c r="O14" s="408">
        <f>+'C24A3'!O14/'C21A3'!O13*100</f>
        <v>44.525668257427384</v>
      </c>
      <c r="P14" s="408">
        <f>+'C24A3'!P14/'C21A3'!P13*100</f>
        <v>39.087351801740418</v>
      </c>
      <c r="Q14" s="408">
        <f>+'C24A3'!Q14/'C21A3'!Q13*100</f>
        <v>36.828096118299449</v>
      </c>
    </row>
    <row r="15" spans="1:17" ht="27.6">
      <c r="A15" s="1385"/>
      <c r="B15" s="273" t="s">
        <v>135</v>
      </c>
      <c r="C15" s="410">
        <v>47.698113207547173</v>
      </c>
      <c r="D15" s="410">
        <v>47.417459028142765</v>
      </c>
      <c r="E15" s="410">
        <v>49.1313220451161</v>
      </c>
      <c r="F15" s="410">
        <v>49.930322580645161</v>
      </c>
      <c r="G15" s="410">
        <v>55.937813440320959</v>
      </c>
      <c r="H15" s="410">
        <v>60.756035833366809</v>
      </c>
      <c r="I15" s="410">
        <v>54.821018620865573</v>
      </c>
      <c r="J15" s="411">
        <v>62.261492173515634</v>
      </c>
      <c r="K15" s="409">
        <v>56.937161523252811</v>
      </c>
      <c r="L15" s="409">
        <v>52.996537334635526</v>
      </c>
      <c r="M15" s="409">
        <v>51.596694489431506</v>
      </c>
      <c r="N15" s="641">
        <v>57.184914067472945</v>
      </c>
      <c r="O15" s="641">
        <f>+'C24A3'!O15/'C21A3'!O14*100</f>
        <v>44.205250400558725</v>
      </c>
      <c r="P15" s="641">
        <f>+'C24A3'!P15/'C21A3'!P14*100</f>
        <v>34.93921430724405</v>
      </c>
      <c r="Q15" s="641">
        <f>+'C24A3'!Q15/'C21A3'!Q14*100</f>
        <v>33.661417322834644</v>
      </c>
    </row>
    <row r="16" spans="1:17">
      <c r="A16" s="1385"/>
      <c r="B16" s="387" t="s">
        <v>136</v>
      </c>
      <c r="C16" s="410">
        <v>71.150278293135443</v>
      </c>
      <c r="D16" s="410">
        <v>75.439531166755458</v>
      </c>
      <c r="E16" s="410">
        <v>89.141599413059424</v>
      </c>
      <c r="F16" s="410">
        <v>86.334661354581669</v>
      </c>
      <c r="G16" s="410">
        <v>72.879684418145956</v>
      </c>
      <c r="H16" s="410">
        <v>85.682038052241211</v>
      </c>
      <c r="I16" s="410">
        <v>92.47600767754318</v>
      </c>
      <c r="J16" s="411">
        <v>95.726157499010682</v>
      </c>
      <c r="K16" s="409">
        <v>93.839218632607057</v>
      </c>
      <c r="L16" s="409">
        <v>86.567164179104466</v>
      </c>
      <c r="M16" s="409">
        <v>88.653846153846146</v>
      </c>
      <c r="N16" s="641">
        <v>59.068454481298517</v>
      </c>
      <c r="O16" s="641">
        <f>+'C24A3'!O16/'C21A3'!O15*100</f>
        <v>67.733333333333334</v>
      </c>
      <c r="P16" s="641">
        <f>+'C24A3'!P16/'C21A3'!P15*100</f>
        <v>65.156794425087099</v>
      </c>
      <c r="Q16" s="641">
        <f>+'C24A3'!Q16/'C21A3'!Q15*100</f>
        <v>36.761487964989058</v>
      </c>
    </row>
    <row r="17" spans="1:17">
      <c r="A17" s="1385"/>
      <c r="B17" s="387" t="s">
        <v>137</v>
      </c>
      <c r="C17" s="410">
        <v>39.76659372720642</v>
      </c>
      <c r="D17" s="410">
        <v>50.290491710358509</v>
      </c>
      <c r="E17" s="410">
        <v>46.121403825877387</v>
      </c>
      <c r="F17" s="410">
        <v>53.643216080402013</v>
      </c>
      <c r="G17" s="410">
        <v>54.88594762038862</v>
      </c>
      <c r="H17" s="410">
        <v>51.379496889369761</v>
      </c>
      <c r="I17" s="410">
        <v>49.028452463566971</v>
      </c>
      <c r="J17" s="411">
        <v>53.573219658976932</v>
      </c>
      <c r="K17" s="409">
        <v>47.635596375822267</v>
      </c>
      <c r="L17" s="409">
        <v>47.838447211057741</v>
      </c>
      <c r="M17" s="409">
        <v>55.547240411599631</v>
      </c>
      <c r="N17" s="641">
        <v>38.160552002692697</v>
      </c>
      <c r="O17" s="641">
        <f>+'C24A3'!O17/'C21A3'!O16*100</f>
        <v>41.928540680154974</v>
      </c>
      <c r="P17" s="641">
        <f>+'C24A3'!P17/'C21A3'!P16*100</f>
        <v>33.2015065913371</v>
      </c>
      <c r="Q17" s="641">
        <f>+'C24A3'!Q17/'C21A3'!Q16*100</f>
        <v>35.136918508742987</v>
      </c>
    </row>
    <row r="18" spans="1:17">
      <c r="A18" s="1385"/>
      <c r="B18" s="387" t="s">
        <v>138</v>
      </c>
      <c r="C18" s="410">
        <v>63.779527559055119</v>
      </c>
      <c r="D18" s="410">
        <v>49.773755656108598</v>
      </c>
      <c r="E18" s="410">
        <v>38.20754716981132</v>
      </c>
      <c r="F18" s="410">
        <v>70.275229357798167</v>
      </c>
      <c r="G18" s="410">
        <v>72.143774069319647</v>
      </c>
      <c r="H18" s="410">
        <v>84.546472564389703</v>
      </c>
      <c r="I18" s="410">
        <v>89.498970487302671</v>
      </c>
      <c r="J18" s="411">
        <v>76.23456790123457</v>
      </c>
      <c r="K18" s="409">
        <v>100</v>
      </c>
      <c r="L18" s="409">
        <v>65.822784810126578</v>
      </c>
      <c r="M18" s="409">
        <v>100</v>
      </c>
      <c r="N18" s="641">
        <v>83.033033033033036</v>
      </c>
      <c r="O18" s="641">
        <f>+'C24A3'!O18/'C21A3'!O17*100</f>
        <v>67.312729177579882</v>
      </c>
      <c r="P18" s="641">
        <f>+'C24A3'!P18/'C21A3'!P17*100</f>
        <v>100</v>
      </c>
      <c r="Q18" s="641">
        <f>+'C24A3'!Q18/'C21A3'!Q17*100</f>
        <v>100</v>
      </c>
    </row>
    <row r="19" spans="1:17">
      <c r="A19" s="1385"/>
      <c r="B19" s="387" t="s">
        <v>139</v>
      </c>
      <c r="C19" s="410">
        <v>81.977159172019981</v>
      </c>
      <c r="D19" s="410">
        <v>96.272073250490521</v>
      </c>
      <c r="E19" s="410">
        <v>94.707429322813937</v>
      </c>
      <c r="F19" s="410">
        <v>94.956206584113559</v>
      </c>
      <c r="G19" s="410">
        <v>91.24183006535948</v>
      </c>
      <c r="H19" s="410">
        <v>100</v>
      </c>
      <c r="I19" s="410">
        <v>96.782679077296635</v>
      </c>
      <c r="J19" s="411">
        <v>95.676838810641627</v>
      </c>
      <c r="K19" s="409">
        <v>98.212709620476616</v>
      </c>
      <c r="L19" s="409">
        <v>83.567271482369051</v>
      </c>
      <c r="M19" s="409">
        <v>100</v>
      </c>
      <c r="N19" s="641">
        <v>96.720575022461816</v>
      </c>
      <c r="O19" s="641">
        <f>+'C24A3'!O19/'C21A3'!O18*100</f>
        <v>92.51040221914009</v>
      </c>
      <c r="P19" s="641">
        <f>+'C24A3'!P19/'C21A3'!P18*100</f>
        <v>95.84748961872404</v>
      </c>
      <c r="Q19" s="641">
        <f>+'C24A3'!Q19/'C21A3'!Q18*100</f>
        <v>96.147110332749563</v>
      </c>
    </row>
    <row r="20" spans="1:17">
      <c r="A20" s="1385"/>
      <c r="B20" s="387" t="s">
        <v>140</v>
      </c>
      <c r="C20" s="410">
        <v>86.04407135362014</v>
      </c>
      <c r="D20" s="410">
        <v>51.645569620253163</v>
      </c>
      <c r="E20" s="410">
        <v>100</v>
      </c>
      <c r="F20" s="410">
        <v>100</v>
      </c>
      <c r="G20" s="410">
        <v>100</v>
      </c>
      <c r="H20" s="410">
        <v>0</v>
      </c>
      <c r="I20" s="410">
        <v>92.915309446254071</v>
      </c>
      <c r="J20" s="411">
        <v>62.974939369442197</v>
      </c>
      <c r="K20" s="409">
        <v>100</v>
      </c>
      <c r="L20" s="409">
        <v>79.603960396039611</v>
      </c>
      <c r="M20" s="409">
        <v>82.857142857142861</v>
      </c>
      <c r="N20" s="641">
        <v>100</v>
      </c>
      <c r="O20" s="641">
        <f>+'C24A3'!O20/'C21A3'!O19*100</f>
        <v>56.958762886597938</v>
      </c>
      <c r="P20" s="641" t="e">
        <f>+'C24A3'!P20/'C21A3'!P19*100</f>
        <v>#DIV/0!</v>
      </c>
      <c r="Q20" s="641">
        <f>+'C24A3'!Q20/'C21A3'!Q19*100</f>
        <v>87.323943661971825</v>
      </c>
    </row>
    <row r="21" spans="1:17">
      <c r="A21" s="1385"/>
      <c r="B21" s="387" t="s">
        <v>141</v>
      </c>
      <c r="C21" s="410">
        <v>73.48193697156033</v>
      </c>
      <c r="D21" s="410">
        <v>35.399239543726239</v>
      </c>
      <c r="E21" s="410">
        <v>63.149711239449132</v>
      </c>
      <c r="F21" s="410">
        <v>61.476683937823836</v>
      </c>
      <c r="G21" s="410">
        <v>73.545162441984999</v>
      </c>
      <c r="H21" s="410">
        <v>96.245583038869256</v>
      </c>
      <c r="I21" s="410">
        <v>76.709282934963881</v>
      </c>
      <c r="J21" s="411">
        <v>77.073028804189704</v>
      </c>
      <c r="K21" s="409">
        <v>68.75</v>
      </c>
      <c r="L21" s="409">
        <v>66.748971193415642</v>
      </c>
      <c r="M21" s="409">
        <v>68.291139240506325</v>
      </c>
      <c r="N21" s="641">
        <v>54.893104486600421</v>
      </c>
      <c r="O21" s="641">
        <f>+'C24A3'!O21/'C21A3'!O20*100</f>
        <v>73.282732447817835</v>
      </c>
      <c r="P21" s="641">
        <f>+'C24A3'!P21/'C21A3'!P20*100</f>
        <v>33.577614923384409</v>
      </c>
      <c r="Q21" s="641">
        <f>+'C24A3'!Q21/'C21A3'!Q20*100</f>
        <v>36.912751677852349</v>
      </c>
    </row>
    <row r="22" spans="1:17">
      <c r="A22" s="1385"/>
      <c r="B22" s="387" t="s">
        <v>142</v>
      </c>
      <c r="C22" s="410">
        <v>70.485619990570484</v>
      </c>
      <c r="D22" s="410">
        <v>79.439890710382514</v>
      </c>
      <c r="E22" s="410">
        <v>85.203657522859515</v>
      </c>
      <c r="F22" s="410">
        <v>86.540084388185662</v>
      </c>
      <c r="G22" s="410">
        <v>74.639175257731964</v>
      </c>
      <c r="H22" s="410">
        <v>66.223162987602052</v>
      </c>
      <c r="I22" s="410">
        <v>47.897934386391249</v>
      </c>
      <c r="J22" s="411">
        <v>80.654420206659012</v>
      </c>
      <c r="K22" s="409">
        <v>68.858869534305015</v>
      </c>
      <c r="L22" s="409">
        <v>59.717008374241985</v>
      </c>
      <c r="M22" s="409">
        <v>70.497201185380305</v>
      </c>
      <c r="N22" s="641">
        <v>81.934452438049561</v>
      </c>
      <c r="O22" s="641">
        <f>+'C24A3'!O22/'C21A3'!O21*100</f>
        <v>63.748553798688775</v>
      </c>
      <c r="P22" s="641">
        <f>+'C24A3'!P22/'C21A3'!P21*100</f>
        <v>70.015298317185113</v>
      </c>
      <c r="Q22" s="641">
        <f>+'C24A3'!Q22/'C21A3'!Q21*100</f>
        <v>43.011103853690393</v>
      </c>
    </row>
    <row r="23" spans="1:17" ht="27.6">
      <c r="A23" s="1385"/>
      <c r="B23" s="387" t="s">
        <v>143</v>
      </c>
      <c r="C23" s="410">
        <v>86.112216474333465</v>
      </c>
      <c r="D23" s="410">
        <v>85.685785536159599</v>
      </c>
      <c r="E23" s="410">
        <v>94.877344877344882</v>
      </c>
      <c r="F23" s="410">
        <v>97.84482758620689</v>
      </c>
      <c r="G23" s="410">
        <v>79.886885825379991</v>
      </c>
      <c r="H23" s="410">
        <v>96.957163958641075</v>
      </c>
      <c r="I23" s="410">
        <v>89.529379003063212</v>
      </c>
      <c r="J23" s="411">
        <v>88.126286890871654</v>
      </c>
      <c r="K23" s="409">
        <v>96.326407708521529</v>
      </c>
      <c r="L23" s="409">
        <v>93.443419135502666</v>
      </c>
      <c r="M23" s="409">
        <v>96.481203007518801</v>
      </c>
      <c r="N23" s="641">
        <v>85.512073272273099</v>
      </c>
      <c r="O23" s="641">
        <f>+'C24A3'!O23/'C21A3'!O22*100</f>
        <v>94.460832513929859</v>
      </c>
      <c r="P23" s="641">
        <f>+'C24A3'!P23/'C21A3'!P22*100</f>
        <v>70.073225087551734</v>
      </c>
      <c r="Q23" s="641">
        <f>+'C24A3'!Q23/'C21A3'!Q22*100</f>
        <v>97.268016957136126</v>
      </c>
    </row>
    <row r="24" spans="1:17">
      <c r="A24" s="1385"/>
      <c r="B24" s="387" t="s">
        <v>144</v>
      </c>
      <c r="C24" s="410">
        <v>59.377738825591585</v>
      </c>
      <c r="D24" s="410">
        <v>60.131976904041792</v>
      </c>
      <c r="E24" s="410">
        <v>64.023210831721471</v>
      </c>
      <c r="F24" s="410">
        <v>87.967115097159947</v>
      </c>
      <c r="G24" s="410">
        <v>76.734505087881587</v>
      </c>
      <c r="H24" s="410">
        <v>75.023357209592021</v>
      </c>
      <c r="I24" s="410">
        <v>69.471379418204577</v>
      </c>
      <c r="J24" s="411">
        <v>60.010735373054217</v>
      </c>
      <c r="K24" s="409">
        <v>75.031289111389228</v>
      </c>
      <c r="L24" s="409">
        <v>68.02301685162351</v>
      </c>
      <c r="M24" s="409">
        <v>73.535353535353536</v>
      </c>
      <c r="N24" s="641">
        <v>57.051282051282051</v>
      </c>
      <c r="O24" s="641">
        <f>+'C24A3'!O24/'C21A3'!O23*100</f>
        <v>72.411128284389491</v>
      </c>
      <c r="P24" s="641">
        <f>+'C24A3'!P24/'C21A3'!P23*100</f>
        <v>77.558348294434467</v>
      </c>
      <c r="Q24" s="641">
        <f>+'C24A3'!Q24/'C21A3'!Q23*100</f>
        <v>24.289405684754524</v>
      </c>
    </row>
    <row r="25" spans="1:17" ht="27.6">
      <c r="A25" s="1385"/>
      <c r="B25" s="387" t="s">
        <v>145</v>
      </c>
      <c r="C25" s="410">
        <v>43.44109996283909</v>
      </c>
      <c r="D25" s="410">
        <v>36.724832214765101</v>
      </c>
      <c r="E25" s="410">
        <v>41.068981269986296</v>
      </c>
      <c r="F25" s="410">
        <v>64.64609800362976</v>
      </c>
      <c r="G25" s="410">
        <v>41.619115549215408</v>
      </c>
      <c r="H25" s="410">
        <v>51.666666666666671</v>
      </c>
      <c r="I25" s="410">
        <v>44.602851323828915</v>
      </c>
      <c r="J25" s="411">
        <v>59.864687909209955</v>
      </c>
      <c r="K25" s="409">
        <v>68.421052631578945</v>
      </c>
      <c r="L25" s="409">
        <v>54.530166071053188</v>
      </c>
      <c r="M25" s="409">
        <v>45.05723204994797</v>
      </c>
      <c r="N25" s="641">
        <v>40.14026402640264</v>
      </c>
      <c r="O25" s="641">
        <f>+'C24A3'!O25/'C21A3'!O24*100</f>
        <v>45.649106302916273</v>
      </c>
      <c r="P25" s="641">
        <f>+'C24A3'!P25/'C21A3'!P24*100</f>
        <v>35.470494417862838</v>
      </c>
      <c r="Q25" s="641">
        <f>+'C24A3'!Q25/'C21A3'!Q24*100</f>
        <v>31.213662790697676</v>
      </c>
    </row>
    <row r="26" spans="1:17">
      <c r="A26" s="1385"/>
      <c r="B26" s="387" t="s">
        <v>146</v>
      </c>
      <c r="C26" s="410">
        <v>70.783132530120483</v>
      </c>
      <c r="D26" s="410">
        <v>55.779427359490988</v>
      </c>
      <c r="E26" s="410">
        <v>68.31103678929766</v>
      </c>
      <c r="F26" s="410">
        <v>88.933873144399456</v>
      </c>
      <c r="G26" s="410">
        <v>84.859154929577457</v>
      </c>
      <c r="H26" s="410">
        <v>58.059384941675503</v>
      </c>
      <c r="I26" s="410">
        <v>70.992366412213741</v>
      </c>
      <c r="J26" s="411">
        <v>75.728987993138944</v>
      </c>
      <c r="K26" s="409">
        <v>34.47674418604651</v>
      </c>
      <c r="L26" s="409">
        <v>74.223602484472053</v>
      </c>
      <c r="M26" s="409">
        <v>33.503401360544217</v>
      </c>
      <c r="N26" s="641">
        <v>47.289719626168228</v>
      </c>
      <c r="O26" s="641">
        <f>+'C24A3'!O26/'C21A3'!O25*100</f>
        <v>44.771241830065364</v>
      </c>
      <c r="P26" s="641">
        <f>+'C24A3'!P26/'C21A3'!P25*100</f>
        <v>0</v>
      </c>
      <c r="Q26" s="641">
        <f>+'C24A3'!Q26/'C21A3'!Q25*100</f>
        <v>54.929577464788736</v>
      </c>
    </row>
    <row r="27" spans="1:17">
      <c r="A27" s="1385"/>
      <c r="B27" s="387" t="s">
        <v>147</v>
      </c>
      <c r="C27" s="410">
        <v>7.5869624760339631</v>
      </c>
      <c r="D27" s="410">
        <v>8.6946440992348712</v>
      </c>
      <c r="E27" s="410">
        <v>14.986376021798364</v>
      </c>
      <c r="F27" s="410">
        <v>30.020562028786841</v>
      </c>
      <c r="G27" s="410">
        <v>6.8823124569855469</v>
      </c>
      <c r="H27" s="410">
        <v>27.991827203736136</v>
      </c>
      <c r="I27" s="410">
        <v>24.736578023080781</v>
      </c>
      <c r="J27" s="411">
        <v>16.554940250655786</v>
      </c>
      <c r="K27" s="409">
        <v>9.9135446685878961</v>
      </c>
      <c r="L27" s="409">
        <v>26.991002999000337</v>
      </c>
      <c r="M27" s="409">
        <v>16.362407031778229</v>
      </c>
      <c r="N27" s="641">
        <v>7.807183364839319</v>
      </c>
      <c r="O27" s="641">
        <f>+'C24A3'!O27/'C21A3'!O26*100</f>
        <v>3.4079999999999999</v>
      </c>
      <c r="P27" s="641">
        <f>+'C24A3'!P27/'C21A3'!P26*100</f>
        <v>0</v>
      </c>
      <c r="Q27" s="641">
        <f>+'C24A3'!Q27/'C21A3'!Q26*100</f>
        <v>12.913026965438663</v>
      </c>
    </row>
    <row r="28" spans="1:17" ht="55.2">
      <c r="A28" s="1385"/>
      <c r="B28" s="387" t="s">
        <v>148</v>
      </c>
      <c r="C28" s="410">
        <v>8.1736668239735728</v>
      </c>
      <c r="D28" s="410">
        <v>6.2123398115929724</v>
      </c>
      <c r="E28" s="410">
        <v>8.9881235154394297</v>
      </c>
      <c r="F28" s="410">
        <v>6.6168518336446756</v>
      </c>
      <c r="G28" s="410">
        <v>17.460947842202806</v>
      </c>
      <c r="H28" s="410">
        <v>17.709285621000394</v>
      </c>
      <c r="I28" s="410">
        <v>12.143852095732557</v>
      </c>
      <c r="J28" s="411">
        <v>15.39671836367723</v>
      </c>
      <c r="K28" s="409">
        <v>7.6592374703020702</v>
      </c>
      <c r="L28" s="409">
        <v>3.5408625608323545</v>
      </c>
      <c r="M28" s="409">
        <v>13.289450275751646</v>
      </c>
      <c r="N28" s="641">
        <v>2.0164499867338819</v>
      </c>
      <c r="O28" s="641">
        <f>+'C24A3'!O28/'C21A3'!O27*100</f>
        <v>4.3938058668009567</v>
      </c>
      <c r="P28" s="641">
        <f>+'C24A3'!P28/'C21A3'!P27*100</f>
        <v>2.3026315789473681</v>
      </c>
      <c r="Q28" s="641">
        <f>+'C24A3'!Q28/'C21A3'!Q27*100</f>
        <v>14.849692140528795</v>
      </c>
    </row>
    <row r="29" spans="1:17" ht="27.6">
      <c r="A29" s="1386"/>
      <c r="B29" s="275" t="s">
        <v>149</v>
      </c>
      <c r="C29" s="358">
        <v>100</v>
      </c>
      <c r="D29" s="412">
        <v>0</v>
      </c>
      <c r="E29" s="412">
        <v>0</v>
      </c>
      <c r="F29" s="412">
        <v>0</v>
      </c>
      <c r="G29" s="412">
        <v>0</v>
      </c>
      <c r="H29" s="412">
        <v>0</v>
      </c>
      <c r="I29" s="412">
        <v>0</v>
      </c>
      <c r="J29" s="413">
        <v>0</v>
      </c>
      <c r="K29" s="358">
        <v>0</v>
      </c>
      <c r="L29" s="358">
        <v>0</v>
      </c>
      <c r="M29" s="358">
        <v>0</v>
      </c>
      <c r="N29" s="358">
        <v>0</v>
      </c>
      <c r="O29" s="358" t="e">
        <f>+'C24A3'!O29/'C21A3'!O28*100</f>
        <v>#DIV/0!</v>
      </c>
      <c r="P29" s="358" t="e">
        <f>+'C24A3'!P29/'C21A3'!P28*100</f>
        <v>#DIV/0!</v>
      </c>
      <c r="Q29" s="358" t="e">
        <f>+'C24A3'!Q29/'C21A3'!Q28*100</f>
        <v>#DIV/0!</v>
      </c>
    </row>
  </sheetData>
  <mergeCells count="6">
    <mergeCell ref="A1:Q1"/>
    <mergeCell ref="A2:B3"/>
    <mergeCell ref="C2:F2"/>
    <mergeCell ref="A4:A29"/>
    <mergeCell ref="G2:Q2"/>
    <mergeCell ref="B4:Q4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</sheetPr>
  <dimension ref="A1:Y21"/>
  <sheetViews>
    <sheetView showGridLines="0" showWhiteSpace="0" workbookViewId="0">
      <selection sqref="A1:Q1"/>
    </sheetView>
  </sheetViews>
  <sheetFormatPr baseColWidth="10" defaultColWidth="11.44140625" defaultRowHeight="13.8"/>
  <cols>
    <col min="1" max="1" width="7.6640625" style="11" customWidth="1"/>
    <col min="2" max="2" width="33.33203125" style="11" bestFit="1" customWidth="1"/>
    <col min="3" max="17" width="7.6640625" style="11" customWidth="1"/>
    <col min="18" max="16384" width="11.44140625" style="11"/>
  </cols>
  <sheetData>
    <row r="1" spans="1:25" ht="30" customHeight="1">
      <c r="A1" s="1522" t="s">
        <v>630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</row>
    <row r="2" spans="1:25" ht="30.75" customHeight="1">
      <c r="A2" s="1519" t="s">
        <v>233</v>
      </c>
      <c r="B2" s="1519"/>
      <c r="C2" s="451">
        <v>2007</v>
      </c>
      <c r="D2" s="451">
        <v>2008</v>
      </c>
      <c r="E2" s="451">
        <v>2009</v>
      </c>
      <c r="F2" s="451">
        <v>2010</v>
      </c>
      <c r="G2" s="451">
        <v>2011</v>
      </c>
      <c r="H2" s="451">
        <v>2012</v>
      </c>
      <c r="I2" s="451">
        <v>2013</v>
      </c>
      <c r="J2" s="451">
        <v>2014</v>
      </c>
      <c r="K2" s="451">
        <v>2015</v>
      </c>
      <c r="L2" s="491">
        <v>2016</v>
      </c>
      <c r="M2" s="577">
        <v>2017</v>
      </c>
      <c r="N2" s="604">
        <v>2018</v>
      </c>
      <c r="O2" s="735">
        <v>2019</v>
      </c>
      <c r="P2" s="844">
        <v>2020</v>
      </c>
      <c r="Q2" s="844">
        <v>2021</v>
      </c>
      <c r="R2" s="424"/>
      <c r="S2" s="424"/>
      <c r="T2" s="424"/>
      <c r="U2" s="424"/>
      <c r="V2" s="424"/>
      <c r="W2" s="424"/>
      <c r="X2" s="424"/>
      <c r="Y2" s="424"/>
    </row>
    <row r="3" spans="1:25" ht="22.5" customHeight="1">
      <c r="A3" s="1520" t="s">
        <v>277</v>
      </c>
      <c r="B3" s="1521"/>
      <c r="C3" s="1521"/>
      <c r="D3" s="1521"/>
      <c r="E3" s="1521"/>
      <c r="F3" s="1521"/>
      <c r="G3" s="1521"/>
      <c r="H3" s="1521"/>
      <c r="I3" s="1521"/>
      <c r="J3" s="1521"/>
      <c r="K3" s="1521"/>
      <c r="L3" s="1521"/>
      <c r="M3" s="1521"/>
      <c r="N3" s="1521"/>
      <c r="O3" s="1521"/>
      <c r="P3" s="1521"/>
      <c r="Q3" s="1521"/>
      <c r="R3" s="424"/>
      <c r="S3" s="424"/>
      <c r="T3" s="424"/>
      <c r="U3" s="424"/>
      <c r="V3" s="424"/>
      <c r="W3" s="424"/>
      <c r="X3" s="424"/>
      <c r="Y3" s="424"/>
    </row>
    <row r="4" spans="1:25" ht="15" customHeight="1">
      <c r="A4" s="1391" t="s">
        <v>94</v>
      </c>
      <c r="B4" s="664" t="s">
        <v>119</v>
      </c>
      <c r="C4" s="464">
        <f t="shared" ref="C4" si="0">SUM(C5:C9)</f>
        <v>116249</v>
      </c>
      <c r="D4" s="464">
        <f t="shared" ref="D4" si="1">SUM(D5:D9)</f>
        <v>113738</v>
      </c>
      <c r="E4" s="464">
        <f t="shared" ref="E4" si="2">SUM(E5:E9)</f>
        <v>115225</v>
      </c>
      <c r="F4" s="464">
        <f t="shared" ref="F4" si="3">SUM(F5:F9)</f>
        <v>39773</v>
      </c>
      <c r="G4" s="464">
        <f t="shared" ref="G4" si="4">SUM(G5:G9)</f>
        <v>120693</v>
      </c>
      <c r="H4" s="464">
        <f t="shared" ref="H4" si="5">SUM(H5:H9)</f>
        <v>110151</v>
      </c>
      <c r="I4" s="464">
        <f t="shared" ref="I4" si="6">SUM(I5:I9)</f>
        <v>110544</v>
      </c>
      <c r="J4" s="464">
        <f t="shared" ref="J4" si="7">SUM(J5:J9)</f>
        <v>122229</v>
      </c>
      <c r="K4" s="464">
        <f t="shared" ref="K4" si="8">SUM(K5:K9)</f>
        <v>123438</v>
      </c>
      <c r="L4" s="464">
        <f t="shared" ref="L4" si="9">SUM(L5:L9)</f>
        <v>119708</v>
      </c>
      <c r="M4" s="464">
        <f t="shared" ref="M4" si="10">SUM(M5:M9)</f>
        <v>119245</v>
      </c>
      <c r="N4" s="464">
        <f t="shared" ref="N4" si="11">SUM(N5:N9)</f>
        <v>116971</v>
      </c>
      <c r="O4" s="464">
        <f t="shared" ref="O4" si="12">SUM(O5:O9)</f>
        <v>119609</v>
      </c>
      <c r="P4" s="1302" t="s">
        <v>200</v>
      </c>
      <c r="Q4" s="464">
        <f>SUM(Q5:Q9)</f>
        <v>138598</v>
      </c>
      <c r="R4" s="461"/>
      <c r="S4" s="461"/>
      <c r="T4" s="461"/>
      <c r="U4" s="461"/>
      <c r="V4" s="461"/>
      <c r="W4" s="461"/>
      <c r="X4" s="461"/>
      <c r="Y4" s="461"/>
    </row>
    <row r="5" spans="1:25" ht="12.75" customHeight="1">
      <c r="A5" s="1404"/>
      <c r="B5" s="465" t="s">
        <v>589</v>
      </c>
      <c r="C5" s="467">
        <f t="shared" ref="C5:O5" si="13">+C11+C17</f>
        <v>33990</v>
      </c>
      <c r="D5" s="467">
        <f t="shared" si="13"/>
        <v>31685</v>
      </c>
      <c r="E5" s="467">
        <f t="shared" si="13"/>
        <v>35295</v>
      </c>
      <c r="F5" s="467">
        <f t="shared" si="13"/>
        <v>27282</v>
      </c>
      <c r="G5" s="467">
        <f t="shared" si="13"/>
        <v>27616</v>
      </c>
      <c r="H5" s="467">
        <f t="shared" si="13"/>
        <v>25105</v>
      </c>
      <c r="I5" s="467">
        <f t="shared" si="13"/>
        <v>26428</v>
      </c>
      <c r="J5" s="467">
        <f t="shared" si="13"/>
        <v>32533</v>
      </c>
      <c r="K5" s="467">
        <f t="shared" si="13"/>
        <v>32613</v>
      </c>
      <c r="L5" s="467">
        <f t="shared" si="13"/>
        <v>36185</v>
      </c>
      <c r="M5" s="467">
        <f t="shared" si="13"/>
        <v>38705</v>
      </c>
      <c r="N5" s="467">
        <f t="shared" si="13"/>
        <v>40803</v>
      </c>
      <c r="O5" s="467">
        <f t="shared" si="13"/>
        <v>45962</v>
      </c>
      <c r="P5" s="1305" t="s">
        <v>200</v>
      </c>
      <c r="Q5" s="467">
        <f>+Q11+Q17</f>
        <v>56228</v>
      </c>
      <c r="R5" s="461"/>
      <c r="S5" s="462"/>
      <c r="T5" s="462"/>
      <c r="U5" s="462"/>
      <c r="V5" s="462"/>
      <c r="W5" s="462"/>
      <c r="X5" s="462"/>
      <c r="Y5" s="462"/>
    </row>
    <row r="6" spans="1:25" ht="12.75" customHeight="1">
      <c r="A6" s="1404"/>
      <c r="B6" s="465" t="s">
        <v>235</v>
      </c>
      <c r="C6" s="467">
        <f t="shared" ref="C6:Q6" si="14">+C12+C18</f>
        <v>0</v>
      </c>
      <c r="D6" s="467">
        <f t="shared" si="14"/>
        <v>0</v>
      </c>
      <c r="E6" s="467">
        <f t="shared" si="14"/>
        <v>0</v>
      </c>
      <c r="F6" s="467">
        <f t="shared" si="14"/>
        <v>0</v>
      </c>
      <c r="G6" s="467">
        <f t="shared" si="14"/>
        <v>0</v>
      </c>
      <c r="H6" s="467">
        <f t="shared" si="14"/>
        <v>0</v>
      </c>
      <c r="I6" s="467">
        <f t="shared" si="14"/>
        <v>0</v>
      </c>
      <c r="J6" s="467">
        <f t="shared" si="14"/>
        <v>0</v>
      </c>
      <c r="K6" s="467">
        <f t="shared" si="14"/>
        <v>0</v>
      </c>
      <c r="L6" s="467">
        <f t="shared" si="14"/>
        <v>0</v>
      </c>
      <c r="M6" s="467">
        <f t="shared" si="14"/>
        <v>0</v>
      </c>
      <c r="N6" s="467">
        <f t="shared" si="14"/>
        <v>0</v>
      </c>
      <c r="O6" s="467">
        <f t="shared" si="14"/>
        <v>0</v>
      </c>
      <c r="P6" s="1305" t="s">
        <v>200</v>
      </c>
      <c r="Q6" s="467">
        <f t="shared" si="14"/>
        <v>0</v>
      </c>
      <c r="R6" s="461"/>
      <c r="S6" s="462"/>
      <c r="T6" s="462"/>
      <c r="U6" s="462"/>
      <c r="V6" s="462"/>
      <c r="W6" s="462"/>
      <c r="X6" s="462"/>
      <c r="Y6" s="462"/>
    </row>
    <row r="7" spans="1:25" ht="14.4">
      <c r="A7" s="1404"/>
      <c r="B7" s="465" t="s">
        <v>284</v>
      </c>
      <c r="C7" s="467">
        <f t="shared" ref="C7:Q7" si="15">+C13+C19</f>
        <v>69333</v>
      </c>
      <c r="D7" s="467">
        <f t="shared" si="15"/>
        <v>68124</v>
      </c>
      <c r="E7" s="467">
        <f t="shared" si="15"/>
        <v>61447</v>
      </c>
      <c r="F7" s="467">
        <f t="shared" si="15"/>
        <v>10907</v>
      </c>
      <c r="G7" s="467">
        <f t="shared" si="15"/>
        <v>74314</v>
      </c>
      <c r="H7" s="467">
        <f t="shared" si="15"/>
        <v>65386</v>
      </c>
      <c r="I7" s="467">
        <f t="shared" si="15"/>
        <v>65642</v>
      </c>
      <c r="J7" s="467">
        <f t="shared" si="15"/>
        <v>71595</v>
      </c>
      <c r="K7" s="467">
        <f t="shared" si="15"/>
        <v>69333</v>
      </c>
      <c r="L7" s="467">
        <f t="shared" si="15"/>
        <v>62915</v>
      </c>
      <c r="M7" s="467">
        <f t="shared" si="15"/>
        <v>59569</v>
      </c>
      <c r="N7" s="467">
        <f t="shared" si="15"/>
        <v>54883</v>
      </c>
      <c r="O7" s="467">
        <f t="shared" si="15"/>
        <v>53316</v>
      </c>
      <c r="P7" s="1305" t="s">
        <v>200</v>
      </c>
      <c r="Q7" s="467">
        <f t="shared" si="15"/>
        <v>62022</v>
      </c>
      <c r="R7" s="461"/>
      <c r="S7" s="462"/>
      <c r="T7" s="462"/>
      <c r="U7" s="462"/>
      <c r="V7" s="462"/>
      <c r="W7" s="462"/>
      <c r="X7" s="462"/>
      <c r="Y7" s="462"/>
    </row>
    <row r="8" spans="1:25" ht="14.4">
      <c r="A8" s="1404"/>
      <c r="B8" s="465" t="s">
        <v>238</v>
      </c>
      <c r="C8" s="467">
        <f t="shared" ref="C8:Q8" si="16">+C14+C20</f>
        <v>1871</v>
      </c>
      <c r="D8" s="467">
        <f t="shared" si="16"/>
        <v>2580</v>
      </c>
      <c r="E8" s="467">
        <f t="shared" si="16"/>
        <v>2845</v>
      </c>
      <c r="F8" s="467">
        <f t="shared" si="16"/>
        <v>0</v>
      </c>
      <c r="G8" s="467">
        <f t="shared" si="16"/>
        <v>1437</v>
      </c>
      <c r="H8" s="467">
        <f t="shared" si="16"/>
        <v>2897</v>
      </c>
      <c r="I8" s="467">
        <f t="shared" si="16"/>
        <v>2604</v>
      </c>
      <c r="J8" s="467">
        <f t="shared" si="16"/>
        <v>2381</v>
      </c>
      <c r="K8" s="467">
        <f t="shared" si="16"/>
        <v>3033</v>
      </c>
      <c r="L8" s="467">
        <f t="shared" si="16"/>
        <v>3731</v>
      </c>
      <c r="M8" s="467">
        <f t="shared" si="16"/>
        <v>3547</v>
      </c>
      <c r="N8" s="467">
        <f t="shared" si="16"/>
        <v>3759</v>
      </c>
      <c r="O8" s="467">
        <f t="shared" si="16"/>
        <v>4296</v>
      </c>
      <c r="P8" s="1305" t="s">
        <v>200</v>
      </c>
      <c r="Q8" s="467">
        <f t="shared" si="16"/>
        <v>3744</v>
      </c>
      <c r="R8" s="461"/>
      <c r="T8" s="462"/>
      <c r="U8" s="462"/>
      <c r="V8" s="462"/>
      <c r="W8" s="462"/>
      <c r="X8" s="462"/>
      <c r="Y8" s="462"/>
    </row>
    <row r="9" spans="1:25" ht="14.4">
      <c r="A9" s="1404"/>
      <c r="B9" s="465" t="s">
        <v>240</v>
      </c>
      <c r="C9" s="467">
        <f t="shared" ref="C9:Q9" si="17">+C15+C21</f>
        <v>11055</v>
      </c>
      <c r="D9" s="467">
        <f t="shared" si="17"/>
        <v>11349</v>
      </c>
      <c r="E9" s="467">
        <f t="shared" si="17"/>
        <v>15638</v>
      </c>
      <c r="F9" s="467">
        <f t="shared" si="17"/>
        <v>1584</v>
      </c>
      <c r="G9" s="467">
        <f t="shared" si="17"/>
        <v>17326</v>
      </c>
      <c r="H9" s="467">
        <f t="shared" si="17"/>
        <v>16763</v>
      </c>
      <c r="I9" s="467">
        <f t="shared" si="17"/>
        <v>15870</v>
      </c>
      <c r="J9" s="467">
        <f t="shared" si="17"/>
        <v>15720</v>
      </c>
      <c r="K9" s="467">
        <f t="shared" si="17"/>
        <v>18459</v>
      </c>
      <c r="L9" s="467">
        <f t="shared" si="17"/>
        <v>16877</v>
      </c>
      <c r="M9" s="467">
        <f t="shared" si="17"/>
        <v>17424</v>
      </c>
      <c r="N9" s="467">
        <f t="shared" si="17"/>
        <v>17526</v>
      </c>
      <c r="O9" s="467">
        <f t="shared" si="17"/>
        <v>16035</v>
      </c>
      <c r="P9" s="1305" t="s">
        <v>200</v>
      </c>
      <c r="Q9" s="467">
        <f t="shared" si="17"/>
        <v>16604</v>
      </c>
      <c r="R9" s="461"/>
      <c r="T9" s="462"/>
      <c r="U9" s="462"/>
      <c r="V9" s="462"/>
      <c r="W9" s="462"/>
      <c r="X9" s="462"/>
      <c r="Y9" s="462"/>
    </row>
    <row r="10" spans="1:25" ht="14.4">
      <c r="A10" s="1404"/>
      <c r="B10" s="463" t="s">
        <v>150</v>
      </c>
      <c r="C10" s="464">
        <f t="shared" ref="C10" si="18">SUM(C11:C15)</f>
        <v>28616</v>
      </c>
      <c r="D10" s="464">
        <f t="shared" ref="D10" si="19">SUM(D11:D15)</f>
        <v>27971</v>
      </c>
      <c r="E10" s="464">
        <f t="shared" ref="E10" si="20">SUM(E11:E15)</f>
        <v>30225</v>
      </c>
      <c r="F10" s="464">
        <f t="shared" ref="F10" si="21">SUM(F11:F15)</f>
        <v>15309</v>
      </c>
      <c r="G10" s="464">
        <f t="shared" ref="G10" si="22">SUM(G11:G15)</f>
        <v>33773</v>
      </c>
      <c r="H10" s="464">
        <f t="shared" ref="H10" si="23">SUM(H11:H15)</f>
        <v>27711</v>
      </c>
      <c r="I10" s="464">
        <f t="shared" ref="I10" si="24">SUM(I11:I15)</f>
        <v>28569</v>
      </c>
      <c r="J10" s="464">
        <f t="shared" ref="J10" si="25">SUM(J11:J15)</f>
        <v>32771</v>
      </c>
      <c r="K10" s="464">
        <f t="shared" ref="K10" si="26">SUM(K11:K15)</f>
        <v>69416</v>
      </c>
      <c r="L10" s="464">
        <f t="shared" ref="L10" si="27">SUM(L11:L15)</f>
        <v>36536</v>
      </c>
      <c r="M10" s="464">
        <f t="shared" ref="M10" si="28">SUM(M11:M15)</f>
        <v>37187</v>
      </c>
      <c r="N10" s="464">
        <f t="shared" ref="N10" si="29">SUM(N11:N15)</f>
        <v>35993</v>
      </c>
      <c r="O10" s="464">
        <f t="shared" ref="O10" si="30">SUM(O11:O15)</f>
        <v>40519</v>
      </c>
      <c r="P10" s="1306" t="s">
        <v>200</v>
      </c>
      <c r="Q10" s="464">
        <f>SUM(Q11:Q15)</f>
        <v>56974</v>
      </c>
      <c r="R10" s="461"/>
      <c r="S10" s="461"/>
      <c r="T10" s="461"/>
      <c r="U10" s="461"/>
      <c r="V10" s="461"/>
      <c r="W10" s="461"/>
      <c r="X10" s="461"/>
      <c r="Y10" s="461"/>
    </row>
    <row r="11" spans="1:25" ht="14.4">
      <c r="A11" s="1404"/>
      <c r="B11" s="465" t="s">
        <v>589</v>
      </c>
      <c r="C11" s="467">
        <f>+'C25A2'!C11+'C25A3'!C11</f>
        <v>17032</v>
      </c>
      <c r="D11" s="467">
        <f>+'C25A2'!D11+'C25A3'!D11</f>
        <v>17976</v>
      </c>
      <c r="E11" s="467">
        <f>+'C25A2'!E11+'C25A3'!E11</f>
        <v>18281</v>
      </c>
      <c r="F11" s="467">
        <f>+'C25A2'!F11+'C25A3'!F11</f>
        <v>13704</v>
      </c>
      <c r="G11" s="467">
        <f>+'C25A2'!G11+'C25A3'!G11</f>
        <v>17386</v>
      </c>
      <c r="H11" s="467">
        <f>+'C25A2'!H11+'C25A3'!H11</f>
        <v>14638</v>
      </c>
      <c r="I11" s="467">
        <f>+'C25A2'!I11+'C25A3'!I11</f>
        <v>14841</v>
      </c>
      <c r="J11" s="467">
        <f>+'C25A2'!J11+'C25A3'!J11</f>
        <v>18721</v>
      </c>
      <c r="K11" s="467">
        <f>+'C25A2'!K11+'C25A3'!K11</f>
        <v>16916</v>
      </c>
      <c r="L11" s="467">
        <f>+'C25A2'!L11+'C25A3'!L11</f>
        <v>20165</v>
      </c>
      <c r="M11" s="467">
        <f>+'C25A2'!M11+'C25A3'!M11</f>
        <v>21239</v>
      </c>
      <c r="N11" s="467">
        <f>+'C25A2'!N11+'C25A3'!N11</f>
        <v>20182</v>
      </c>
      <c r="O11" s="467">
        <f>+'C25A2'!O11+'C25A3'!O11</f>
        <v>24576</v>
      </c>
      <c r="P11" s="1305" t="s">
        <v>200</v>
      </c>
      <c r="Q11" s="467">
        <f>+'C25A2'!Q11+'C25A3'!Q11</f>
        <v>34566</v>
      </c>
      <c r="R11" s="462"/>
      <c r="S11" s="462"/>
      <c r="T11" s="462"/>
      <c r="U11" s="462"/>
      <c r="V11" s="462"/>
      <c r="W11" s="462"/>
      <c r="X11" s="462"/>
      <c r="Y11" s="462"/>
    </row>
    <row r="12" spans="1:25" ht="14.4">
      <c r="A12" s="1404"/>
      <c r="B12" s="465" t="s">
        <v>235</v>
      </c>
      <c r="C12" s="467">
        <f>+'C25A2'!C12+'C25A3'!C12</f>
        <v>0</v>
      </c>
      <c r="D12" s="467">
        <f>+'C25A2'!D12+'C25A3'!D12</f>
        <v>0</v>
      </c>
      <c r="E12" s="467">
        <f>+'C25A2'!E12+'C25A3'!E12</f>
        <v>0</v>
      </c>
      <c r="F12" s="467">
        <f>+'C25A2'!F12+'C25A3'!F12</f>
        <v>0</v>
      </c>
      <c r="G12" s="467">
        <f>+'C25A2'!G12+'C25A3'!G12</f>
        <v>0</v>
      </c>
      <c r="H12" s="467">
        <f>+'C25A2'!H12+'C25A3'!H12</f>
        <v>0</v>
      </c>
      <c r="I12" s="467">
        <f>+'C25A2'!I12+'C25A3'!I12</f>
        <v>0</v>
      </c>
      <c r="J12" s="467">
        <f>+'C25A2'!J12+'C25A3'!J12</f>
        <v>0</v>
      </c>
      <c r="K12" s="467">
        <f>+'C25A2'!K12+'C25A3'!K12</f>
        <v>0</v>
      </c>
      <c r="L12" s="467">
        <f>+'C25A2'!L12+'C25A3'!L12</f>
        <v>0</v>
      </c>
      <c r="M12" s="467">
        <f>+'C25A2'!M12+'C25A3'!M12</f>
        <v>0</v>
      </c>
      <c r="N12" s="467">
        <f>+'C25A2'!N12+'C25A3'!N12</f>
        <v>0</v>
      </c>
      <c r="O12" s="467">
        <f>+'C25A2'!O12+'C25A3'!O12</f>
        <v>0</v>
      </c>
      <c r="P12" s="1305" t="s">
        <v>200</v>
      </c>
      <c r="Q12" s="467">
        <f>+'C25A2'!Q12+'C25A3'!Q12</f>
        <v>0</v>
      </c>
      <c r="R12" s="462"/>
      <c r="S12" s="462"/>
      <c r="T12" s="462"/>
      <c r="U12" s="462"/>
      <c r="V12" s="462"/>
      <c r="W12" s="462"/>
      <c r="X12" s="462"/>
      <c r="Y12" s="462"/>
    </row>
    <row r="13" spans="1:25" ht="14.4">
      <c r="A13" s="1404"/>
      <c r="B13" s="465" t="s">
        <v>284</v>
      </c>
      <c r="C13" s="467">
        <f>+'C25A2'!C13+'C25A3'!C13</f>
        <v>2618</v>
      </c>
      <c r="D13" s="467">
        <f>+'C25A2'!D13+'C25A3'!D13</f>
        <v>1352</v>
      </c>
      <c r="E13" s="467">
        <f>+'C25A2'!E13+'C25A3'!E13</f>
        <v>1669</v>
      </c>
      <c r="F13" s="467">
        <f>+'C25A2'!F13+'C25A3'!F13</f>
        <v>909</v>
      </c>
      <c r="G13" s="467">
        <f>+'C25A2'!G13+'C25A3'!G13</f>
        <v>3912</v>
      </c>
      <c r="H13" s="467">
        <f>+'C25A2'!H13+'C25A3'!H13</f>
        <v>1270</v>
      </c>
      <c r="I13" s="467">
        <f>+'C25A2'!I13+'C25A3'!I13</f>
        <v>2372</v>
      </c>
      <c r="J13" s="467">
        <f>+'C25A2'!J13+'C25A3'!J13</f>
        <v>3921</v>
      </c>
      <c r="K13" s="467">
        <f>+'C25A2'!K13+'C25A3'!K13</f>
        <v>36700</v>
      </c>
      <c r="L13" s="467">
        <f>+'C25A2'!L13+'C25A3'!L13</f>
        <v>2526</v>
      </c>
      <c r="M13" s="467">
        <f>+'C25A2'!M13+'C25A3'!M13</f>
        <v>3518</v>
      </c>
      <c r="N13" s="467">
        <f>+'C25A2'!N13+'C25A3'!N13</f>
        <v>3860</v>
      </c>
      <c r="O13" s="467">
        <f>+'C25A2'!O13+'C25A3'!O13</f>
        <v>3453</v>
      </c>
      <c r="P13" s="1305" t="s">
        <v>200</v>
      </c>
      <c r="Q13" s="467">
        <f>+'C25A2'!Q13+'C25A3'!Q13</f>
        <v>7953</v>
      </c>
      <c r="R13" s="462"/>
      <c r="S13" s="462"/>
      <c r="T13" s="462"/>
      <c r="U13" s="462"/>
      <c r="V13" s="462"/>
      <c r="W13" s="462"/>
      <c r="X13" s="462"/>
      <c r="Y13" s="462"/>
    </row>
    <row r="14" spans="1:25" ht="14.4">
      <c r="A14" s="1404"/>
      <c r="B14" s="465" t="s">
        <v>238</v>
      </c>
      <c r="C14" s="467">
        <f>+'C25A2'!C14+'C25A3'!C14</f>
        <v>962</v>
      </c>
      <c r="D14" s="467">
        <f>+'C25A2'!D14+'C25A3'!D14</f>
        <v>1029</v>
      </c>
      <c r="E14" s="467">
        <f>+'C25A2'!E14+'C25A3'!E14</f>
        <v>1652</v>
      </c>
      <c r="F14" s="467">
        <f>+'C25A2'!F14+'C25A3'!F14</f>
        <v>0</v>
      </c>
      <c r="G14" s="467">
        <f>+'C25A2'!G14+'C25A3'!G14</f>
        <v>1065</v>
      </c>
      <c r="H14" s="467">
        <f>+'C25A2'!H14+'C25A3'!H14</f>
        <v>1645</v>
      </c>
      <c r="I14" s="467">
        <f>+'C25A2'!I14+'C25A3'!I14</f>
        <v>1136</v>
      </c>
      <c r="J14" s="467">
        <f>+'C25A2'!J14+'C25A3'!J14</f>
        <v>1425</v>
      </c>
      <c r="K14" s="467">
        <f>+'C25A2'!K14+'C25A3'!K14</f>
        <v>1832</v>
      </c>
      <c r="L14" s="467">
        <f>+'C25A2'!L14+'C25A3'!L14</f>
        <v>2203</v>
      </c>
      <c r="M14" s="467">
        <f>+'C25A2'!M14+'C25A3'!M14</f>
        <v>1501</v>
      </c>
      <c r="N14" s="467">
        <f>+'C25A2'!N14+'C25A3'!N14</f>
        <v>2113</v>
      </c>
      <c r="O14" s="467">
        <f>+'C25A2'!O14+'C25A3'!O14</f>
        <v>2807</v>
      </c>
      <c r="P14" s="1305" t="s">
        <v>200</v>
      </c>
      <c r="Q14" s="467">
        <f>+'C25A2'!Q14+'C25A3'!Q14</f>
        <v>2624</v>
      </c>
      <c r="R14" s="462"/>
      <c r="S14" s="462"/>
      <c r="T14" s="462"/>
      <c r="U14" s="462"/>
      <c r="V14" s="462"/>
      <c r="W14" s="462"/>
      <c r="X14" s="462"/>
      <c r="Y14" s="462"/>
    </row>
    <row r="15" spans="1:25" ht="14.4">
      <c r="A15" s="1404"/>
      <c r="B15" s="465" t="s">
        <v>240</v>
      </c>
      <c r="C15" s="467">
        <f>+'C25A2'!C15+'C25A3'!C15</f>
        <v>8004</v>
      </c>
      <c r="D15" s="467">
        <f>+'C25A2'!D15+'C25A3'!D15</f>
        <v>7614</v>
      </c>
      <c r="E15" s="467">
        <f>+'C25A2'!E15+'C25A3'!E15</f>
        <v>8623</v>
      </c>
      <c r="F15" s="467">
        <f>+'C25A2'!F15+'C25A3'!F15</f>
        <v>696</v>
      </c>
      <c r="G15" s="467">
        <f>+'C25A2'!G15+'C25A3'!G15</f>
        <v>11410</v>
      </c>
      <c r="H15" s="467">
        <f>+'C25A2'!H15+'C25A3'!H15</f>
        <v>10158</v>
      </c>
      <c r="I15" s="467">
        <f>+'C25A2'!I15+'C25A3'!I15</f>
        <v>10220</v>
      </c>
      <c r="J15" s="467">
        <f>+'C25A2'!J15+'C25A3'!J15</f>
        <v>8704</v>
      </c>
      <c r="K15" s="467">
        <f>+'C25A2'!K15+'C25A3'!K15</f>
        <v>13968</v>
      </c>
      <c r="L15" s="467">
        <f>+'C25A2'!L15+'C25A3'!L15</f>
        <v>11642</v>
      </c>
      <c r="M15" s="467">
        <f>+'C25A2'!M15+'C25A3'!M15</f>
        <v>10929</v>
      </c>
      <c r="N15" s="467">
        <f>+'C25A2'!N15+'C25A3'!N15</f>
        <v>9838</v>
      </c>
      <c r="O15" s="467">
        <f>+'C25A2'!O15+'C25A3'!O15</f>
        <v>9683</v>
      </c>
      <c r="P15" s="1305" t="s">
        <v>200</v>
      </c>
      <c r="Q15" s="467">
        <f>+'C25A2'!Q15+'C25A3'!Q15</f>
        <v>11831</v>
      </c>
      <c r="R15" s="462"/>
      <c r="S15" s="462"/>
      <c r="T15" s="462"/>
      <c r="U15" s="462"/>
      <c r="V15" s="462"/>
      <c r="W15" s="462"/>
      <c r="X15" s="462"/>
      <c r="Y15" s="462"/>
    </row>
    <row r="16" spans="1:25" ht="14.4">
      <c r="A16" s="1404"/>
      <c r="B16" s="468" t="s">
        <v>151</v>
      </c>
      <c r="C16" s="464">
        <f t="shared" ref="C16:O16" si="31">SUM(C17:C21)</f>
        <v>87633</v>
      </c>
      <c r="D16" s="464">
        <f t="shared" si="31"/>
        <v>85767</v>
      </c>
      <c r="E16" s="464">
        <f t="shared" si="31"/>
        <v>85000</v>
      </c>
      <c r="F16" s="464">
        <f t="shared" si="31"/>
        <v>24464</v>
      </c>
      <c r="G16" s="464">
        <f t="shared" si="31"/>
        <v>86920</v>
      </c>
      <c r="H16" s="464">
        <f t="shared" si="31"/>
        <v>82440</v>
      </c>
      <c r="I16" s="464">
        <f t="shared" si="31"/>
        <v>81975</v>
      </c>
      <c r="J16" s="464">
        <f t="shared" si="31"/>
        <v>89458</v>
      </c>
      <c r="K16" s="464">
        <f t="shared" si="31"/>
        <v>54022</v>
      </c>
      <c r="L16" s="464">
        <f t="shared" si="31"/>
        <v>83172</v>
      </c>
      <c r="M16" s="464">
        <f t="shared" si="31"/>
        <v>82058</v>
      </c>
      <c r="N16" s="464">
        <f t="shared" si="31"/>
        <v>80978</v>
      </c>
      <c r="O16" s="464">
        <f t="shared" si="31"/>
        <v>79090</v>
      </c>
      <c r="P16" s="1306" t="s">
        <v>200</v>
      </c>
      <c r="Q16" s="464">
        <f>SUM(Q17:Q21)</f>
        <v>81624</v>
      </c>
      <c r="R16" s="461"/>
      <c r="S16" s="461"/>
      <c r="T16" s="461"/>
      <c r="U16" s="461"/>
      <c r="V16" s="461"/>
      <c r="W16" s="461"/>
      <c r="X16" s="461"/>
      <c r="Y16" s="461"/>
    </row>
    <row r="17" spans="1:25" ht="14.4">
      <c r="A17" s="1404"/>
      <c r="B17" s="465" t="s">
        <v>589</v>
      </c>
      <c r="C17" s="467">
        <f>+'C25A2'!C17+'C25A3'!C17</f>
        <v>16958</v>
      </c>
      <c r="D17" s="467">
        <f>+'C25A2'!D17+'C25A3'!D17</f>
        <v>13709</v>
      </c>
      <c r="E17" s="467">
        <f>+'C25A2'!E17+'C25A3'!E17</f>
        <v>17014</v>
      </c>
      <c r="F17" s="467">
        <f>+'C25A2'!F17+'C25A3'!F17</f>
        <v>13578</v>
      </c>
      <c r="G17" s="467">
        <f>+'C25A2'!G17+'C25A3'!G17</f>
        <v>10230</v>
      </c>
      <c r="H17" s="467">
        <f>+'C25A2'!H17+'C25A3'!H17</f>
        <v>10467</v>
      </c>
      <c r="I17" s="467">
        <f>+'C25A2'!I17+'C25A3'!I17</f>
        <v>11587</v>
      </c>
      <c r="J17" s="467">
        <f>+'C25A2'!J17+'C25A3'!J17</f>
        <v>13812</v>
      </c>
      <c r="K17" s="467">
        <f>+'C25A2'!K17+'C25A3'!K17</f>
        <v>15697</v>
      </c>
      <c r="L17" s="467">
        <f>+'C25A2'!L17+'C25A3'!L17</f>
        <v>16020</v>
      </c>
      <c r="M17" s="467">
        <f>+'C25A2'!M17+'C25A3'!M17</f>
        <v>17466</v>
      </c>
      <c r="N17" s="467">
        <f>+'C25A2'!N17+'C25A3'!N17</f>
        <v>20621</v>
      </c>
      <c r="O17" s="467">
        <f>+'C25A2'!O17+'C25A3'!O17</f>
        <v>21386</v>
      </c>
      <c r="P17" s="1305" t="s">
        <v>200</v>
      </c>
      <c r="Q17" s="467">
        <f>+'C25A2'!Q17+'C25A3'!Q17</f>
        <v>21662</v>
      </c>
      <c r="R17" s="462"/>
      <c r="S17" s="462"/>
      <c r="T17" s="462"/>
      <c r="U17" s="462"/>
      <c r="V17" s="462"/>
      <c r="W17" s="462"/>
      <c r="X17" s="462"/>
      <c r="Y17" s="462"/>
    </row>
    <row r="18" spans="1:25" ht="14.4">
      <c r="A18" s="1404"/>
      <c r="B18" s="465" t="s">
        <v>235</v>
      </c>
      <c r="C18" s="467">
        <f>+'C25A2'!C18+'C25A3'!C18</f>
        <v>0</v>
      </c>
      <c r="D18" s="467">
        <f>+'C25A2'!D18+'C25A3'!D18</f>
        <v>0</v>
      </c>
      <c r="E18" s="467">
        <f>+'C25A2'!E18+'C25A3'!E18</f>
        <v>0</v>
      </c>
      <c r="F18" s="467">
        <f>+'C25A2'!F18+'C25A3'!F18</f>
        <v>0</v>
      </c>
      <c r="G18" s="467">
        <f>+'C25A2'!G18+'C25A3'!G18</f>
        <v>0</v>
      </c>
      <c r="H18" s="467">
        <f>+'C25A2'!H18+'C25A3'!H18</f>
        <v>0</v>
      </c>
      <c r="I18" s="467">
        <f>+'C25A2'!I18+'C25A3'!I18</f>
        <v>0</v>
      </c>
      <c r="J18" s="467">
        <f>+'C25A2'!J18+'C25A3'!J18</f>
        <v>0</v>
      </c>
      <c r="K18" s="467">
        <f>+'C25A2'!K18+'C25A3'!K18</f>
        <v>0</v>
      </c>
      <c r="L18" s="467">
        <f>+'C25A2'!L18+'C25A3'!L18</f>
        <v>0</v>
      </c>
      <c r="M18" s="467">
        <f>+'C25A2'!M18+'C25A3'!M18</f>
        <v>0</v>
      </c>
      <c r="N18" s="467">
        <f>+'C25A2'!N18+'C25A3'!N18</f>
        <v>0</v>
      </c>
      <c r="O18" s="467">
        <f>+'C25A2'!O18+'C25A3'!O18</f>
        <v>0</v>
      </c>
      <c r="P18" s="1305" t="s">
        <v>200</v>
      </c>
      <c r="Q18" s="467">
        <f>+'C25A2'!Q18+'C25A3'!Q18</f>
        <v>0</v>
      </c>
      <c r="R18" s="462"/>
      <c r="S18" s="462"/>
      <c r="T18" s="462"/>
      <c r="U18" s="462"/>
      <c r="V18" s="462"/>
      <c r="W18" s="462"/>
      <c r="X18" s="462"/>
      <c r="Y18" s="462"/>
    </row>
    <row r="19" spans="1:25" ht="14.4">
      <c r="A19" s="1404"/>
      <c r="B19" s="465" t="s">
        <v>284</v>
      </c>
      <c r="C19" s="467">
        <f>+'C25A2'!C19+'C25A3'!C19</f>
        <v>66715</v>
      </c>
      <c r="D19" s="467">
        <f>+'C25A2'!D19+'C25A3'!D19</f>
        <v>66772</v>
      </c>
      <c r="E19" s="467">
        <f>+'C25A2'!E19+'C25A3'!E19</f>
        <v>59778</v>
      </c>
      <c r="F19" s="467">
        <f>+'C25A2'!F19+'C25A3'!F19</f>
        <v>9998</v>
      </c>
      <c r="G19" s="467">
        <f>+'C25A2'!G19+'C25A3'!G19</f>
        <v>70402</v>
      </c>
      <c r="H19" s="467">
        <f>+'C25A2'!H19+'C25A3'!H19</f>
        <v>64116</v>
      </c>
      <c r="I19" s="467">
        <f>+'C25A2'!I19+'C25A3'!I19</f>
        <v>63270</v>
      </c>
      <c r="J19" s="467">
        <f>+'C25A2'!J19+'C25A3'!J19</f>
        <v>67674</v>
      </c>
      <c r="K19" s="467">
        <f>+'C25A2'!K19+'C25A3'!K19</f>
        <v>32633</v>
      </c>
      <c r="L19" s="467">
        <f>+'C25A2'!L19+'C25A3'!L19</f>
        <v>60389</v>
      </c>
      <c r="M19" s="467">
        <f>+'C25A2'!M19+'C25A3'!M19</f>
        <v>56051</v>
      </c>
      <c r="N19" s="467">
        <f>+'C25A2'!N19+'C25A3'!N19</f>
        <v>51023</v>
      </c>
      <c r="O19" s="467">
        <f>+'C25A2'!O19+'C25A3'!O19</f>
        <v>49863</v>
      </c>
      <c r="P19" s="1305" t="s">
        <v>200</v>
      </c>
      <c r="Q19" s="467">
        <f>+'C25A2'!Q19+'C25A3'!Q19</f>
        <v>54069</v>
      </c>
      <c r="R19" s="462"/>
      <c r="S19" s="462"/>
      <c r="T19" s="462"/>
      <c r="U19" s="462"/>
      <c r="V19" s="462"/>
      <c r="W19" s="462"/>
      <c r="X19" s="462"/>
      <c r="Y19" s="462"/>
    </row>
    <row r="20" spans="1:25" ht="14.4">
      <c r="A20" s="1404"/>
      <c r="B20" s="465" t="s">
        <v>238</v>
      </c>
      <c r="C20" s="467">
        <f>+'C25A2'!C20+'C25A3'!C20</f>
        <v>909</v>
      </c>
      <c r="D20" s="467">
        <f>+'C25A2'!D20+'C25A3'!D20</f>
        <v>1551</v>
      </c>
      <c r="E20" s="467">
        <f>+'C25A2'!E20+'C25A3'!E20</f>
        <v>1193</v>
      </c>
      <c r="F20" s="467">
        <f>+'C25A2'!F20+'C25A3'!F20</f>
        <v>0</v>
      </c>
      <c r="G20" s="467">
        <f>+'C25A2'!G20+'C25A3'!G20</f>
        <v>372</v>
      </c>
      <c r="H20" s="467">
        <f>+'C25A2'!H20+'C25A3'!H20</f>
        <v>1252</v>
      </c>
      <c r="I20" s="467">
        <f>+'C25A2'!I20+'C25A3'!I20</f>
        <v>1468</v>
      </c>
      <c r="J20" s="467">
        <f>+'C25A2'!J20+'C25A3'!J20</f>
        <v>956</v>
      </c>
      <c r="K20" s="467">
        <f>+'C25A2'!K20+'C25A3'!K20</f>
        <v>1201</v>
      </c>
      <c r="L20" s="467">
        <f>+'C25A2'!L20+'C25A3'!L20</f>
        <v>1528</v>
      </c>
      <c r="M20" s="467">
        <f>+'C25A2'!M20+'C25A3'!M20</f>
        <v>2046</v>
      </c>
      <c r="N20" s="467">
        <f>+'C25A2'!N20+'C25A3'!N20</f>
        <v>1646</v>
      </c>
      <c r="O20" s="467">
        <f>+'C25A2'!O20+'C25A3'!O20</f>
        <v>1489</v>
      </c>
      <c r="P20" s="1305" t="s">
        <v>200</v>
      </c>
      <c r="Q20" s="467">
        <f>+'C25A2'!Q20+'C25A3'!Q20</f>
        <v>1120</v>
      </c>
      <c r="R20" s="462"/>
      <c r="S20" s="462"/>
      <c r="T20" s="462"/>
      <c r="U20" s="462"/>
      <c r="V20" s="462"/>
      <c r="W20" s="462"/>
      <c r="X20" s="462"/>
      <c r="Y20" s="462"/>
    </row>
    <row r="21" spans="1:25" ht="14.4">
      <c r="A21" s="1405"/>
      <c r="B21" s="469" t="s">
        <v>240</v>
      </c>
      <c r="C21" s="471">
        <f>+'C25A2'!C21+'C25A3'!C21</f>
        <v>3051</v>
      </c>
      <c r="D21" s="471">
        <f>+'C25A2'!D21+'C25A3'!D21</f>
        <v>3735</v>
      </c>
      <c r="E21" s="471">
        <f>+'C25A2'!E21+'C25A3'!E21</f>
        <v>7015</v>
      </c>
      <c r="F21" s="471">
        <f>+'C25A2'!F21+'C25A3'!F21</f>
        <v>888</v>
      </c>
      <c r="G21" s="471">
        <f>+'C25A2'!G21+'C25A3'!G21</f>
        <v>5916</v>
      </c>
      <c r="H21" s="471">
        <f>+'C25A2'!H21+'C25A3'!H21</f>
        <v>6605</v>
      </c>
      <c r="I21" s="471">
        <f>+'C25A2'!I21+'C25A3'!I21</f>
        <v>5650</v>
      </c>
      <c r="J21" s="471">
        <f>+'C25A2'!J21+'C25A3'!J21</f>
        <v>7016</v>
      </c>
      <c r="K21" s="471">
        <f>+'C25A2'!K21+'C25A3'!K21</f>
        <v>4491</v>
      </c>
      <c r="L21" s="471">
        <f>+'C25A2'!L21+'C25A3'!L21</f>
        <v>5235</v>
      </c>
      <c r="M21" s="471">
        <f>+'C25A2'!M21+'C25A3'!M21</f>
        <v>6495</v>
      </c>
      <c r="N21" s="471">
        <f>+'C25A2'!N21+'C25A3'!N21</f>
        <v>7688</v>
      </c>
      <c r="O21" s="471">
        <f>+'C25A2'!O21+'C25A3'!O21</f>
        <v>6352</v>
      </c>
      <c r="P21" s="1307" t="s">
        <v>200</v>
      </c>
      <c r="Q21" s="471">
        <f>+'C25A2'!Q21+'C25A3'!Q21</f>
        <v>4773</v>
      </c>
      <c r="R21" s="462"/>
      <c r="S21" s="462"/>
      <c r="T21" s="462"/>
      <c r="U21" s="462"/>
      <c r="V21" s="462"/>
      <c r="W21" s="462"/>
      <c r="X21" s="462"/>
      <c r="Y21" s="462"/>
    </row>
  </sheetData>
  <mergeCells count="4">
    <mergeCell ref="A2:B2"/>
    <mergeCell ref="A4:A21"/>
    <mergeCell ref="A3:Q3"/>
    <mergeCell ref="A1:Q1"/>
  </mergeCells>
  <pageMargins left="0.7" right="0.7" top="0.75" bottom="0.75" header="0.3" footer="0.3"/>
  <pageSetup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</sheetPr>
  <dimension ref="A1:Z21"/>
  <sheetViews>
    <sheetView showGridLines="0" showWhiteSpace="0" workbookViewId="0">
      <selection sqref="A1:Q1"/>
    </sheetView>
  </sheetViews>
  <sheetFormatPr baseColWidth="10" defaultColWidth="11.44140625" defaultRowHeight="13.8"/>
  <cols>
    <col min="1" max="1" width="6.5546875" style="11" customWidth="1"/>
    <col min="2" max="2" width="33.33203125" style="11" bestFit="1" customWidth="1"/>
    <col min="3" max="17" width="7.6640625" style="11" customWidth="1"/>
    <col min="18" max="16384" width="11.44140625" style="11"/>
  </cols>
  <sheetData>
    <row r="1" spans="1:26" ht="30" customHeight="1">
      <c r="A1" s="1522" t="s">
        <v>630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</row>
    <row r="2" spans="1:26" ht="30.75" customHeight="1">
      <c r="A2" s="1519" t="s">
        <v>233</v>
      </c>
      <c r="B2" s="1519"/>
      <c r="C2" s="451">
        <v>2007</v>
      </c>
      <c r="D2" s="451">
        <v>2008</v>
      </c>
      <c r="E2" s="451">
        <v>2009</v>
      </c>
      <c r="F2" s="451">
        <v>2010</v>
      </c>
      <c r="G2" s="451">
        <v>2011</v>
      </c>
      <c r="H2" s="451">
        <v>2012</v>
      </c>
      <c r="I2" s="451">
        <v>2013</v>
      </c>
      <c r="J2" s="451">
        <v>2014</v>
      </c>
      <c r="K2" s="451">
        <v>2015</v>
      </c>
      <c r="L2" s="491">
        <v>2016</v>
      </c>
      <c r="M2" s="577">
        <v>2017</v>
      </c>
      <c r="N2" s="604">
        <v>2018</v>
      </c>
      <c r="O2" s="735">
        <v>2019</v>
      </c>
      <c r="P2" s="844">
        <v>2020</v>
      </c>
      <c r="Q2" s="844">
        <v>2021</v>
      </c>
      <c r="R2" s="424"/>
      <c r="S2" s="424"/>
      <c r="T2" s="424"/>
      <c r="U2" s="424"/>
      <c r="V2" s="424"/>
      <c r="W2" s="424"/>
      <c r="X2" s="424"/>
      <c r="Y2" s="424"/>
      <c r="Z2" s="424"/>
    </row>
    <row r="3" spans="1:26" ht="22.5" customHeight="1">
      <c r="A3" s="1343" t="s">
        <v>277</v>
      </c>
      <c r="B3" s="1343"/>
      <c r="C3" s="1343"/>
      <c r="D3" s="1343"/>
      <c r="E3" s="1343"/>
      <c r="F3" s="1343"/>
      <c r="G3" s="1343"/>
      <c r="H3" s="1343"/>
      <c r="I3" s="1343"/>
      <c r="J3" s="1343"/>
      <c r="K3" s="1343"/>
      <c r="L3" s="1343"/>
      <c r="M3" s="1343"/>
      <c r="N3" s="1343"/>
      <c r="O3" s="1343"/>
      <c r="P3" s="1343"/>
      <c r="Q3" s="1343"/>
      <c r="R3" s="424"/>
      <c r="S3" s="424"/>
      <c r="T3" s="424"/>
      <c r="U3" s="424"/>
      <c r="V3" s="424"/>
      <c r="W3" s="424"/>
      <c r="X3" s="424"/>
      <c r="Y3" s="424"/>
      <c r="Z3" s="424"/>
    </row>
    <row r="4" spans="1:26" ht="15" customHeight="1">
      <c r="A4" s="1391" t="s">
        <v>251</v>
      </c>
      <c r="B4" s="472" t="s">
        <v>288</v>
      </c>
      <c r="C4" s="773">
        <f t="shared" ref="C4:O4" si="0">SUM(C5:C9)</f>
        <v>69456</v>
      </c>
      <c r="D4" s="773">
        <f t="shared" si="0"/>
        <v>65047</v>
      </c>
      <c r="E4" s="773">
        <f t="shared" si="0"/>
        <v>68586</v>
      </c>
      <c r="F4" s="773">
        <f t="shared" si="0"/>
        <v>31529</v>
      </c>
      <c r="G4" s="773">
        <f t="shared" si="0"/>
        <v>75401</v>
      </c>
      <c r="H4" s="773">
        <f t="shared" si="0"/>
        <v>62064</v>
      </c>
      <c r="I4" s="773">
        <f t="shared" si="0"/>
        <v>66998</v>
      </c>
      <c r="J4" s="773">
        <f t="shared" si="0"/>
        <v>76161</v>
      </c>
      <c r="K4" s="773">
        <f t="shared" si="0"/>
        <v>42468</v>
      </c>
      <c r="L4" s="773">
        <f t="shared" si="0"/>
        <v>74106</v>
      </c>
      <c r="M4" s="773">
        <f t="shared" si="0"/>
        <v>72936</v>
      </c>
      <c r="N4" s="773">
        <f t="shared" si="0"/>
        <v>75846</v>
      </c>
      <c r="O4" s="773">
        <f t="shared" si="0"/>
        <v>79418</v>
      </c>
      <c r="P4" s="1302" t="s">
        <v>200</v>
      </c>
      <c r="Q4" s="773">
        <f>SUM(Q5:Q9)</f>
        <v>93276</v>
      </c>
      <c r="R4" s="461"/>
      <c r="S4" s="461"/>
      <c r="T4" s="461"/>
      <c r="U4" s="461"/>
      <c r="V4" s="461"/>
      <c r="W4" s="461"/>
      <c r="X4" s="461"/>
      <c r="Y4" s="461"/>
      <c r="Z4" s="461"/>
    </row>
    <row r="5" spans="1:26" ht="14.4">
      <c r="A5" s="1385"/>
      <c r="B5" s="465" t="s">
        <v>589</v>
      </c>
      <c r="C5" s="467">
        <f t="shared" ref="C5:O9" si="1">+C11+C17</f>
        <v>26653</v>
      </c>
      <c r="D5" s="467">
        <f t="shared" si="1"/>
        <v>24057</v>
      </c>
      <c r="E5" s="467">
        <f t="shared" si="1"/>
        <v>27097</v>
      </c>
      <c r="F5" s="467">
        <f t="shared" si="1"/>
        <v>21572</v>
      </c>
      <c r="G5" s="467">
        <f t="shared" si="1"/>
        <v>22691</v>
      </c>
      <c r="H5" s="467">
        <f t="shared" si="1"/>
        <v>19128</v>
      </c>
      <c r="I5" s="467">
        <f t="shared" si="1"/>
        <v>19195</v>
      </c>
      <c r="J5" s="467">
        <f t="shared" si="1"/>
        <v>25364</v>
      </c>
      <c r="K5" s="467">
        <f t="shared" si="1"/>
        <v>25604</v>
      </c>
      <c r="L5" s="467">
        <f t="shared" si="1"/>
        <v>27598</v>
      </c>
      <c r="M5" s="467">
        <f t="shared" si="1"/>
        <v>29132</v>
      </c>
      <c r="N5" s="467">
        <f t="shared" si="1"/>
        <v>32877</v>
      </c>
      <c r="O5" s="467">
        <f t="shared" si="1"/>
        <v>36286</v>
      </c>
      <c r="P5" s="1305" t="s">
        <v>200</v>
      </c>
      <c r="Q5" s="467">
        <f>+Q11+Q17</f>
        <v>46982</v>
      </c>
      <c r="R5" s="462"/>
      <c r="S5" s="462"/>
      <c r="T5" s="462"/>
      <c r="U5" s="462"/>
      <c r="V5" s="462"/>
      <c r="W5" s="462"/>
      <c r="X5" s="462"/>
      <c r="Y5" s="462"/>
      <c r="Z5" s="462"/>
    </row>
    <row r="6" spans="1:26" ht="14.4">
      <c r="A6" s="1391"/>
      <c r="B6" s="465" t="s">
        <v>235</v>
      </c>
      <c r="C6" s="467">
        <f t="shared" si="1"/>
        <v>0</v>
      </c>
      <c r="D6" s="467">
        <f t="shared" si="1"/>
        <v>0</v>
      </c>
      <c r="E6" s="467">
        <f t="shared" si="1"/>
        <v>0</v>
      </c>
      <c r="F6" s="467">
        <f t="shared" si="1"/>
        <v>0</v>
      </c>
      <c r="G6" s="467">
        <f t="shared" si="1"/>
        <v>0</v>
      </c>
      <c r="H6" s="467">
        <f t="shared" si="1"/>
        <v>0</v>
      </c>
      <c r="I6" s="467">
        <f t="shared" si="1"/>
        <v>0</v>
      </c>
      <c r="J6" s="467">
        <f t="shared" si="1"/>
        <v>0</v>
      </c>
      <c r="K6" s="467">
        <f t="shared" si="1"/>
        <v>0</v>
      </c>
      <c r="L6" s="467">
        <f t="shared" si="1"/>
        <v>0</v>
      </c>
      <c r="M6" s="467">
        <f t="shared" si="1"/>
        <v>0</v>
      </c>
      <c r="N6" s="467">
        <f t="shared" si="1"/>
        <v>0</v>
      </c>
      <c r="O6" s="467">
        <f t="shared" si="1"/>
        <v>0</v>
      </c>
      <c r="P6" s="1305" t="s">
        <v>200</v>
      </c>
      <c r="Q6" s="467">
        <f t="shared" ref="Q6:Q9" si="2">+Q12+Q18</f>
        <v>0</v>
      </c>
      <c r="R6" s="462"/>
      <c r="S6" s="462"/>
      <c r="T6" s="462"/>
      <c r="U6" s="462"/>
      <c r="V6" s="462"/>
      <c r="W6" s="462"/>
      <c r="X6" s="462"/>
      <c r="Y6" s="462"/>
      <c r="Z6" s="462"/>
    </row>
    <row r="7" spans="1:26" ht="14.4">
      <c r="A7" s="1385"/>
      <c r="B7" s="465" t="s">
        <v>284</v>
      </c>
      <c r="C7" s="467">
        <f t="shared" si="1"/>
        <v>33261</v>
      </c>
      <c r="D7" s="467">
        <f t="shared" si="1"/>
        <v>32354</v>
      </c>
      <c r="E7" s="467">
        <f t="shared" si="1"/>
        <v>28749</v>
      </c>
      <c r="F7" s="467">
        <f t="shared" si="1"/>
        <v>8700</v>
      </c>
      <c r="G7" s="467">
        <f t="shared" si="1"/>
        <v>40088</v>
      </c>
      <c r="H7" s="467">
        <f t="shared" si="1"/>
        <v>30793</v>
      </c>
      <c r="I7" s="467">
        <f t="shared" si="1"/>
        <v>34173</v>
      </c>
      <c r="J7" s="467">
        <f t="shared" si="1"/>
        <v>37564</v>
      </c>
      <c r="K7" s="467">
        <f t="shared" si="1"/>
        <v>3624</v>
      </c>
      <c r="L7" s="467">
        <f t="shared" si="1"/>
        <v>30345</v>
      </c>
      <c r="M7" s="467">
        <f t="shared" si="1"/>
        <v>31056</v>
      </c>
      <c r="N7" s="467">
        <f t="shared" si="1"/>
        <v>29651</v>
      </c>
      <c r="O7" s="467">
        <f t="shared" si="1"/>
        <v>29820</v>
      </c>
      <c r="P7" s="1305" t="s">
        <v>200</v>
      </c>
      <c r="Q7" s="467">
        <f t="shared" si="2"/>
        <v>32472</v>
      </c>
      <c r="R7" s="462"/>
      <c r="S7" s="462"/>
      <c r="T7" s="462"/>
      <c r="U7" s="462"/>
      <c r="V7" s="462"/>
      <c r="W7" s="462"/>
      <c r="X7" s="462"/>
      <c r="Y7" s="462"/>
      <c r="Z7" s="462"/>
    </row>
    <row r="8" spans="1:26" ht="14.4">
      <c r="A8" s="1385"/>
      <c r="B8" s="465" t="s">
        <v>238</v>
      </c>
      <c r="C8" s="467">
        <f t="shared" si="1"/>
        <v>1182</v>
      </c>
      <c r="D8" s="467">
        <f t="shared" si="1"/>
        <v>1447</v>
      </c>
      <c r="E8" s="467">
        <f t="shared" si="1"/>
        <v>1731</v>
      </c>
      <c r="F8" s="467">
        <f t="shared" si="1"/>
        <v>0</v>
      </c>
      <c r="G8" s="467">
        <f t="shared" si="1"/>
        <v>956</v>
      </c>
      <c r="H8" s="467">
        <f t="shared" si="1"/>
        <v>1525</v>
      </c>
      <c r="I8" s="467">
        <f t="shared" si="1"/>
        <v>1397</v>
      </c>
      <c r="J8" s="467">
        <f t="shared" si="1"/>
        <v>1201</v>
      </c>
      <c r="K8" s="467">
        <f t="shared" si="1"/>
        <v>1975</v>
      </c>
      <c r="L8" s="467">
        <f t="shared" si="1"/>
        <v>2325</v>
      </c>
      <c r="M8" s="467">
        <f t="shared" si="1"/>
        <v>1760</v>
      </c>
      <c r="N8" s="467">
        <f t="shared" si="1"/>
        <v>2404</v>
      </c>
      <c r="O8" s="467">
        <f t="shared" si="1"/>
        <v>2649</v>
      </c>
      <c r="P8" s="1305" t="s">
        <v>200</v>
      </c>
      <c r="Q8" s="467">
        <f t="shared" si="2"/>
        <v>2157</v>
      </c>
      <c r="R8" s="462"/>
      <c r="S8" s="462"/>
      <c r="T8" s="462"/>
      <c r="U8" s="462"/>
      <c r="V8" s="462"/>
      <c r="W8" s="462"/>
      <c r="X8" s="462"/>
      <c r="Y8" s="462"/>
      <c r="Z8" s="462"/>
    </row>
    <row r="9" spans="1:26" ht="14.4">
      <c r="A9" s="1385"/>
      <c r="B9" s="465" t="s">
        <v>240</v>
      </c>
      <c r="C9" s="467">
        <f t="shared" si="1"/>
        <v>8360</v>
      </c>
      <c r="D9" s="467">
        <f t="shared" si="1"/>
        <v>7189</v>
      </c>
      <c r="E9" s="467">
        <f t="shared" si="1"/>
        <v>11009</v>
      </c>
      <c r="F9" s="467">
        <f t="shared" si="1"/>
        <v>1257</v>
      </c>
      <c r="G9" s="467">
        <f t="shared" si="1"/>
        <v>11666</v>
      </c>
      <c r="H9" s="467">
        <f t="shared" si="1"/>
        <v>10618</v>
      </c>
      <c r="I9" s="467">
        <f t="shared" si="1"/>
        <v>12233</v>
      </c>
      <c r="J9" s="467">
        <f t="shared" si="1"/>
        <v>12032</v>
      </c>
      <c r="K9" s="467">
        <f t="shared" si="1"/>
        <v>11265</v>
      </c>
      <c r="L9" s="467">
        <f t="shared" si="1"/>
        <v>13838</v>
      </c>
      <c r="M9" s="467">
        <f t="shared" si="1"/>
        <v>10988</v>
      </c>
      <c r="N9" s="467">
        <f t="shared" si="1"/>
        <v>10914</v>
      </c>
      <c r="O9" s="467">
        <f t="shared" si="1"/>
        <v>10663</v>
      </c>
      <c r="P9" s="1305" t="s">
        <v>200</v>
      </c>
      <c r="Q9" s="467">
        <f t="shared" si="2"/>
        <v>11665</v>
      </c>
      <c r="R9" s="462"/>
      <c r="S9" s="462"/>
      <c r="T9" s="462"/>
      <c r="U9" s="462"/>
      <c r="V9" s="462"/>
      <c r="W9" s="462"/>
      <c r="X9" s="462"/>
      <c r="Y9" s="462"/>
      <c r="Z9" s="462"/>
    </row>
    <row r="10" spans="1:26" ht="14.4">
      <c r="A10" s="1385"/>
      <c r="B10" s="468" t="s">
        <v>286</v>
      </c>
      <c r="C10" s="773">
        <f t="shared" ref="C10" si="3">SUM(C11:C15)</f>
        <v>21694</v>
      </c>
      <c r="D10" s="773">
        <f t="shared" ref="D10" si="4">SUM(D11:D15)</f>
        <v>20697</v>
      </c>
      <c r="E10" s="773">
        <f t="shared" ref="E10" si="5">SUM(E11:E15)</f>
        <v>21584</v>
      </c>
      <c r="F10" s="773">
        <f t="shared" ref="F10" si="6">SUM(F11:F15)</f>
        <v>11958</v>
      </c>
      <c r="G10" s="773">
        <f t="shared" ref="G10" si="7">SUM(G11:G15)</f>
        <v>24446</v>
      </c>
      <c r="H10" s="773">
        <f t="shared" ref="H10" si="8">SUM(H11:H15)</f>
        <v>18511</v>
      </c>
      <c r="I10" s="773">
        <f t="shared" ref="I10" si="9">SUM(I11:I15)</f>
        <v>20516</v>
      </c>
      <c r="J10" s="773">
        <f t="shared" ref="J10" si="10">SUM(J11:J15)</f>
        <v>24606</v>
      </c>
      <c r="K10" s="773">
        <f t="shared" ref="K10" si="11">SUM(K11:K15)</f>
        <v>24303</v>
      </c>
      <c r="L10" s="773">
        <f t="shared" ref="L10" si="12">SUM(L11:L15)</f>
        <v>26776</v>
      </c>
      <c r="M10" s="773">
        <f t="shared" ref="M10" si="13">SUM(M11:M15)</f>
        <v>24393</v>
      </c>
      <c r="N10" s="773">
        <f t="shared" ref="N10" si="14">SUM(N11:N15)</f>
        <v>26025</v>
      </c>
      <c r="O10" s="773">
        <f t="shared" ref="O10" si="15">SUM(O11:O15)</f>
        <v>29898</v>
      </c>
      <c r="P10" s="1306" t="s">
        <v>200</v>
      </c>
      <c r="Q10" s="773">
        <f>SUM(Q11:Q15)</f>
        <v>44656</v>
      </c>
      <c r="R10" s="461"/>
      <c r="S10" s="461"/>
      <c r="T10" s="461"/>
      <c r="U10" s="461"/>
      <c r="V10" s="461"/>
      <c r="W10" s="461"/>
      <c r="X10" s="461"/>
      <c r="Y10" s="461"/>
      <c r="Z10" s="461"/>
    </row>
    <row r="11" spans="1:26" ht="14.4">
      <c r="A11" s="1385"/>
      <c r="B11" s="465" t="s">
        <v>589</v>
      </c>
      <c r="C11" s="466">
        <v>13393</v>
      </c>
      <c r="D11" s="466">
        <v>13706</v>
      </c>
      <c r="E11" s="466">
        <v>13633</v>
      </c>
      <c r="F11" s="466">
        <v>10848</v>
      </c>
      <c r="G11" s="466">
        <v>13964</v>
      </c>
      <c r="H11" s="466">
        <v>10814</v>
      </c>
      <c r="I11" s="466">
        <v>10503</v>
      </c>
      <c r="J11" s="466">
        <v>14632</v>
      </c>
      <c r="K11" s="466">
        <v>13151</v>
      </c>
      <c r="L11" s="466">
        <v>14965</v>
      </c>
      <c r="M11" s="466">
        <v>14942</v>
      </c>
      <c r="N11" s="668">
        <v>16794</v>
      </c>
      <c r="O11" s="466">
        <v>19284</v>
      </c>
      <c r="P11" s="1305" t="s">
        <v>200</v>
      </c>
      <c r="Q11" s="466">
        <v>29079</v>
      </c>
      <c r="R11" s="462"/>
      <c r="S11" s="462"/>
      <c r="T11" s="462"/>
      <c r="U11" s="462"/>
      <c r="V11" s="462"/>
      <c r="W11" s="462"/>
      <c r="X11" s="462"/>
      <c r="Y11" s="462"/>
      <c r="Z11" s="462"/>
    </row>
    <row r="12" spans="1:26" ht="14.4">
      <c r="A12" s="1391"/>
      <c r="B12" s="465" t="s">
        <v>235</v>
      </c>
      <c r="C12" s="466">
        <v>0</v>
      </c>
      <c r="D12" s="466">
        <v>0</v>
      </c>
      <c r="E12" s="466">
        <v>0</v>
      </c>
      <c r="F12" s="466">
        <v>0</v>
      </c>
      <c r="G12" s="466">
        <v>0</v>
      </c>
      <c r="H12" s="466">
        <v>0</v>
      </c>
      <c r="I12" s="466">
        <v>0</v>
      </c>
      <c r="J12" s="466">
        <v>0</v>
      </c>
      <c r="K12" s="466">
        <v>0</v>
      </c>
      <c r="L12" s="466">
        <v>0</v>
      </c>
      <c r="M12" s="466">
        <v>0</v>
      </c>
      <c r="N12" s="466">
        <v>0</v>
      </c>
      <c r="O12" s="466">
        <v>0</v>
      </c>
      <c r="P12" s="1305" t="s">
        <v>200</v>
      </c>
      <c r="Q12" s="466">
        <v>0</v>
      </c>
      <c r="R12" s="462"/>
      <c r="S12" s="462"/>
      <c r="T12" s="462"/>
      <c r="U12" s="462"/>
      <c r="V12" s="462"/>
      <c r="W12" s="462"/>
      <c r="X12" s="462"/>
      <c r="Y12" s="462"/>
      <c r="Z12" s="462"/>
    </row>
    <row r="13" spans="1:26" ht="14.4">
      <c r="A13" s="1385"/>
      <c r="B13" s="465" t="s">
        <v>284</v>
      </c>
      <c r="C13" s="466">
        <v>1767</v>
      </c>
      <c r="D13" s="466">
        <v>729</v>
      </c>
      <c r="E13" s="466">
        <v>777</v>
      </c>
      <c r="F13" s="466">
        <v>621</v>
      </c>
      <c r="G13" s="466">
        <v>2093</v>
      </c>
      <c r="H13" s="466">
        <v>515</v>
      </c>
      <c r="I13" s="466">
        <v>1407</v>
      </c>
      <c r="J13" s="466">
        <v>2635</v>
      </c>
      <c r="K13" s="466">
        <v>1898</v>
      </c>
      <c r="L13" s="466">
        <v>703</v>
      </c>
      <c r="M13" s="466">
        <v>1253</v>
      </c>
      <c r="N13" s="466">
        <v>1683</v>
      </c>
      <c r="O13" s="466">
        <v>1728</v>
      </c>
      <c r="P13" s="1305" t="s">
        <v>200</v>
      </c>
      <c r="Q13" s="466">
        <v>5033</v>
      </c>
      <c r="R13" s="462"/>
      <c r="S13" s="462"/>
      <c r="T13" s="462"/>
      <c r="U13" s="462"/>
      <c r="V13" s="462"/>
      <c r="W13" s="462"/>
      <c r="X13" s="462"/>
      <c r="Y13" s="462"/>
      <c r="Z13" s="462"/>
    </row>
    <row r="14" spans="1:26" ht="14.4">
      <c r="A14" s="1385"/>
      <c r="B14" s="465" t="s">
        <v>238</v>
      </c>
      <c r="C14" s="466">
        <v>664</v>
      </c>
      <c r="D14" s="466">
        <v>650</v>
      </c>
      <c r="E14" s="466">
        <v>1280</v>
      </c>
      <c r="F14" s="466">
        <v>0</v>
      </c>
      <c r="G14" s="466">
        <v>834</v>
      </c>
      <c r="H14" s="466">
        <v>1039</v>
      </c>
      <c r="I14" s="466">
        <v>308</v>
      </c>
      <c r="J14" s="466">
        <v>641</v>
      </c>
      <c r="K14" s="466">
        <v>1119</v>
      </c>
      <c r="L14" s="466">
        <v>1399</v>
      </c>
      <c r="M14" s="466">
        <v>839</v>
      </c>
      <c r="N14" s="466">
        <v>1713</v>
      </c>
      <c r="O14" s="466">
        <v>1738</v>
      </c>
      <c r="P14" s="1305" t="s">
        <v>200</v>
      </c>
      <c r="Q14" s="466">
        <v>1637</v>
      </c>
      <c r="R14" s="462"/>
      <c r="S14" s="462"/>
      <c r="T14" s="462"/>
      <c r="U14" s="462"/>
      <c r="V14" s="462"/>
      <c r="W14" s="462"/>
      <c r="X14" s="462"/>
      <c r="Y14" s="462"/>
      <c r="Z14" s="462"/>
    </row>
    <row r="15" spans="1:26" ht="14.4">
      <c r="A15" s="1385"/>
      <c r="B15" s="465" t="s">
        <v>240</v>
      </c>
      <c r="C15" s="466">
        <v>5870</v>
      </c>
      <c r="D15" s="466">
        <v>5612</v>
      </c>
      <c r="E15" s="466">
        <v>5894</v>
      </c>
      <c r="F15" s="466">
        <v>489</v>
      </c>
      <c r="G15" s="466">
        <v>7555</v>
      </c>
      <c r="H15" s="466">
        <v>6143</v>
      </c>
      <c r="I15" s="466">
        <v>8298</v>
      </c>
      <c r="J15" s="466">
        <v>6698</v>
      </c>
      <c r="K15" s="466">
        <v>8135</v>
      </c>
      <c r="L15" s="466">
        <v>9709</v>
      </c>
      <c r="M15" s="466">
        <v>7359</v>
      </c>
      <c r="N15" s="466">
        <v>5835</v>
      </c>
      <c r="O15" s="466">
        <v>7148</v>
      </c>
      <c r="P15" s="1305" t="s">
        <v>200</v>
      </c>
      <c r="Q15" s="466">
        <v>8907</v>
      </c>
      <c r="R15" s="462"/>
      <c r="S15" s="462"/>
      <c r="T15" s="462"/>
      <c r="U15" s="462"/>
      <c r="V15" s="462"/>
      <c r="W15" s="462"/>
      <c r="X15" s="462"/>
      <c r="Y15" s="462"/>
      <c r="Z15" s="462"/>
    </row>
    <row r="16" spans="1:26" ht="14.4">
      <c r="A16" s="1385"/>
      <c r="B16" s="468" t="s">
        <v>287</v>
      </c>
      <c r="C16" s="773">
        <f t="shared" ref="C16" si="16">SUM(C17:C21)</f>
        <v>47762</v>
      </c>
      <c r="D16" s="773">
        <f t="shared" ref="D16" si="17">SUM(D17:D21)</f>
        <v>44350</v>
      </c>
      <c r="E16" s="773">
        <f t="shared" ref="E16" si="18">SUM(E17:E21)</f>
        <v>47002</v>
      </c>
      <c r="F16" s="773">
        <f t="shared" ref="F16" si="19">SUM(F17:F21)</f>
        <v>19571</v>
      </c>
      <c r="G16" s="773">
        <f t="shared" ref="G16" si="20">SUM(G17:G21)</f>
        <v>50955</v>
      </c>
      <c r="H16" s="773">
        <f t="shared" ref="H16" si="21">SUM(H17:H21)</f>
        <v>43553</v>
      </c>
      <c r="I16" s="773">
        <f t="shared" ref="I16" si="22">SUM(I17:I21)</f>
        <v>46482</v>
      </c>
      <c r="J16" s="773">
        <f t="shared" ref="J16" si="23">SUM(J17:J21)</f>
        <v>51555</v>
      </c>
      <c r="K16" s="773">
        <f t="shared" ref="K16" si="24">SUM(K17:K21)</f>
        <v>18165</v>
      </c>
      <c r="L16" s="773">
        <f t="shared" ref="L16" si="25">SUM(L17:L21)</f>
        <v>47330</v>
      </c>
      <c r="M16" s="773">
        <f t="shared" ref="M16" si="26">SUM(M17:M21)</f>
        <v>48543</v>
      </c>
      <c r="N16" s="773">
        <f t="shared" ref="N16" si="27">SUM(N17:N21)</f>
        <v>49821</v>
      </c>
      <c r="O16" s="773">
        <f t="shared" ref="O16" si="28">SUM(O17:O21)</f>
        <v>49520</v>
      </c>
      <c r="P16" s="1306" t="s">
        <v>200</v>
      </c>
      <c r="Q16" s="773">
        <f t="shared" ref="Q16" si="29">SUM(Q17:Q21)</f>
        <v>48620</v>
      </c>
      <c r="R16" s="461"/>
      <c r="S16" s="461"/>
      <c r="T16" s="461"/>
      <c r="U16" s="461"/>
      <c r="V16" s="461"/>
      <c r="W16" s="461"/>
      <c r="X16" s="461"/>
      <c r="Y16" s="461"/>
      <c r="Z16" s="461"/>
    </row>
    <row r="17" spans="1:26" ht="14.4">
      <c r="A17" s="1385"/>
      <c r="B17" s="465" t="s">
        <v>589</v>
      </c>
      <c r="C17" s="466">
        <v>13260</v>
      </c>
      <c r="D17" s="466">
        <v>10351</v>
      </c>
      <c r="E17" s="466">
        <v>13464</v>
      </c>
      <c r="F17" s="466">
        <v>10724</v>
      </c>
      <c r="G17" s="466">
        <v>8727</v>
      </c>
      <c r="H17" s="466">
        <v>8314</v>
      </c>
      <c r="I17" s="466">
        <v>8692</v>
      </c>
      <c r="J17" s="466">
        <v>10732</v>
      </c>
      <c r="K17" s="466">
        <v>12453</v>
      </c>
      <c r="L17" s="466">
        <v>12633</v>
      </c>
      <c r="M17" s="466">
        <v>14190</v>
      </c>
      <c r="N17" s="668">
        <v>16083</v>
      </c>
      <c r="O17" s="466">
        <v>17002</v>
      </c>
      <c r="P17" s="1305" t="s">
        <v>200</v>
      </c>
      <c r="Q17" s="466">
        <v>17903</v>
      </c>
      <c r="R17" s="462"/>
      <c r="S17" s="462"/>
      <c r="T17" s="462"/>
      <c r="U17" s="462"/>
      <c r="V17" s="462"/>
      <c r="W17" s="462"/>
      <c r="X17" s="462"/>
      <c r="Y17" s="462"/>
      <c r="Z17" s="462"/>
    </row>
    <row r="18" spans="1:26" ht="14.4">
      <c r="A18" s="1391"/>
      <c r="B18" s="465" t="s">
        <v>235</v>
      </c>
      <c r="C18" s="466">
        <v>0</v>
      </c>
      <c r="D18" s="466">
        <v>0</v>
      </c>
      <c r="E18" s="466">
        <v>0</v>
      </c>
      <c r="F18" s="466">
        <v>0</v>
      </c>
      <c r="G18" s="466">
        <v>0</v>
      </c>
      <c r="H18" s="466">
        <v>0</v>
      </c>
      <c r="I18" s="466">
        <v>0</v>
      </c>
      <c r="J18" s="466">
        <v>0</v>
      </c>
      <c r="K18" s="466">
        <v>0</v>
      </c>
      <c r="L18" s="466">
        <v>0</v>
      </c>
      <c r="M18" s="466">
        <v>0</v>
      </c>
      <c r="N18" s="466">
        <v>0</v>
      </c>
      <c r="O18" s="466">
        <v>0</v>
      </c>
      <c r="P18" s="1305" t="s">
        <v>200</v>
      </c>
      <c r="Q18" s="466">
        <v>0</v>
      </c>
      <c r="R18" s="462"/>
      <c r="S18" s="462"/>
      <c r="T18" s="462"/>
      <c r="U18" s="462"/>
      <c r="V18" s="462"/>
      <c r="W18" s="462"/>
      <c r="X18" s="462"/>
      <c r="Y18" s="462"/>
      <c r="Z18" s="462"/>
    </row>
    <row r="19" spans="1:26" ht="14.4">
      <c r="A19" s="1385"/>
      <c r="B19" s="465" t="s">
        <v>284</v>
      </c>
      <c r="C19" s="466">
        <v>31494</v>
      </c>
      <c r="D19" s="466">
        <v>31625</v>
      </c>
      <c r="E19" s="466">
        <v>27972</v>
      </c>
      <c r="F19" s="466">
        <v>8079</v>
      </c>
      <c r="G19" s="466">
        <v>37995</v>
      </c>
      <c r="H19" s="466">
        <v>30278</v>
      </c>
      <c r="I19" s="466">
        <v>32766</v>
      </c>
      <c r="J19" s="466">
        <v>34929</v>
      </c>
      <c r="K19" s="466">
        <v>1726</v>
      </c>
      <c r="L19" s="466">
        <v>29642</v>
      </c>
      <c r="M19" s="466">
        <v>29803</v>
      </c>
      <c r="N19" s="466">
        <v>27968</v>
      </c>
      <c r="O19" s="466">
        <v>28092</v>
      </c>
      <c r="P19" s="1305" t="s">
        <v>200</v>
      </c>
      <c r="Q19" s="466">
        <v>27439</v>
      </c>
      <c r="R19" s="462"/>
      <c r="S19" s="462"/>
      <c r="T19" s="462"/>
      <c r="U19" s="462"/>
      <c r="V19" s="462"/>
      <c r="W19" s="462"/>
      <c r="X19" s="462"/>
      <c r="Y19" s="462"/>
      <c r="Z19" s="462"/>
    </row>
    <row r="20" spans="1:26" ht="14.4">
      <c r="A20" s="1385"/>
      <c r="B20" s="465" t="s">
        <v>238</v>
      </c>
      <c r="C20" s="466">
        <v>518</v>
      </c>
      <c r="D20" s="466">
        <v>797</v>
      </c>
      <c r="E20" s="466">
        <v>451</v>
      </c>
      <c r="F20" s="466">
        <v>0</v>
      </c>
      <c r="G20" s="466">
        <v>122</v>
      </c>
      <c r="H20" s="466">
        <v>486</v>
      </c>
      <c r="I20" s="466">
        <v>1089</v>
      </c>
      <c r="J20" s="466">
        <v>560</v>
      </c>
      <c r="K20" s="466">
        <v>856</v>
      </c>
      <c r="L20" s="466">
        <v>926</v>
      </c>
      <c r="M20" s="466">
        <v>921</v>
      </c>
      <c r="N20" s="466">
        <v>691</v>
      </c>
      <c r="O20" s="466">
        <v>911</v>
      </c>
      <c r="P20" s="1305" t="s">
        <v>200</v>
      </c>
      <c r="Q20" s="466">
        <v>520</v>
      </c>
      <c r="R20" s="462"/>
      <c r="S20" s="462"/>
      <c r="T20" s="462"/>
      <c r="U20" s="462"/>
      <c r="V20" s="462"/>
      <c r="W20" s="462"/>
      <c r="X20" s="462"/>
      <c r="Y20" s="462"/>
      <c r="Z20" s="462"/>
    </row>
    <row r="21" spans="1:26" ht="14.4">
      <c r="A21" s="1386"/>
      <c r="B21" s="469" t="s">
        <v>240</v>
      </c>
      <c r="C21" s="470">
        <v>2490</v>
      </c>
      <c r="D21" s="470">
        <v>1577</v>
      </c>
      <c r="E21" s="470">
        <v>5115</v>
      </c>
      <c r="F21" s="470">
        <v>768</v>
      </c>
      <c r="G21" s="470">
        <v>4111</v>
      </c>
      <c r="H21" s="470">
        <v>4475</v>
      </c>
      <c r="I21" s="470">
        <v>3935</v>
      </c>
      <c r="J21" s="470">
        <v>5334</v>
      </c>
      <c r="K21" s="470">
        <v>3130</v>
      </c>
      <c r="L21" s="470">
        <v>4129</v>
      </c>
      <c r="M21" s="470">
        <v>3629</v>
      </c>
      <c r="N21" s="470">
        <v>5079</v>
      </c>
      <c r="O21" s="470">
        <v>3515</v>
      </c>
      <c r="P21" s="1307" t="s">
        <v>200</v>
      </c>
      <c r="Q21" s="470">
        <v>2758</v>
      </c>
      <c r="R21" s="462"/>
      <c r="S21" s="462"/>
      <c r="T21" s="462"/>
      <c r="U21" s="462"/>
      <c r="V21" s="462"/>
      <c r="W21" s="462"/>
      <c r="X21" s="462"/>
      <c r="Y21" s="462"/>
      <c r="Z21" s="462"/>
    </row>
  </sheetData>
  <mergeCells count="4">
    <mergeCell ref="A2:B2"/>
    <mergeCell ref="A4:A21"/>
    <mergeCell ref="A3:Q3"/>
    <mergeCell ref="A1:Q1"/>
  </mergeCells>
  <pageMargins left="0.7" right="0.7" top="0.75" bottom="0.75" header="0.3" footer="0.3"/>
  <pageSetup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</sheetPr>
  <dimension ref="A1:Z21"/>
  <sheetViews>
    <sheetView showGridLines="0" showWhiteSpace="0" workbookViewId="0">
      <selection activeCell="M10" sqref="M10"/>
    </sheetView>
  </sheetViews>
  <sheetFormatPr baseColWidth="10" defaultColWidth="11.44140625" defaultRowHeight="13.8"/>
  <cols>
    <col min="1" max="1" width="7.88671875" style="11" customWidth="1"/>
    <col min="2" max="2" width="33.33203125" style="11" bestFit="1" customWidth="1"/>
    <col min="3" max="17" width="7.6640625" style="11" customWidth="1"/>
    <col min="18" max="16384" width="11.44140625" style="11"/>
  </cols>
  <sheetData>
    <row r="1" spans="1:26" ht="30" customHeight="1">
      <c r="A1" s="1522" t="s">
        <v>630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</row>
    <row r="2" spans="1:26" ht="30.75" customHeight="1">
      <c r="A2" s="1519" t="s">
        <v>233</v>
      </c>
      <c r="B2" s="1519"/>
      <c r="C2" s="451">
        <v>2007</v>
      </c>
      <c r="D2" s="451">
        <v>2008</v>
      </c>
      <c r="E2" s="451">
        <v>2009</v>
      </c>
      <c r="F2" s="451">
        <v>2010</v>
      </c>
      <c r="G2" s="451">
        <v>2011</v>
      </c>
      <c r="H2" s="451">
        <v>2012</v>
      </c>
      <c r="I2" s="451">
        <v>2013</v>
      </c>
      <c r="J2" s="451">
        <v>2014</v>
      </c>
      <c r="K2" s="451">
        <v>2015</v>
      </c>
      <c r="L2" s="491">
        <v>2016</v>
      </c>
      <c r="M2" s="577">
        <v>2017</v>
      </c>
      <c r="N2" s="604">
        <v>2018</v>
      </c>
      <c r="O2" s="735">
        <v>2019</v>
      </c>
      <c r="P2" s="844">
        <v>2020</v>
      </c>
      <c r="Q2" s="844">
        <v>2021</v>
      </c>
      <c r="R2" s="424"/>
      <c r="S2" s="424"/>
      <c r="T2" s="424"/>
      <c r="U2" s="424"/>
      <c r="V2" s="424"/>
      <c r="W2" s="424"/>
      <c r="X2" s="424"/>
      <c r="Y2" s="424"/>
      <c r="Z2" s="424"/>
    </row>
    <row r="3" spans="1:26" ht="22.5" customHeight="1">
      <c r="A3" s="1343" t="s">
        <v>277</v>
      </c>
      <c r="B3" s="1343"/>
      <c r="C3" s="1343"/>
      <c r="D3" s="1343"/>
      <c r="E3" s="1343"/>
      <c r="F3" s="1343"/>
      <c r="G3" s="1343"/>
      <c r="H3" s="1343"/>
      <c r="I3" s="1343"/>
      <c r="J3" s="1343"/>
      <c r="K3" s="1343"/>
      <c r="L3" s="1343"/>
      <c r="M3" s="1343"/>
      <c r="N3" s="1343"/>
      <c r="O3" s="1343"/>
      <c r="P3" s="1343"/>
      <c r="Q3" s="1343"/>
      <c r="R3" s="424"/>
      <c r="S3" s="424"/>
      <c r="T3" s="424"/>
      <c r="U3" s="424"/>
      <c r="V3" s="424"/>
      <c r="W3" s="424"/>
      <c r="X3" s="424"/>
      <c r="Y3" s="424"/>
      <c r="Z3" s="424"/>
    </row>
    <row r="4" spans="1:26" ht="14.4">
      <c r="A4" s="1391" t="s">
        <v>248</v>
      </c>
      <c r="B4" s="472" t="s">
        <v>289</v>
      </c>
      <c r="C4" s="773">
        <f t="shared" ref="C4:O4" si="0">SUM(C5:C9)</f>
        <v>46793</v>
      </c>
      <c r="D4" s="773">
        <f t="shared" si="0"/>
        <v>48691</v>
      </c>
      <c r="E4" s="773">
        <f t="shared" si="0"/>
        <v>46639</v>
      </c>
      <c r="F4" s="773">
        <f t="shared" si="0"/>
        <v>8244</v>
      </c>
      <c r="G4" s="773">
        <f t="shared" si="0"/>
        <v>45292</v>
      </c>
      <c r="H4" s="773">
        <f t="shared" si="0"/>
        <v>48087</v>
      </c>
      <c r="I4" s="773">
        <f t="shared" si="0"/>
        <v>43546</v>
      </c>
      <c r="J4" s="773">
        <f t="shared" si="0"/>
        <v>46068</v>
      </c>
      <c r="K4" s="773">
        <f t="shared" si="0"/>
        <v>80970</v>
      </c>
      <c r="L4" s="773">
        <f t="shared" si="0"/>
        <v>45602</v>
      </c>
      <c r="M4" s="773">
        <f t="shared" si="0"/>
        <v>46309</v>
      </c>
      <c r="N4" s="773">
        <f t="shared" si="0"/>
        <v>41125</v>
      </c>
      <c r="O4" s="773">
        <f t="shared" si="0"/>
        <v>40191</v>
      </c>
      <c r="P4" s="1302" t="s">
        <v>200</v>
      </c>
      <c r="Q4" s="773">
        <f>SUM(Q5:Q9)</f>
        <v>45322</v>
      </c>
      <c r="R4" s="461"/>
      <c r="S4" s="461"/>
      <c r="T4" s="461"/>
      <c r="U4" s="461"/>
      <c r="V4" s="461"/>
      <c r="W4" s="461"/>
      <c r="X4" s="461"/>
      <c r="Y4" s="461"/>
      <c r="Z4" s="461"/>
    </row>
    <row r="5" spans="1:26" ht="14.4">
      <c r="A5" s="1385"/>
      <c r="B5" s="465" t="s">
        <v>589</v>
      </c>
      <c r="C5" s="467">
        <f t="shared" ref="C5:Q9" si="1">+C11+C17</f>
        <v>7337</v>
      </c>
      <c r="D5" s="467">
        <f t="shared" si="1"/>
        <v>7628</v>
      </c>
      <c r="E5" s="467">
        <f t="shared" si="1"/>
        <v>8198</v>
      </c>
      <c r="F5" s="467">
        <f t="shared" si="1"/>
        <v>5710</v>
      </c>
      <c r="G5" s="467">
        <f t="shared" si="1"/>
        <v>4925</v>
      </c>
      <c r="H5" s="467">
        <f t="shared" si="1"/>
        <v>5977</v>
      </c>
      <c r="I5" s="467">
        <f t="shared" si="1"/>
        <v>7233</v>
      </c>
      <c r="J5" s="467">
        <f t="shared" si="1"/>
        <v>7169</v>
      </c>
      <c r="K5" s="467">
        <f t="shared" si="1"/>
        <v>7009</v>
      </c>
      <c r="L5" s="467">
        <f t="shared" si="1"/>
        <v>8587</v>
      </c>
      <c r="M5" s="467">
        <f t="shared" si="1"/>
        <v>9573</v>
      </c>
      <c r="N5" s="467">
        <f t="shared" si="1"/>
        <v>7926</v>
      </c>
      <c r="O5" s="467">
        <f t="shared" si="1"/>
        <v>9676</v>
      </c>
      <c r="P5" s="1305" t="s">
        <v>200</v>
      </c>
      <c r="Q5" s="467">
        <f>+Q11+Q17</f>
        <v>9246</v>
      </c>
      <c r="R5" s="462"/>
      <c r="S5" s="462"/>
      <c r="T5" s="462"/>
      <c r="U5" s="462"/>
      <c r="V5" s="462"/>
      <c r="W5" s="462"/>
      <c r="X5" s="462"/>
      <c r="Y5" s="462"/>
      <c r="Z5" s="462"/>
    </row>
    <row r="6" spans="1:26" ht="14.4">
      <c r="A6" s="1391"/>
      <c r="B6" s="465" t="s">
        <v>235</v>
      </c>
      <c r="C6" s="467">
        <f t="shared" si="1"/>
        <v>0</v>
      </c>
      <c r="D6" s="467">
        <f t="shared" si="1"/>
        <v>0</v>
      </c>
      <c r="E6" s="467">
        <f t="shared" si="1"/>
        <v>0</v>
      </c>
      <c r="F6" s="467">
        <f t="shared" si="1"/>
        <v>0</v>
      </c>
      <c r="G6" s="467">
        <f t="shared" si="1"/>
        <v>0</v>
      </c>
      <c r="H6" s="467">
        <f t="shared" si="1"/>
        <v>0</v>
      </c>
      <c r="I6" s="467">
        <f t="shared" si="1"/>
        <v>0</v>
      </c>
      <c r="J6" s="467">
        <f t="shared" si="1"/>
        <v>0</v>
      </c>
      <c r="K6" s="467">
        <f t="shared" si="1"/>
        <v>0</v>
      </c>
      <c r="L6" s="467">
        <f t="shared" si="1"/>
        <v>0</v>
      </c>
      <c r="M6" s="467">
        <f t="shared" si="1"/>
        <v>0</v>
      </c>
      <c r="N6" s="467">
        <f t="shared" si="1"/>
        <v>0</v>
      </c>
      <c r="O6" s="467">
        <f t="shared" si="1"/>
        <v>0</v>
      </c>
      <c r="P6" s="1305" t="s">
        <v>200</v>
      </c>
      <c r="Q6" s="467">
        <f t="shared" si="1"/>
        <v>0</v>
      </c>
      <c r="R6" s="462"/>
      <c r="S6" s="462"/>
      <c r="T6" s="462"/>
      <c r="U6" s="462"/>
      <c r="V6" s="462"/>
      <c r="W6" s="462"/>
      <c r="X6" s="462"/>
      <c r="Y6" s="462"/>
      <c r="Z6" s="462"/>
    </row>
    <row r="7" spans="1:26" ht="14.4">
      <c r="A7" s="1385"/>
      <c r="B7" s="465" t="s">
        <v>284</v>
      </c>
      <c r="C7" s="467">
        <f t="shared" si="1"/>
        <v>36072</v>
      </c>
      <c r="D7" s="467">
        <f t="shared" si="1"/>
        <v>35770</v>
      </c>
      <c r="E7" s="467">
        <f t="shared" si="1"/>
        <v>32698</v>
      </c>
      <c r="F7" s="467">
        <f t="shared" si="1"/>
        <v>2207</v>
      </c>
      <c r="G7" s="467">
        <f t="shared" si="1"/>
        <v>34226</v>
      </c>
      <c r="H7" s="467">
        <f t="shared" si="1"/>
        <v>34593</v>
      </c>
      <c r="I7" s="467">
        <f t="shared" si="1"/>
        <v>31469</v>
      </c>
      <c r="J7" s="467">
        <f t="shared" si="1"/>
        <v>34031</v>
      </c>
      <c r="K7" s="467">
        <f t="shared" si="1"/>
        <v>65709</v>
      </c>
      <c r="L7" s="467">
        <f t="shared" si="1"/>
        <v>32570</v>
      </c>
      <c r="M7" s="467">
        <f t="shared" si="1"/>
        <v>28513</v>
      </c>
      <c r="N7" s="467">
        <f t="shared" si="1"/>
        <v>25232</v>
      </c>
      <c r="O7" s="467">
        <f t="shared" si="1"/>
        <v>23496</v>
      </c>
      <c r="P7" s="1305" t="s">
        <v>200</v>
      </c>
      <c r="Q7" s="467">
        <f t="shared" si="1"/>
        <v>29550</v>
      </c>
      <c r="R7" s="462"/>
      <c r="S7" s="462"/>
      <c r="T7" s="462"/>
      <c r="U7" s="462"/>
      <c r="V7" s="462"/>
      <c r="W7" s="462"/>
      <c r="X7" s="462"/>
      <c r="Y7" s="462"/>
      <c r="Z7" s="462"/>
    </row>
    <row r="8" spans="1:26" ht="14.4">
      <c r="A8" s="1385"/>
      <c r="B8" s="465" t="s">
        <v>238</v>
      </c>
      <c r="C8" s="467">
        <f t="shared" si="1"/>
        <v>689</v>
      </c>
      <c r="D8" s="467">
        <f t="shared" si="1"/>
        <v>1133</v>
      </c>
      <c r="E8" s="467">
        <f t="shared" si="1"/>
        <v>1114</v>
      </c>
      <c r="F8" s="467">
        <f t="shared" si="1"/>
        <v>0</v>
      </c>
      <c r="G8" s="467">
        <f t="shared" si="1"/>
        <v>481</v>
      </c>
      <c r="H8" s="467">
        <f t="shared" si="1"/>
        <v>1372</v>
      </c>
      <c r="I8" s="467">
        <f t="shared" si="1"/>
        <v>1207</v>
      </c>
      <c r="J8" s="467">
        <f t="shared" si="1"/>
        <v>1180</v>
      </c>
      <c r="K8" s="467">
        <f t="shared" si="1"/>
        <v>1058</v>
      </c>
      <c r="L8" s="467">
        <f t="shared" si="1"/>
        <v>1406</v>
      </c>
      <c r="M8" s="467">
        <f t="shared" si="1"/>
        <v>1787</v>
      </c>
      <c r="N8" s="467">
        <f t="shared" si="1"/>
        <v>1355</v>
      </c>
      <c r="O8" s="467">
        <f t="shared" si="1"/>
        <v>1647</v>
      </c>
      <c r="P8" s="1305" t="s">
        <v>200</v>
      </c>
      <c r="Q8" s="467">
        <f t="shared" si="1"/>
        <v>1587</v>
      </c>
      <c r="R8" s="462"/>
      <c r="S8" s="462"/>
      <c r="T8" s="462"/>
      <c r="U8" s="462"/>
      <c r="V8" s="462"/>
      <c r="W8" s="462"/>
      <c r="X8" s="462"/>
      <c r="Y8" s="462"/>
      <c r="Z8" s="462"/>
    </row>
    <row r="9" spans="1:26" ht="14.4">
      <c r="A9" s="1385"/>
      <c r="B9" s="465" t="s">
        <v>240</v>
      </c>
      <c r="C9" s="467">
        <f t="shared" si="1"/>
        <v>2695</v>
      </c>
      <c r="D9" s="467">
        <f t="shared" si="1"/>
        <v>4160</v>
      </c>
      <c r="E9" s="467">
        <f t="shared" si="1"/>
        <v>4629</v>
      </c>
      <c r="F9" s="467">
        <f t="shared" si="1"/>
        <v>327</v>
      </c>
      <c r="G9" s="467">
        <f t="shared" si="1"/>
        <v>5660</v>
      </c>
      <c r="H9" s="467">
        <f t="shared" si="1"/>
        <v>6145</v>
      </c>
      <c r="I9" s="467">
        <f t="shared" si="1"/>
        <v>3637</v>
      </c>
      <c r="J9" s="467">
        <f t="shared" si="1"/>
        <v>3688</v>
      </c>
      <c r="K9" s="467">
        <f t="shared" si="1"/>
        <v>7194</v>
      </c>
      <c r="L9" s="467">
        <f t="shared" si="1"/>
        <v>3039</v>
      </c>
      <c r="M9" s="467">
        <f t="shared" si="1"/>
        <v>6436</v>
      </c>
      <c r="N9" s="467">
        <f t="shared" si="1"/>
        <v>6612</v>
      </c>
      <c r="O9" s="467">
        <f t="shared" si="1"/>
        <v>5372</v>
      </c>
      <c r="P9" s="1305" t="s">
        <v>200</v>
      </c>
      <c r="Q9" s="467">
        <f t="shared" si="1"/>
        <v>4939</v>
      </c>
      <c r="R9" s="462"/>
      <c r="S9" s="462"/>
      <c r="T9" s="462"/>
      <c r="U9" s="462"/>
      <c r="V9" s="462"/>
      <c r="W9" s="462"/>
      <c r="X9" s="462"/>
      <c r="Y9" s="462"/>
      <c r="Z9" s="462"/>
    </row>
    <row r="10" spans="1:26" ht="14.4">
      <c r="A10" s="1385"/>
      <c r="B10" s="468" t="s">
        <v>150</v>
      </c>
      <c r="C10" s="773">
        <f t="shared" ref="C10:O10" si="2">SUM(C11:C15)</f>
        <v>6922</v>
      </c>
      <c r="D10" s="773">
        <f t="shared" si="2"/>
        <v>7274</v>
      </c>
      <c r="E10" s="773">
        <f t="shared" si="2"/>
        <v>8641</v>
      </c>
      <c r="F10" s="773">
        <f t="shared" si="2"/>
        <v>3351</v>
      </c>
      <c r="G10" s="773">
        <f t="shared" si="2"/>
        <v>9327</v>
      </c>
      <c r="H10" s="773">
        <f t="shared" si="2"/>
        <v>9200</v>
      </c>
      <c r="I10" s="773">
        <f t="shared" si="2"/>
        <v>8053</v>
      </c>
      <c r="J10" s="773">
        <f t="shared" si="2"/>
        <v>8165</v>
      </c>
      <c r="K10" s="773">
        <f t="shared" si="2"/>
        <v>45113</v>
      </c>
      <c r="L10" s="773">
        <f t="shared" si="2"/>
        <v>9760</v>
      </c>
      <c r="M10" s="773">
        <f t="shared" si="2"/>
        <v>12794</v>
      </c>
      <c r="N10" s="773">
        <f t="shared" si="2"/>
        <v>9968</v>
      </c>
      <c r="O10" s="773">
        <f t="shared" si="2"/>
        <v>10621</v>
      </c>
      <c r="P10" s="1306" t="s">
        <v>200</v>
      </c>
      <c r="Q10" s="773">
        <f>SUM(Q11:Q15)</f>
        <v>12318</v>
      </c>
      <c r="R10" s="461"/>
      <c r="S10" s="461"/>
      <c r="T10" s="461"/>
      <c r="U10" s="461"/>
      <c r="V10" s="461"/>
      <c r="W10" s="461"/>
      <c r="X10" s="461"/>
      <c r="Y10" s="461"/>
      <c r="Z10" s="461"/>
    </row>
    <row r="11" spans="1:26" ht="14.4">
      <c r="A11" s="1385"/>
      <c r="B11" s="465" t="s">
        <v>589</v>
      </c>
      <c r="C11" s="466">
        <v>3639</v>
      </c>
      <c r="D11" s="466">
        <v>4270</v>
      </c>
      <c r="E11" s="466">
        <v>4648</v>
      </c>
      <c r="F11" s="466">
        <v>2856</v>
      </c>
      <c r="G11" s="466">
        <v>3422</v>
      </c>
      <c r="H11" s="466">
        <v>3824</v>
      </c>
      <c r="I11" s="466">
        <v>4338</v>
      </c>
      <c r="J11" s="466">
        <v>4089</v>
      </c>
      <c r="K11" s="466">
        <v>3765</v>
      </c>
      <c r="L11" s="466">
        <v>5200</v>
      </c>
      <c r="M11" s="466">
        <v>6297</v>
      </c>
      <c r="N11" s="668">
        <v>3388</v>
      </c>
      <c r="O11" s="668">
        <v>5292</v>
      </c>
      <c r="P11" s="1305" t="s">
        <v>200</v>
      </c>
      <c r="Q11" s="466">
        <v>5487</v>
      </c>
      <c r="R11" s="462"/>
      <c r="S11" s="462"/>
      <c r="T11" s="462"/>
      <c r="U11" s="462"/>
      <c r="V11" s="462"/>
      <c r="W11" s="462"/>
      <c r="X11" s="462"/>
      <c r="Y11" s="462"/>
      <c r="Z11" s="462"/>
    </row>
    <row r="12" spans="1:26" ht="14.4">
      <c r="A12" s="1391"/>
      <c r="B12" s="465" t="s">
        <v>235</v>
      </c>
      <c r="C12" s="466">
        <v>0</v>
      </c>
      <c r="D12" s="466">
        <v>0</v>
      </c>
      <c r="E12" s="466">
        <v>0</v>
      </c>
      <c r="F12" s="466">
        <v>0</v>
      </c>
      <c r="G12" s="466">
        <v>0</v>
      </c>
      <c r="H12" s="466">
        <v>0</v>
      </c>
      <c r="I12" s="466">
        <v>0</v>
      </c>
      <c r="J12" s="466">
        <v>0</v>
      </c>
      <c r="K12" s="466">
        <v>0</v>
      </c>
      <c r="L12" s="466">
        <v>0</v>
      </c>
      <c r="M12" s="466">
        <v>0</v>
      </c>
      <c r="N12" s="466">
        <v>0</v>
      </c>
      <c r="O12" s="668">
        <v>0</v>
      </c>
      <c r="P12" s="1305" t="s">
        <v>200</v>
      </c>
      <c r="Q12" s="466">
        <v>0</v>
      </c>
      <c r="R12" s="462"/>
      <c r="S12" s="462"/>
      <c r="T12" s="462"/>
      <c r="U12" s="462"/>
      <c r="V12" s="462"/>
      <c r="W12" s="462"/>
      <c r="X12" s="462"/>
      <c r="Y12" s="462"/>
      <c r="Z12" s="462"/>
    </row>
    <row r="13" spans="1:26" ht="14.4">
      <c r="A13" s="1385"/>
      <c r="B13" s="465" t="s">
        <v>284</v>
      </c>
      <c r="C13" s="466">
        <v>851</v>
      </c>
      <c r="D13" s="466">
        <v>623</v>
      </c>
      <c r="E13" s="466">
        <v>892</v>
      </c>
      <c r="F13" s="466">
        <v>288</v>
      </c>
      <c r="G13" s="466">
        <v>1819</v>
      </c>
      <c r="H13" s="466">
        <v>755</v>
      </c>
      <c r="I13" s="466">
        <v>965</v>
      </c>
      <c r="J13" s="466">
        <v>1286</v>
      </c>
      <c r="K13" s="466">
        <v>34802</v>
      </c>
      <c r="L13" s="466">
        <v>1823</v>
      </c>
      <c r="M13" s="466">
        <v>2265</v>
      </c>
      <c r="N13" s="466">
        <v>2177</v>
      </c>
      <c r="O13" s="668">
        <v>1725</v>
      </c>
      <c r="P13" s="1305" t="s">
        <v>200</v>
      </c>
      <c r="Q13" s="466">
        <v>2920</v>
      </c>
      <c r="R13" s="462"/>
      <c r="S13" s="462"/>
      <c r="T13" s="462"/>
      <c r="U13" s="462"/>
      <c r="V13" s="462"/>
      <c r="W13" s="462"/>
      <c r="X13" s="462"/>
      <c r="Y13" s="462"/>
      <c r="Z13" s="462"/>
    </row>
    <row r="14" spans="1:26" ht="14.4">
      <c r="A14" s="1385"/>
      <c r="B14" s="465" t="s">
        <v>238</v>
      </c>
      <c r="C14" s="466">
        <v>298</v>
      </c>
      <c r="D14" s="466">
        <v>379</v>
      </c>
      <c r="E14" s="466">
        <v>372</v>
      </c>
      <c r="F14" s="466">
        <v>0</v>
      </c>
      <c r="G14" s="466">
        <v>231</v>
      </c>
      <c r="H14" s="466">
        <v>606</v>
      </c>
      <c r="I14" s="466">
        <v>828</v>
      </c>
      <c r="J14" s="466">
        <v>784</v>
      </c>
      <c r="K14" s="466">
        <v>713</v>
      </c>
      <c r="L14" s="466">
        <v>804</v>
      </c>
      <c r="M14" s="466">
        <v>662</v>
      </c>
      <c r="N14" s="466">
        <v>400</v>
      </c>
      <c r="O14" s="668">
        <v>1069</v>
      </c>
      <c r="P14" s="1305" t="s">
        <v>200</v>
      </c>
      <c r="Q14" s="466">
        <v>987</v>
      </c>
      <c r="R14" s="462"/>
      <c r="S14" s="462"/>
      <c r="T14" s="462"/>
      <c r="U14" s="462"/>
      <c r="V14" s="462"/>
      <c r="W14" s="462"/>
      <c r="X14" s="462"/>
      <c r="Y14" s="462"/>
      <c r="Z14" s="462"/>
    </row>
    <row r="15" spans="1:26" ht="14.4">
      <c r="A15" s="1385"/>
      <c r="B15" s="465" t="s">
        <v>240</v>
      </c>
      <c r="C15" s="466">
        <v>2134</v>
      </c>
      <c r="D15" s="466">
        <v>2002</v>
      </c>
      <c r="E15" s="466">
        <v>2729</v>
      </c>
      <c r="F15" s="466">
        <v>207</v>
      </c>
      <c r="G15" s="466">
        <v>3855</v>
      </c>
      <c r="H15" s="466">
        <v>4015</v>
      </c>
      <c r="I15" s="466">
        <v>1922</v>
      </c>
      <c r="J15" s="466">
        <v>2006</v>
      </c>
      <c r="K15" s="466">
        <v>5833</v>
      </c>
      <c r="L15" s="466">
        <v>1933</v>
      </c>
      <c r="M15" s="466">
        <v>3570</v>
      </c>
      <c r="N15" s="466">
        <v>4003</v>
      </c>
      <c r="O15" s="668">
        <v>2535</v>
      </c>
      <c r="P15" s="1305" t="s">
        <v>200</v>
      </c>
      <c r="Q15" s="466">
        <v>2924</v>
      </c>
      <c r="R15" s="462"/>
      <c r="S15" s="462"/>
      <c r="T15" s="462"/>
      <c r="U15" s="462"/>
      <c r="V15" s="462"/>
      <c r="W15" s="462"/>
      <c r="X15" s="462"/>
      <c r="Y15" s="462"/>
      <c r="Z15" s="462"/>
    </row>
    <row r="16" spans="1:26" ht="14.4">
      <c r="A16" s="1385"/>
      <c r="B16" s="468" t="s">
        <v>151</v>
      </c>
      <c r="C16" s="773">
        <f t="shared" ref="C16:O16" si="3">SUM(C17:C21)</f>
        <v>39871</v>
      </c>
      <c r="D16" s="773">
        <f t="shared" si="3"/>
        <v>41417</v>
      </c>
      <c r="E16" s="773">
        <f t="shared" si="3"/>
        <v>37998</v>
      </c>
      <c r="F16" s="773">
        <f t="shared" si="3"/>
        <v>4893</v>
      </c>
      <c r="G16" s="773">
        <f t="shared" si="3"/>
        <v>35965</v>
      </c>
      <c r="H16" s="773">
        <f t="shared" si="3"/>
        <v>38887</v>
      </c>
      <c r="I16" s="773">
        <f t="shared" si="3"/>
        <v>35493</v>
      </c>
      <c r="J16" s="773">
        <f t="shared" si="3"/>
        <v>37903</v>
      </c>
      <c r="K16" s="773">
        <f t="shared" si="3"/>
        <v>35857</v>
      </c>
      <c r="L16" s="773">
        <f t="shared" si="3"/>
        <v>35842</v>
      </c>
      <c r="M16" s="773">
        <f t="shared" si="3"/>
        <v>33515</v>
      </c>
      <c r="N16" s="773">
        <f t="shared" si="3"/>
        <v>31157</v>
      </c>
      <c r="O16" s="773">
        <f t="shared" si="3"/>
        <v>29570</v>
      </c>
      <c r="P16" s="1306" t="s">
        <v>200</v>
      </c>
      <c r="Q16" s="773">
        <f t="shared" ref="Q16" si="4">SUM(Q17:Q21)</f>
        <v>33004</v>
      </c>
      <c r="R16" s="461"/>
      <c r="S16" s="461"/>
      <c r="T16" s="461"/>
      <c r="U16" s="461"/>
      <c r="V16" s="461"/>
      <c r="W16" s="461"/>
      <c r="X16" s="461"/>
      <c r="Y16" s="461"/>
      <c r="Z16" s="461"/>
    </row>
    <row r="17" spans="1:26" ht="14.4">
      <c r="A17" s="1385"/>
      <c r="B17" s="465" t="s">
        <v>589</v>
      </c>
      <c r="C17" s="466">
        <v>3698</v>
      </c>
      <c r="D17" s="466">
        <v>3358</v>
      </c>
      <c r="E17" s="466">
        <v>3550</v>
      </c>
      <c r="F17" s="466">
        <v>2854</v>
      </c>
      <c r="G17" s="466">
        <v>1503</v>
      </c>
      <c r="H17" s="466">
        <v>2153</v>
      </c>
      <c r="I17" s="466">
        <v>2895</v>
      </c>
      <c r="J17" s="466">
        <v>3080</v>
      </c>
      <c r="K17" s="466">
        <v>3244</v>
      </c>
      <c r="L17" s="466">
        <v>3387</v>
      </c>
      <c r="M17" s="466">
        <v>3276</v>
      </c>
      <c r="N17" s="668">
        <v>4538</v>
      </c>
      <c r="O17" s="467">
        <v>4384</v>
      </c>
      <c r="P17" s="1305" t="s">
        <v>200</v>
      </c>
      <c r="Q17" s="466">
        <v>3759</v>
      </c>
      <c r="R17" s="462"/>
      <c r="S17" s="462"/>
      <c r="T17" s="462"/>
      <c r="U17" s="462"/>
      <c r="V17" s="462"/>
      <c r="W17" s="462"/>
      <c r="X17" s="462"/>
      <c r="Y17" s="462"/>
      <c r="Z17" s="462"/>
    </row>
    <row r="18" spans="1:26" ht="14.4">
      <c r="A18" s="1391"/>
      <c r="B18" s="465" t="s">
        <v>235</v>
      </c>
      <c r="C18" s="466">
        <v>0</v>
      </c>
      <c r="D18" s="466">
        <v>0</v>
      </c>
      <c r="E18" s="466">
        <v>0</v>
      </c>
      <c r="F18" s="466">
        <v>0</v>
      </c>
      <c r="G18" s="466">
        <v>0</v>
      </c>
      <c r="H18" s="466">
        <v>0</v>
      </c>
      <c r="I18" s="466">
        <v>0</v>
      </c>
      <c r="J18" s="466">
        <v>0</v>
      </c>
      <c r="K18" s="466">
        <v>0</v>
      </c>
      <c r="L18" s="466">
        <v>0</v>
      </c>
      <c r="M18" s="466">
        <v>0</v>
      </c>
      <c r="N18" s="466">
        <v>0</v>
      </c>
      <c r="O18" s="668">
        <v>0</v>
      </c>
      <c r="P18" s="1305" t="s">
        <v>200</v>
      </c>
      <c r="Q18" s="466">
        <v>0</v>
      </c>
      <c r="R18" s="462"/>
      <c r="S18" s="462"/>
      <c r="T18" s="462"/>
      <c r="U18" s="462"/>
      <c r="V18" s="462"/>
      <c r="W18" s="462"/>
      <c r="X18" s="462"/>
      <c r="Y18" s="462"/>
      <c r="Z18" s="462"/>
    </row>
    <row r="19" spans="1:26" ht="14.4">
      <c r="A19" s="1385"/>
      <c r="B19" s="465" t="s">
        <v>284</v>
      </c>
      <c r="C19" s="466">
        <v>35221</v>
      </c>
      <c r="D19" s="466">
        <v>35147</v>
      </c>
      <c r="E19" s="466">
        <v>31806</v>
      </c>
      <c r="F19" s="466">
        <v>1919</v>
      </c>
      <c r="G19" s="466">
        <v>32407</v>
      </c>
      <c r="H19" s="466">
        <v>33838</v>
      </c>
      <c r="I19" s="466">
        <v>30504</v>
      </c>
      <c r="J19" s="466">
        <v>32745</v>
      </c>
      <c r="K19" s="466">
        <v>30907</v>
      </c>
      <c r="L19" s="466">
        <v>30747</v>
      </c>
      <c r="M19" s="466">
        <v>26248</v>
      </c>
      <c r="N19" s="466">
        <v>23055</v>
      </c>
      <c r="O19" s="668">
        <v>21771</v>
      </c>
      <c r="P19" s="1305" t="s">
        <v>200</v>
      </c>
      <c r="Q19" s="466">
        <v>26630</v>
      </c>
      <c r="R19" s="462"/>
      <c r="S19" s="462"/>
      <c r="T19" s="462"/>
      <c r="U19" s="462"/>
      <c r="V19" s="462"/>
      <c r="W19" s="462"/>
      <c r="X19" s="462"/>
      <c r="Y19" s="462"/>
      <c r="Z19" s="462"/>
    </row>
    <row r="20" spans="1:26" ht="14.4">
      <c r="A20" s="1385"/>
      <c r="B20" s="465" t="s">
        <v>238</v>
      </c>
      <c r="C20" s="466">
        <v>391</v>
      </c>
      <c r="D20" s="466">
        <v>754</v>
      </c>
      <c r="E20" s="466">
        <v>742</v>
      </c>
      <c r="F20" s="466">
        <v>0</v>
      </c>
      <c r="G20" s="466">
        <v>250</v>
      </c>
      <c r="H20" s="466">
        <v>766</v>
      </c>
      <c r="I20" s="466">
        <v>379</v>
      </c>
      <c r="J20" s="466">
        <v>396</v>
      </c>
      <c r="K20" s="466">
        <v>345</v>
      </c>
      <c r="L20" s="466">
        <v>602</v>
      </c>
      <c r="M20" s="466">
        <v>1125</v>
      </c>
      <c r="N20" s="466">
        <v>955</v>
      </c>
      <c r="O20" s="668">
        <v>578</v>
      </c>
      <c r="P20" s="1305" t="s">
        <v>200</v>
      </c>
      <c r="Q20" s="466">
        <v>600</v>
      </c>
      <c r="R20" s="462"/>
      <c r="S20" s="462"/>
      <c r="T20" s="462"/>
      <c r="U20" s="462"/>
      <c r="V20" s="462"/>
      <c r="W20" s="462"/>
      <c r="X20" s="462"/>
      <c r="Y20" s="462"/>
      <c r="Z20" s="462"/>
    </row>
    <row r="21" spans="1:26" ht="14.4">
      <c r="A21" s="1386"/>
      <c r="B21" s="469" t="s">
        <v>240</v>
      </c>
      <c r="C21" s="470">
        <v>561</v>
      </c>
      <c r="D21" s="470">
        <v>2158</v>
      </c>
      <c r="E21" s="470">
        <v>1900</v>
      </c>
      <c r="F21" s="470">
        <v>120</v>
      </c>
      <c r="G21" s="470">
        <v>1805</v>
      </c>
      <c r="H21" s="470">
        <v>2130</v>
      </c>
      <c r="I21" s="470">
        <v>1715</v>
      </c>
      <c r="J21" s="470">
        <v>1682</v>
      </c>
      <c r="K21" s="470">
        <v>1361</v>
      </c>
      <c r="L21" s="470">
        <v>1106</v>
      </c>
      <c r="M21" s="470">
        <v>2866</v>
      </c>
      <c r="N21" s="470">
        <v>2609</v>
      </c>
      <c r="O21" s="668">
        <v>2837</v>
      </c>
      <c r="P21" s="1307" t="s">
        <v>200</v>
      </c>
      <c r="Q21" s="470">
        <v>2015</v>
      </c>
      <c r="R21" s="462"/>
      <c r="S21" s="462"/>
      <c r="T21" s="462"/>
      <c r="U21" s="462"/>
      <c r="V21" s="462"/>
      <c r="W21" s="462"/>
      <c r="X21" s="462"/>
      <c r="Y21" s="462"/>
      <c r="Z21" s="462"/>
    </row>
  </sheetData>
  <mergeCells count="4">
    <mergeCell ref="A2:B2"/>
    <mergeCell ref="A4:A21"/>
    <mergeCell ref="A3:Q3"/>
    <mergeCell ref="A1:Q1"/>
  </mergeCells>
  <pageMargins left="0.7" right="0.7" top="0.75" bottom="0.75" header="0.3" footer="0.3"/>
  <pageSetup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</sheetPr>
  <dimension ref="A1:AP21"/>
  <sheetViews>
    <sheetView showGridLines="0" showWhiteSpace="0" workbookViewId="0">
      <selection activeCell="K5" sqref="K5"/>
    </sheetView>
  </sheetViews>
  <sheetFormatPr baseColWidth="10" defaultColWidth="11.44140625" defaultRowHeight="13.8"/>
  <cols>
    <col min="1" max="1" width="7.88671875" style="11" customWidth="1"/>
    <col min="2" max="2" width="33.33203125" style="11" bestFit="1" customWidth="1"/>
    <col min="3" max="14" width="7.88671875" style="11" customWidth="1"/>
    <col min="15" max="17" width="9.33203125" style="11" customWidth="1"/>
    <col min="18" max="18" width="11.44140625" style="11"/>
    <col min="19" max="29" width="9.33203125" style="11" customWidth="1"/>
    <col min="30" max="16384" width="11.44140625" style="11"/>
  </cols>
  <sheetData>
    <row r="1" spans="1:42" ht="30" customHeight="1">
      <c r="A1" s="1522" t="s">
        <v>630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</row>
    <row r="2" spans="1:42" ht="30.75" customHeight="1">
      <c r="A2" s="1519" t="s">
        <v>233</v>
      </c>
      <c r="B2" s="1519"/>
      <c r="C2" s="451">
        <v>2007</v>
      </c>
      <c r="D2" s="451">
        <v>2008</v>
      </c>
      <c r="E2" s="451">
        <v>2009</v>
      </c>
      <c r="F2" s="451">
        <v>2010</v>
      </c>
      <c r="G2" s="451">
        <v>2011</v>
      </c>
      <c r="H2" s="451">
        <v>2012</v>
      </c>
      <c r="I2" s="451">
        <v>2013</v>
      </c>
      <c r="J2" s="451">
        <v>2014</v>
      </c>
      <c r="K2" s="451">
        <v>2015</v>
      </c>
      <c r="L2" s="491">
        <v>2016</v>
      </c>
      <c r="M2" s="577">
        <v>2017</v>
      </c>
      <c r="N2" s="604">
        <v>2018</v>
      </c>
      <c r="O2" s="735">
        <v>2019</v>
      </c>
      <c r="P2" s="844">
        <v>2020</v>
      </c>
      <c r="Q2" s="844">
        <v>2021</v>
      </c>
      <c r="R2" s="424"/>
      <c r="S2" s="424"/>
      <c r="T2" s="424"/>
      <c r="U2" s="424"/>
      <c r="V2" s="424"/>
      <c r="W2" s="424"/>
      <c r="X2" s="424"/>
      <c r="Y2" s="424"/>
    </row>
    <row r="3" spans="1:42" ht="30.75" customHeight="1">
      <c r="A3" s="1343" t="s">
        <v>290</v>
      </c>
      <c r="B3" s="1343"/>
      <c r="C3" s="1343"/>
      <c r="D3" s="1343"/>
      <c r="E3" s="1343"/>
      <c r="F3" s="1343"/>
      <c r="G3" s="1343"/>
      <c r="H3" s="1343"/>
      <c r="I3" s="1343"/>
      <c r="J3" s="1343"/>
      <c r="K3" s="1343"/>
      <c r="L3" s="1343"/>
      <c r="M3" s="1343"/>
      <c r="N3" s="1343"/>
      <c r="O3" s="1343"/>
      <c r="P3" s="1343"/>
      <c r="Q3" s="1343"/>
      <c r="R3" s="663"/>
      <c r="S3" s="663"/>
      <c r="T3" s="663"/>
      <c r="U3" s="663"/>
      <c r="V3" s="663"/>
      <c r="W3" s="663"/>
      <c r="X3" s="663"/>
      <c r="Y3" s="663"/>
      <c r="Z3" s="663"/>
      <c r="AB3" s="1219" t="s">
        <v>604</v>
      </c>
      <c r="AC3" s="1219" t="s">
        <v>591</v>
      </c>
      <c r="AD3" s="1219" t="s">
        <v>592</v>
      </c>
      <c r="AE3" s="1219" t="s">
        <v>593</v>
      </c>
      <c r="AF3" s="1219" t="s">
        <v>594</v>
      </c>
      <c r="AG3" s="1219" t="s">
        <v>595</v>
      </c>
      <c r="AH3" s="1219" t="s">
        <v>596</v>
      </c>
      <c r="AI3" s="1219" t="s">
        <v>597</v>
      </c>
      <c r="AJ3" s="1219" t="s">
        <v>598</v>
      </c>
      <c r="AK3" s="1219" t="s">
        <v>599</v>
      </c>
      <c r="AL3" s="1219" t="s">
        <v>600</v>
      </c>
      <c r="AM3" s="1219" t="s">
        <v>601</v>
      </c>
      <c r="AN3" s="1219" t="s">
        <v>602</v>
      </c>
      <c r="AO3" s="1219" t="s">
        <v>603</v>
      </c>
      <c r="AP3" s="1219" t="s">
        <v>590</v>
      </c>
    </row>
    <row r="4" spans="1:42" ht="14.4">
      <c r="A4" s="1391" t="s">
        <v>94</v>
      </c>
      <c r="B4" s="584" t="s">
        <v>285</v>
      </c>
      <c r="C4" s="476">
        <f>+'C25A1'!C4/AB5*100</f>
        <v>33.629662630108136</v>
      </c>
      <c r="D4" s="476">
        <f>+'C25A1'!D4/AC5*100</f>
        <v>34.345746415586618</v>
      </c>
      <c r="E4" s="476">
        <f>+'C25A1'!E4/AD5*100</f>
        <v>34.736039262501656</v>
      </c>
      <c r="F4" s="476">
        <f>+'C25A1'!F4/AE5*100</f>
        <v>11.542825965191298</v>
      </c>
      <c r="G4" s="476">
        <f>+'C25A1'!G4/AF5*100</f>
        <v>34.230020930588722</v>
      </c>
      <c r="H4" s="476">
        <f>+'C25A1'!H4/AG5*100</f>
        <v>30.060092349005014</v>
      </c>
      <c r="I4" s="476">
        <f>+'C25A1'!I4/AH5*100</f>
        <v>29.197404182150976</v>
      </c>
      <c r="J4" s="476">
        <f>+'C25A1'!J4/AI5*100</f>
        <v>31.015346670320636</v>
      </c>
      <c r="K4" s="476">
        <f>+'C25A1'!K4/AJ5*100</f>
        <v>29.78931872481116</v>
      </c>
      <c r="L4" s="476">
        <f>+'C25A1'!L4/AK5*100</f>
        <v>27.649509871855283</v>
      </c>
      <c r="M4" s="476">
        <f>+'C25A1'!M4/AL5*100</f>
        <v>27.34306030400796</v>
      </c>
      <c r="N4" s="476">
        <f>+'C25A1'!N4/AM5*100</f>
        <v>26.891863309484837</v>
      </c>
      <c r="O4" s="476">
        <f>+'C25A1'!O4/AN5*100</f>
        <v>27.130527485738266</v>
      </c>
      <c r="P4" s="1302" t="s">
        <v>200</v>
      </c>
      <c r="Q4" s="476">
        <f>+'C25A1'!Q4/AP5*100</f>
        <v>28.072186664506198</v>
      </c>
      <c r="AA4" s="667" t="s">
        <v>304</v>
      </c>
      <c r="AB4" s="1217" t="s">
        <v>247</v>
      </c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</row>
    <row r="5" spans="1:42" ht="12.75" customHeight="1">
      <c r="A5" s="1385"/>
      <c r="B5" s="465" t="s">
        <v>589</v>
      </c>
      <c r="C5" s="665">
        <f>+'C25A1'!C5/AB5*100</f>
        <v>9.8329640065495223</v>
      </c>
      <c r="D5" s="665">
        <f>+'C25A1'!D5/AC5*100</f>
        <v>9.5679981640072942</v>
      </c>
      <c r="E5" s="665">
        <f>+'C25A1'!E5/AD5*100</f>
        <v>10.640125890822269</v>
      </c>
      <c r="F5" s="665">
        <f>+'C25A1'!F5/AE5*100</f>
        <v>7.9177174963505124</v>
      </c>
      <c r="G5" s="665">
        <f>+'C25A1'!G5/AF5*100</f>
        <v>7.8322376444295712</v>
      </c>
      <c r="H5" s="665">
        <f>+'C25A1'!H5/AG5*100</f>
        <v>6.8511281642633373</v>
      </c>
      <c r="I5" s="665">
        <f>+'C25A1'!I5/AH5*100</f>
        <v>6.9802883713805013</v>
      </c>
      <c r="J5" s="665">
        <f>+'C25A1'!J5/AI5*100</f>
        <v>8.255178993737502</v>
      </c>
      <c r="K5" s="665">
        <f>+'C25A1'!K5/AJ5*100</f>
        <v>7.8705022081714411</v>
      </c>
      <c r="L5" s="665">
        <f>+'C25A1'!L5/AK5*100</f>
        <v>8.3578166431072543</v>
      </c>
      <c r="M5" s="665">
        <f>+'C25A1'!M5/AL5*100</f>
        <v>8.8751155106430311</v>
      </c>
      <c r="N5" s="665">
        <f>+'C25A1'!N5/AM5*100</f>
        <v>9.380690073752552</v>
      </c>
      <c r="O5" s="665">
        <f>+'C25A1'!O5/AN5*100</f>
        <v>10.425413675388159</v>
      </c>
      <c r="P5" s="1305" t="s">
        <v>200</v>
      </c>
      <c r="Q5" s="665">
        <f>+'C25A1'!Q5/AP5*100</f>
        <v>11.388641335169732</v>
      </c>
      <c r="AA5" t="s">
        <v>119</v>
      </c>
      <c r="AB5" s="11">
        <f t="shared" ref="AB5:AO5" si="0">+AB7+AB8</f>
        <v>345674</v>
      </c>
      <c r="AC5" s="11">
        <f t="shared" si="0"/>
        <v>331156</v>
      </c>
      <c r="AD5" s="11">
        <f t="shared" si="0"/>
        <v>331716</v>
      </c>
      <c r="AE5" s="11">
        <f t="shared" si="0"/>
        <v>344569</v>
      </c>
      <c r="AF5" s="11">
        <f t="shared" si="0"/>
        <v>352594</v>
      </c>
      <c r="AG5" s="11">
        <f t="shared" si="0"/>
        <v>366436</v>
      </c>
      <c r="AH5" s="11">
        <f t="shared" si="0"/>
        <v>378609</v>
      </c>
      <c r="AI5" s="11">
        <f t="shared" si="0"/>
        <v>394092</v>
      </c>
      <c r="AJ5" s="11">
        <f t="shared" si="0"/>
        <v>414370</v>
      </c>
      <c r="AK5" s="11">
        <f t="shared" si="0"/>
        <v>432948</v>
      </c>
      <c r="AL5" s="11">
        <f t="shared" si="0"/>
        <v>436107</v>
      </c>
      <c r="AM5" s="11">
        <f t="shared" si="0"/>
        <v>434968</v>
      </c>
      <c r="AN5" s="11">
        <f t="shared" si="0"/>
        <v>440865</v>
      </c>
      <c r="AO5" s="11">
        <f t="shared" si="0"/>
        <v>482767</v>
      </c>
      <c r="AP5" s="11">
        <f>+AP7+AP8</f>
        <v>493720</v>
      </c>
    </row>
    <row r="6" spans="1:42" ht="12.75" customHeight="1">
      <c r="A6" s="1391"/>
      <c r="B6" s="465" t="s">
        <v>235</v>
      </c>
      <c r="C6" s="665">
        <f>+'C25A1'!C6/AB5*100</f>
        <v>0</v>
      </c>
      <c r="D6" s="665">
        <f>+'C25A1'!D6/AC5*100</f>
        <v>0</v>
      </c>
      <c r="E6" s="665">
        <f>+'C25A1'!E6/AD5*100</f>
        <v>0</v>
      </c>
      <c r="F6" s="665">
        <f>+'C25A1'!F6/AE5*100</f>
        <v>0</v>
      </c>
      <c r="G6" s="665">
        <f>+'C25A1'!G6/AF5*100</f>
        <v>0</v>
      </c>
      <c r="H6" s="665">
        <f>+'C25A1'!H6/AG5*100</f>
        <v>0</v>
      </c>
      <c r="I6" s="665">
        <f>+'C25A1'!I6/AH5*100</f>
        <v>0</v>
      </c>
      <c r="J6" s="665">
        <f>+'C25A1'!J6/AI5*100</f>
        <v>0</v>
      </c>
      <c r="K6" s="665">
        <f>+'C25A1'!K6/AJ5*100</f>
        <v>0</v>
      </c>
      <c r="L6" s="665">
        <f>+'C25A1'!L6/AK5*100</f>
        <v>0</v>
      </c>
      <c r="M6" s="665">
        <f>+'C25A1'!M6/AL5*100</f>
        <v>0</v>
      </c>
      <c r="N6" s="665">
        <f>+'C25A1'!N6/AM5*100</f>
        <v>0</v>
      </c>
      <c r="O6" s="665">
        <f>+'C25A1'!O6/AN5*100</f>
        <v>0</v>
      </c>
      <c r="P6" s="1305" t="s">
        <v>200</v>
      </c>
      <c r="Q6" s="665">
        <f>+'C25A1'!Q6/AP5*100</f>
        <v>0</v>
      </c>
      <c r="AA6"/>
      <c r="AB6"/>
      <c r="AC6" s="668"/>
      <c r="AD6" s="668"/>
      <c r="AE6" s="668"/>
      <c r="AF6" s="668"/>
      <c r="AG6" s="668"/>
      <c r="AH6" s="668"/>
      <c r="AI6" s="668"/>
      <c r="AJ6" s="668"/>
      <c r="AK6" s="668"/>
      <c r="AL6" s="668"/>
    </row>
    <row r="7" spans="1:42" ht="14.4">
      <c r="A7" s="1385"/>
      <c r="B7" s="465" t="s">
        <v>284</v>
      </c>
      <c r="C7" s="665">
        <f>+'C25A1'!C7/AB5*100</f>
        <v>20.057337259961695</v>
      </c>
      <c r="D7" s="665">
        <f>+'C25A1'!D7/AC5*100</f>
        <v>20.571573518221019</v>
      </c>
      <c r="E7" s="665">
        <f>+'C25A1'!E7/AD5*100</f>
        <v>18.523978342919847</v>
      </c>
      <c r="F7" s="665">
        <f>+'C25A1'!F7/AE5*100</f>
        <v>3.165403736261823</v>
      </c>
      <c r="G7" s="665">
        <f>+'C25A1'!G7/AF5*100</f>
        <v>21.076365451482442</v>
      </c>
      <c r="H7" s="665">
        <f>+'C25A1'!H7/AG5*100</f>
        <v>17.843770808545013</v>
      </c>
      <c r="I7" s="665">
        <f>+'C25A1'!I7/AH5*100</f>
        <v>17.33767554389885</v>
      </c>
      <c r="J7" s="665">
        <f>+'C25A1'!J7/AI5*100</f>
        <v>18.167077738193115</v>
      </c>
      <c r="K7" s="665">
        <f>+'C25A1'!K7/AJ5*100</f>
        <v>16.732147597557738</v>
      </c>
      <c r="L7" s="665">
        <f>+'C25A1'!L7/AK5*100</f>
        <v>14.531768249304767</v>
      </c>
      <c r="M7" s="665">
        <f>+'C25A1'!M7/AL5*100</f>
        <v>13.659262520436499</v>
      </c>
      <c r="N7" s="665">
        <f>+'C25A1'!N7/AM5*100</f>
        <v>12.617709808537638</v>
      </c>
      <c r="O7" s="665">
        <f>+'C25A1'!O7/AN5*100</f>
        <v>12.093498009594773</v>
      </c>
      <c r="P7" s="1305" t="s">
        <v>200</v>
      </c>
      <c r="Q7" s="665">
        <f>+'C25A1'!Q7/AP5*100</f>
        <v>12.56218099327554</v>
      </c>
      <c r="AA7" t="s">
        <v>305</v>
      </c>
      <c r="AB7">
        <f>+'C25B2'!AB7+'C25B3'!AB7</f>
        <v>133447</v>
      </c>
      <c r="AC7">
        <f>+'C25B2'!AC7+'C25B3'!AC7</f>
        <v>122347</v>
      </c>
      <c r="AD7">
        <f>+'C25B2'!AD7+'C25B3'!AD7</f>
        <v>123178</v>
      </c>
      <c r="AE7">
        <f>+'C25B2'!AE7+'C25B3'!AE7</f>
        <v>128213</v>
      </c>
      <c r="AF7">
        <f>+'C25B2'!AF7+'C25B3'!AF7</f>
        <v>134805</v>
      </c>
      <c r="AG7">
        <f>+'C25B2'!AG7+'C25B3'!AG7</f>
        <v>138479</v>
      </c>
      <c r="AH7">
        <f>+'C25B2'!AH7+'C25B3'!AH7</f>
        <v>151659</v>
      </c>
      <c r="AI7">
        <f>+'C25B2'!AI7+'C25B3'!AI7</f>
        <v>155265</v>
      </c>
      <c r="AJ7">
        <f>+'C25B2'!AJ7+'C25B3'!AJ7</f>
        <v>169341</v>
      </c>
      <c r="AK7">
        <f>+'C25B2'!AK7+'C25B3'!AK7</f>
        <v>178778</v>
      </c>
      <c r="AL7">
        <f>+'C25B2'!AL7+'C25B3'!AL7</f>
        <v>184726</v>
      </c>
      <c r="AM7">
        <f>+'C25B2'!AM7+'C25B3'!AM7</f>
        <v>178449</v>
      </c>
      <c r="AN7">
        <f>+'C25B2'!AN7+'C25B3'!AN7</f>
        <v>189255</v>
      </c>
      <c r="AO7" s="668">
        <v>205197</v>
      </c>
      <c r="AP7">
        <f>+'C25B2'!AP7+'C25B3'!AP7</f>
        <v>212519</v>
      </c>
    </row>
    <row r="8" spans="1:42" ht="14.4">
      <c r="A8" s="1385"/>
      <c r="B8" s="465" t="s">
        <v>238</v>
      </c>
      <c r="C8" s="665">
        <f>+'C25A1'!C8/AB5*100</f>
        <v>0.54126141971915731</v>
      </c>
      <c r="D8" s="665">
        <f>+'C25A1'!D8/AC5*100</f>
        <v>0.77908900940946257</v>
      </c>
      <c r="E8" s="665">
        <f>+'C25A1'!E8/AD5*100</f>
        <v>0.85766137298170719</v>
      </c>
      <c r="F8" s="665">
        <f>+'C25A1'!F8/AE5*100</f>
        <v>0</v>
      </c>
      <c r="G8" s="665">
        <f>+'C25A1'!G8/AF5*100</f>
        <v>0.40755089422962387</v>
      </c>
      <c r="H8" s="665">
        <f>+'C25A1'!H8/AG5*100</f>
        <v>0.79058826097872481</v>
      </c>
      <c r="I8" s="665">
        <f>+'C25A1'!I8/AH5*100</f>
        <v>0.68778079760386046</v>
      </c>
      <c r="J8" s="665">
        <f>+'C25A1'!J8/AI5*100</f>
        <v>0.60417364473270196</v>
      </c>
      <c r="K8" s="665">
        <f>+'C25A1'!K8/AJ5*100</f>
        <v>0.73195453338803484</v>
      </c>
      <c r="L8" s="665">
        <f>+'C25A1'!L8/AK5*100</f>
        <v>0.86176630911795404</v>
      </c>
      <c r="M8" s="665">
        <f>+'C25A1'!M8/AL5*100</f>
        <v>0.81333250784784461</v>
      </c>
      <c r="N8" s="665">
        <f>+'C25A1'!N8/AM5*100</f>
        <v>0.86420150447849042</v>
      </c>
      <c r="O8" s="665">
        <f>+'C25A1'!O8/AN5*100</f>
        <v>0.97444796025994362</v>
      </c>
      <c r="P8" s="1305" t="s">
        <v>200</v>
      </c>
      <c r="Q8" s="665">
        <f>+'C25A1'!Q8/AP5*100</f>
        <v>0.75832455642874508</v>
      </c>
      <c r="AA8" t="s">
        <v>306</v>
      </c>
      <c r="AB8">
        <f>+'C25B2'!AB8+'C25B3'!AB8</f>
        <v>212227</v>
      </c>
      <c r="AC8">
        <f>+'C25B2'!AC8+'C25B3'!AC8</f>
        <v>208809</v>
      </c>
      <c r="AD8">
        <f>+'C25B2'!AD8+'C25B3'!AD8</f>
        <v>208538</v>
      </c>
      <c r="AE8">
        <f>+'C25B2'!AE8+'C25B3'!AE8</f>
        <v>216356</v>
      </c>
      <c r="AF8">
        <f>+'C25B2'!AF8+'C25B3'!AF8</f>
        <v>217789</v>
      </c>
      <c r="AG8">
        <f>+'C25B2'!AG8+'C25B3'!AG8</f>
        <v>227957</v>
      </c>
      <c r="AH8">
        <f>+'C25B2'!AH8+'C25B3'!AH8</f>
        <v>226950</v>
      </c>
      <c r="AI8">
        <f>+'C25B2'!AI8+'C25B3'!AI8</f>
        <v>238827</v>
      </c>
      <c r="AJ8">
        <f>+'C25B2'!AJ8+'C25B3'!AJ8</f>
        <v>245029</v>
      </c>
      <c r="AK8">
        <f>+'C25B2'!AK8+'C25B3'!AK8</f>
        <v>254170</v>
      </c>
      <c r="AL8">
        <f>+'C25B2'!AL8+'C25B3'!AL8</f>
        <v>251381</v>
      </c>
      <c r="AM8">
        <f>+'C25B2'!AM8+'C25B3'!AM8</f>
        <v>256519</v>
      </c>
      <c r="AN8">
        <f>+'C25B2'!AN8+'C25B3'!AN8</f>
        <v>251610</v>
      </c>
      <c r="AO8" s="668">
        <v>277570</v>
      </c>
      <c r="AP8">
        <f>+'C25B2'!AP8+'C25B3'!AP8</f>
        <v>281201</v>
      </c>
    </row>
    <row r="9" spans="1:42" ht="14.4">
      <c r="A9" s="1385"/>
      <c r="B9" s="465" t="s">
        <v>240</v>
      </c>
      <c r="C9" s="665">
        <f>+'C25A1'!C9/AB5*100</f>
        <v>3.1980999438777582</v>
      </c>
      <c r="D9" s="665">
        <f>+'C25A1'!D9/AC5*100</f>
        <v>3.4270857239488342</v>
      </c>
      <c r="E9" s="665">
        <f>+'C25A1'!E9/AD5*100</f>
        <v>4.7142736557778342</v>
      </c>
      <c r="F9" s="665">
        <f>+'C25A1'!F9/AE5*100</f>
        <v>0.45970473257896094</v>
      </c>
      <c r="G9" s="665">
        <f>+'C25A1'!G9/AF5*100</f>
        <v>4.9138669404470861</v>
      </c>
      <c r="H9" s="665">
        <f>+'C25A1'!H9/AG5*100</f>
        <v>4.5746051152179366</v>
      </c>
      <c r="I9" s="665">
        <f>+'C25A1'!I9/AH5*100</f>
        <v>4.1916594692677664</v>
      </c>
      <c r="J9" s="665">
        <f>+'C25A1'!J9/AI5*100</f>
        <v>3.9889162936573186</v>
      </c>
      <c r="K9" s="665">
        <f>+'C25A1'!K9/AJ5*100</f>
        <v>4.4547143856939444</v>
      </c>
      <c r="L9" s="665">
        <f>+'C25A1'!L9/AK5*100</f>
        <v>3.8981586703253046</v>
      </c>
      <c r="M9" s="665">
        <f>+'C25A1'!M9/AL5*100</f>
        <v>3.9953497650805878</v>
      </c>
      <c r="N9" s="665">
        <f>+'C25A1'!N9/AM5*100</f>
        <v>4.0292619227161541</v>
      </c>
      <c r="O9" s="665">
        <f>+'C25A1'!O9/AN5*100</f>
        <v>3.6371678404953895</v>
      </c>
      <c r="P9" s="1305" t="s">
        <v>200</v>
      </c>
      <c r="Q9" s="665">
        <f>+'C25A1'!Q9/AP5*100</f>
        <v>3.3630397796321798</v>
      </c>
      <c r="AA9" s="669"/>
      <c r="AB9" s="1217"/>
      <c r="AC9" s="1218"/>
      <c r="AD9" s="1218"/>
      <c r="AE9" s="1218"/>
      <c r="AF9" s="1218"/>
      <c r="AG9" s="1218"/>
      <c r="AH9" s="1218"/>
      <c r="AI9" s="1218"/>
      <c r="AJ9" s="1218"/>
      <c r="AK9" s="1218"/>
      <c r="AL9" s="1218"/>
    </row>
    <row r="10" spans="1:42" ht="14.4">
      <c r="A10" s="1385"/>
      <c r="B10" s="468" t="s">
        <v>286</v>
      </c>
      <c r="C10" s="474">
        <f>+'C25A1'!C10/AB7*100</f>
        <v>21.443719229356972</v>
      </c>
      <c r="D10" s="474">
        <f>+'C25A1'!D10/AC7*100</f>
        <v>22.86202358864541</v>
      </c>
      <c r="E10" s="474">
        <f>+'C25A1'!E10/AD7*100</f>
        <v>24.53766094594814</v>
      </c>
      <c r="F10" s="474">
        <f>+'C25A1'!F10/AE7*100</f>
        <v>11.940286866386405</v>
      </c>
      <c r="G10" s="474">
        <f>+'C25A1'!G10/AF7*100</f>
        <v>25.053225028745224</v>
      </c>
      <c r="H10" s="474">
        <f>+'C25A1'!H10/AG7*100</f>
        <v>20.010976393532591</v>
      </c>
      <c r="I10" s="474">
        <f>+'C25A1'!I10/AH7*100</f>
        <v>18.837655529839971</v>
      </c>
      <c r="J10" s="474">
        <f>+'C25A1'!J10/AI7*100</f>
        <v>21.10649534666538</v>
      </c>
      <c r="K10" s="474">
        <f>+'C25A1'!K10/AJ7*100</f>
        <v>40.991844857417874</v>
      </c>
      <c r="L10" s="474">
        <f>+'C25A1'!L10/AK7*100</f>
        <v>20.436519034780567</v>
      </c>
      <c r="M10" s="474">
        <f>+'C25A1'!M10/AL7*100</f>
        <v>20.130896571137793</v>
      </c>
      <c r="N10" s="474">
        <f>+'C25A1'!N10/AM7*100</f>
        <v>20.169908489260237</v>
      </c>
      <c r="O10" s="474">
        <f>+'C25A1'!O10/AN7*100</f>
        <v>21.409738183931733</v>
      </c>
      <c r="P10" s="1306" t="s">
        <v>200</v>
      </c>
      <c r="Q10" s="474">
        <f>+'C25A1'!Q10/AP7*100</f>
        <v>26.808897086848702</v>
      </c>
    </row>
    <row r="11" spans="1:42" ht="14.4">
      <c r="A11" s="1385"/>
      <c r="B11" s="465" t="s">
        <v>589</v>
      </c>
      <c r="C11" s="665">
        <f>+'C25A1'!C11/AB7*100</f>
        <v>12.763119440676823</v>
      </c>
      <c r="D11" s="665">
        <f>+'C25A1'!D11/AC7*100</f>
        <v>14.692636517446282</v>
      </c>
      <c r="E11" s="665">
        <f>+'C25A1'!E11/AD7*100</f>
        <v>14.8411242267288</v>
      </c>
      <c r="F11" s="665">
        <f>+'C25A1'!F11/AE7*100</f>
        <v>10.688463728327079</v>
      </c>
      <c r="G11" s="665">
        <f>+'C25A1'!G11/AF7*100</f>
        <v>12.897147731909053</v>
      </c>
      <c r="H11" s="665">
        <f>+'C25A1'!H11/AG7*100</f>
        <v>10.570555824348817</v>
      </c>
      <c r="I11" s="665">
        <f>+'C25A1'!I11/AH7*100</f>
        <v>9.7857693905406204</v>
      </c>
      <c r="J11" s="665">
        <f>+'C25A1'!J11/AI7*100</f>
        <v>12.05745016584549</v>
      </c>
      <c r="K11" s="665">
        <f>+'C25A1'!K11/AJ7*100</f>
        <v>9.9893115075498553</v>
      </c>
      <c r="L11" s="665">
        <f>+'C25A1'!L11/AK7*100</f>
        <v>11.279352045553704</v>
      </c>
      <c r="M11" s="665">
        <f>+'C25A1'!M11/AL7*100</f>
        <v>11.497569373017335</v>
      </c>
      <c r="N11" s="665">
        <f>+'C25A1'!N11/AM7*100</f>
        <v>11.309673912434365</v>
      </c>
      <c r="O11" s="665">
        <f>+'C25A1'!O11/AN7*100</f>
        <v>12.985654275976858</v>
      </c>
      <c r="P11" s="1305" t="s">
        <v>200</v>
      </c>
      <c r="Q11" s="665">
        <f>+'C25A1'!Q11/AP7*100</f>
        <v>16.264898667883813</v>
      </c>
    </row>
    <row r="12" spans="1:42" ht="14.4">
      <c r="A12" s="1391"/>
      <c r="B12" s="465" t="s">
        <v>235</v>
      </c>
      <c r="C12" s="665">
        <f>+'C25A1'!C12/AB7*100</f>
        <v>0</v>
      </c>
      <c r="D12" s="665">
        <f>+'C25A1'!D12/AC7*100</f>
        <v>0</v>
      </c>
      <c r="E12" s="665">
        <f>+'C25A1'!E12/AD7*100</f>
        <v>0</v>
      </c>
      <c r="F12" s="665">
        <f>+'C25A1'!F12/AE7*100</f>
        <v>0</v>
      </c>
      <c r="G12" s="665">
        <f>+'C25A1'!G12/AF7*100</f>
        <v>0</v>
      </c>
      <c r="H12" s="665">
        <f>+'C25A1'!H12/AG7*100</f>
        <v>0</v>
      </c>
      <c r="I12" s="665">
        <f>+'C25A1'!I12/AH7*100</f>
        <v>0</v>
      </c>
      <c r="J12" s="665">
        <f>+'C25A1'!J12/AI7*100</f>
        <v>0</v>
      </c>
      <c r="K12" s="665">
        <f>+'C25A1'!K12/AJ7*100</f>
        <v>0</v>
      </c>
      <c r="L12" s="665">
        <f>+'C25A1'!L12/AK7*100</f>
        <v>0</v>
      </c>
      <c r="M12" s="665">
        <f>+'C25A1'!M12/AL7*100</f>
        <v>0</v>
      </c>
      <c r="N12" s="665">
        <f>+'C25A1'!N12/AM7*100</f>
        <v>0</v>
      </c>
      <c r="O12" s="665">
        <f>+'C25A1'!O12/AN7*100</f>
        <v>0</v>
      </c>
      <c r="P12" s="1305" t="s">
        <v>200</v>
      </c>
      <c r="Q12" s="665">
        <f>+'C25A1'!Q12/AP7*100</f>
        <v>0</v>
      </c>
    </row>
    <row r="13" spans="1:42" ht="14.4">
      <c r="A13" s="1385"/>
      <c r="B13" s="465" t="s">
        <v>284</v>
      </c>
      <c r="C13" s="665">
        <f>+'C25A1'!C13/AB7*100</f>
        <v>1.9618275420204274</v>
      </c>
      <c r="D13" s="665">
        <f>+'C25A1'!D13/AC7*100</f>
        <v>1.1050536588555502</v>
      </c>
      <c r="E13" s="665">
        <f>+'C25A1'!E13/AD7*100</f>
        <v>1.3549497475198493</v>
      </c>
      <c r="F13" s="665">
        <f>+'C25A1'!F13/AE7*100</f>
        <v>0.70897646884481291</v>
      </c>
      <c r="G13" s="665">
        <f>+'C25A1'!G13/AF7*100</f>
        <v>2.9019695115166351</v>
      </c>
      <c r="H13" s="665">
        <f>+'C25A1'!H13/AG7*100</f>
        <v>0.91710656489431608</v>
      </c>
      <c r="I13" s="665">
        <f>+'C25A1'!I13/AH7*100</f>
        <v>1.5640351050712455</v>
      </c>
      <c r="J13" s="665">
        <f>+'C25A1'!J13/AI7*100</f>
        <v>2.5253598686117282</v>
      </c>
      <c r="K13" s="665">
        <f>+'C25A1'!K13/AJ7*100</f>
        <v>21.672247122669646</v>
      </c>
      <c r="L13" s="665">
        <f>+'C25A1'!L13/AK7*100</f>
        <v>1.4129255277494994</v>
      </c>
      <c r="M13" s="665">
        <f>+'C25A1'!M13/AL7*100</f>
        <v>1.9044422550155364</v>
      </c>
      <c r="N13" s="665">
        <f>+'C25A1'!N13/AM7*100</f>
        <v>2.1630830097114582</v>
      </c>
      <c r="O13" s="665">
        <f>+'C25A1'!O13/AN7*100</f>
        <v>1.8245224696837599</v>
      </c>
      <c r="P13" s="1305" t="s">
        <v>200</v>
      </c>
      <c r="Q13" s="665">
        <f>+'C25A1'!Q13/AP7*100</f>
        <v>3.7422536337927435</v>
      </c>
    </row>
    <row r="14" spans="1:42" ht="14.4">
      <c r="A14" s="1385"/>
      <c r="B14" s="465" t="s">
        <v>238</v>
      </c>
      <c r="C14" s="665">
        <f>+'C25A1'!C14/AB7*100</f>
        <v>0.72088544515800279</v>
      </c>
      <c r="D14" s="665">
        <f>+'C25A1'!D14/AC7*100</f>
        <v>0.84105045485381746</v>
      </c>
      <c r="E14" s="665">
        <f>+'C25A1'!E14/AD7*100</f>
        <v>1.3411485817272564</v>
      </c>
      <c r="F14" s="665">
        <f>+'C25A1'!F14/AE7*100</f>
        <v>0</v>
      </c>
      <c r="G14" s="665">
        <f>+'C25A1'!G14/AF7*100</f>
        <v>0.79003004339601657</v>
      </c>
      <c r="H14" s="665">
        <f>+'C25A1'!H14/AG7*100</f>
        <v>1.1879057474418504</v>
      </c>
      <c r="I14" s="665">
        <f>+'C25A1'!I14/AH7*100</f>
        <v>0.74904885301894386</v>
      </c>
      <c r="J14" s="665">
        <f>+'C25A1'!J14/AI7*100</f>
        <v>0.91778572118635882</v>
      </c>
      <c r="K14" s="665">
        <f>+'C25A1'!K14/AJ7*100</f>
        <v>1.081840782799204</v>
      </c>
      <c r="L14" s="665">
        <f>+'C25A1'!L14/AK7*100</f>
        <v>1.2322545279620536</v>
      </c>
      <c r="M14" s="665">
        <f>+'C25A1'!M14/AL7*100</f>
        <v>0.8125548109091304</v>
      </c>
      <c r="N14" s="665">
        <f>+'C25A1'!N14/AM7*100</f>
        <v>1.1840918133472309</v>
      </c>
      <c r="O14" s="665">
        <f>+'C25A1'!O14/AN7*100</f>
        <v>1.4831840638292251</v>
      </c>
      <c r="P14" s="1305" t="s">
        <v>200</v>
      </c>
      <c r="Q14" s="665">
        <f>+'C25A1'!Q14/AP7*100</f>
        <v>1.234713131531769</v>
      </c>
    </row>
    <row r="15" spans="1:42" ht="14.4">
      <c r="A15" s="1385"/>
      <c r="B15" s="465" t="s">
        <v>240</v>
      </c>
      <c r="C15" s="665">
        <f>+'C25A1'!C15/AB7*100</f>
        <v>5.9978868015017204</v>
      </c>
      <c r="D15" s="665">
        <f>+'C25A1'!D15/AC7*100</f>
        <v>6.2232829574897623</v>
      </c>
      <c r="E15" s="665">
        <f>+'C25A1'!E15/AD7*100</f>
        <v>7.0004383899722358</v>
      </c>
      <c r="F15" s="665">
        <f>+'C25A1'!F15/AE7*100</f>
        <v>0.54284666921451019</v>
      </c>
      <c r="G15" s="665">
        <f>+'C25A1'!G15/AF7*100</f>
        <v>8.4640777419235196</v>
      </c>
      <c r="H15" s="665">
        <f>+'C25A1'!H15/AG7*100</f>
        <v>7.3354082568476091</v>
      </c>
      <c r="I15" s="665">
        <f>+'C25A1'!I15/AH7*100</f>
        <v>6.7388021812091594</v>
      </c>
      <c r="J15" s="665">
        <f>+'C25A1'!J15/AI7*100</f>
        <v>5.6058995910218012</v>
      </c>
      <c r="K15" s="665">
        <f>+'C25A1'!K15/AJ7*100</f>
        <v>8.2484454443991702</v>
      </c>
      <c r="L15" s="665">
        <f>+'C25A1'!L15/AK7*100</f>
        <v>6.5119869335153098</v>
      </c>
      <c r="M15" s="665">
        <f>+'C25A1'!M15/AL7*100</f>
        <v>5.9163301321957924</v>
      </c>
      <c r="N15" s="665">
        <f>+'C25A1'!N15/AM7*100</f>
        <v>5.513059753767183</v>
      </c>
      <c r="O15" s="665">
        <f>+'C25A1'!O15/AN7*100</f>
        <v>5.1163773744418908</v>
      </c>
      <c r="P15" s="1305" t="s">
        <v>200</v>
      </c>
      <c r="Q15" s="665">
        <f>+'C25A1'!Q15/AP7*100</f>
        <v>5.5670316536403801</v>
      </c>
    </row>
    <row r="16" spans="1:42" ht="14.4">
      <c r="A16" s="1385"/>
      <c r="B16" s="468" t="s">
        <v>287</v>
      </c>
      <c r="C16" s="474">
        <f>+'C25A1'!C16/AB8*100</f>
        <v>41.292107036333739</v>
      </c>
      <c r="D16" s="474">
        <f>+'C25A1'!D16/AC8*100</f>
        <v>41.074378977917618</v>
      </c>
      <c r="E16" s="474">
        <f>+'C25A1'!E16/AD8*100</f>
        <v>40.759957417832723</v>
      </c>
      <c r="F16" s="474">
        <f>+'C25A1'!F16/AE8*100</f>
        <v>11.307289837120301</v>
      </c>
      <c r="G16" s="474">
        <f>+'C25A1'!G16/AF8*100</f>
        <v>39.910188301521202</v>
      </c>
      <c r="H16" s="474">
        <f>+'C25A1'!H16/AG8*100</f>
        <v>36.164715275249279</v>
      </c>
      <c r="I16" s="474">
        <f>+'C25A1'!I16/AH8*100</f>
        <v>36.120290812954394</v>
      </c>
      <c r="J16" s="474">
        <f>+'C25A1'!J16/AI8*100</f>
        <v>37.457238921897442</v>
      </c>
      <c r="K16" s="474">
        <f>+'C25A1'!K16/AJ8*100</f>
        <v>22.047186251423302</v>
      </c>
      <c r="L16" s="474">
        <f>+'C25A1'!L16/AK8*100</f>
        <v>32.722980682220559</v>
      </c>
      <c r="M16" s="474">
        <f>+'C25A1'!M16/AL8*100</f>
        <v>32.642880726864796</v>
      </c>
      <c r="N16" s="474">
        <f>+'C25A1'!N16/AM8*100</f>
        <v>31.568031997629802</v>
      </c>
      <c r="O16" s="474">
        <f>+'C25A1'!O16/AN8*100</f>
        <v>31.433567823218471</v>
      </c>
      <c r="P16" s="1306" t="s">
        <v>200</v>
      </c>
      <c r="Q16" s="474">
        <f>+'C25A1'!Q16/AP8*100</f>
        <v>29.026923801835697</v>
      </c>
    </row>
    <row r="17" spans="1:17" ht="14.4">
      <c r="A17" s="1385"/>
      <c r="B17" s="465" t="s">
        <v>589</v>
      </c>
      <c r="C17" s="665">
        <f>+'C25A1'!C17/AB8*100</f>
        <v>7.9905007374179533</v>
      </c>
      <c r="D17" s="665">
        <f>+'C25A1'!D17/AC8*100</f>
        <v>6.5653300384561959</v>
      </c>
      <c r="E17" s="665">
        <f>+'C25A1'!E17/AD8*100</f>
        <v>8.1587048883177165</v>
      </c>
      <c r="F17" s="665">
        <f>+'C25A1'!F17/AE8*100</f>
        <v>6.2757677161714946</v>
      </c>
      <c r="G17" s="665">
        <f>+'C25A1'!G17/AF8*100</f>
        <v>4.6972069296429115</v>
      </c>
      <c r="H17" s="665">
        <f>+'C25A1'!H17/AG8*100</f>
        <v>4.5916554437898371</v>
      </c>
      <c r="I17" s="665">
        <f>+'C25A1'!I17/AH8*100</f>
        <v>5.1055298523903945</v>
      </c>
      <c r="J17" s="665">
        <f>+'C25A1'!J17/AI8*100</f>
        <v>5.7832657111633106</v>
      </c>
      <c r="K17" s="665">
        <f>+'C25A1'!K17/AJ8*100</f>
        <v>6.406180492921246</v>
      </c>
      <c r="L17" s="665">
        <f>+'C25A1'!L17/AK8*100</f>
        <v>6.3028681591061106</v>
      </c>
      <c r="M17" s="665">
        <f>+'C25A1'!M17/AL8*100</f>
        <v>6.9480191422581665</v>
      </c>
      <c r="N17" s="665">
        <f>+'C25A1'!N17/AM8*100</f>
        <v>8.0387807530826176</v>
      </c>
      <c r="O17" s="665">
        <f>+'C25A1'!O17/AN8*100</f>
        <v>8.4996621755892043</v>
      </c>
      <c r="P17" s="1305" t="s">
        <v>200</v>
      </c>
      <c r="Q17" s="665">
        <f>+'C25A1'!Q17/AP8*100</f>
        <v>7.7033865455670494</v>
      </c>
    </row>
    <row r="18" spans="1:17" ht="14.4">
      <c r="A18" s="1391"/>
      <c r="B18" s="465" t="s">
        <v>235</v>
      </c>
      <c r="C18" s="665">
        <f>+'C25A1'!C18/AB8*100</f>
        <v>0</v>
      </c>
      <c r="D18" s="665">
        <f>+'C25A1'!D18/AC8*100</f>
        <v>0</v>
      </c>
      <c r="E18" s="665">
        <f>+'C25A1'!E18/AD8*100</f>
        <v>0</v>
      </c>
      <c r="F18" s="665">
        <f>+'C25A1'!F18/AE8*100</f>
        <v>0</v>
      </c>
      <c r="G18" s="665">
        <f>+'C25A1'!G18/AF8*100</f>
        <v>0</v>
      </c>
      <c r="H18" s="665">
        <f>+'C25A1'!H18/AG8*100</f>
        <v>0</v>
      </c>
      <c r="I18" s="665">
        <f>+'C25A1'!I18/AH8*100</f>
        <v>0</v>
      </c>
      <c r="J18" s="665">
        <f>+'C25A1'!J18/AI8*100</f>
        <v>0</v>
      </c>
      <c r="K18" s="665">
        <f>+'C25A1'!K18/AJ8*100</f>
        <v>0</v>
      </c>
      <c r="L18" s="665">
        <f>+'C25A1'!L18/AK8*100</f>
        <v>0</v>
      </c>
      <c r="M18" s="665">
        <f>+'C25A1'!M18/AL8*100</f>
        <v>0</v>
      </c>
      <c r="N18" s="665">
        <f>+'C25A1'!N18/AM8*100</f>
        <v>0</v>
      </c>
      <c r="O18" s="665">
        <f>+'C25A1'!O18/AN8*100</f>
        <v>0</v>
      </c>
      <c r="P18" s="1305" t="s">
        <v>200</v>
      </c>
      <c r="Q18" s="665">
        <f>+'C25A1'!Q18/AP8*100</f>
        <v>0</v>
      </c>
    </row>
    <row r="19" spans="1:17" ht="14.4">
      <c r="A19" s="1385"/>
      <c r="B19" s="465" t="s">
        <v>284</v>
      </c>
      <c r="C19" s="665">
        <f>+'C25A1'!C19/AB8*100</f>
        <v>31.435679720299493</v>
      </c>
      <c r="D19" s="665">
        <f>+'C25A1'!D19/AC8*100</f>
        <v>31.977548860441839</v>
      </c>
      <c r="E19" s="665">
        <f>+'C25A1'!E19/AD8*100</f>
        <v>28.66527922968476</v>
      </c>
      <c r="F19" s="665">
        <f>+'C25A1'!F19/AE8*100</f>
        <v>4.6210874669526145</v>
      </c>
      <c r="G19" s="665">
        <f>+'C25A1'!G19/AF8*100</f>
        <v>32.325783212191617</v>
      </c>
      <c r="H19" s="665">
        <f>+'C25A1'!H19/AG8*100</f>
        <v>28.126357163851079</v>
      </c>
      <c r="I19" s="665">
        <f>+'C25A1'!I19/AH8*100</f>
        <v>27.878387309980173</v>
      </c>
      <c r="J19" s="665">
        <f>+'C25A1'!J19/AI8*100</f>
        <v>28.33599216169026</v>
      </c>
      <c r="K19" s="665">
        <f>+'C25A1'!K19/AJ8*100</f>
        <v>13.318015418583107</v>
      </c>
      <c r="L19" s="665">
        <f>+'C25A1'!L19/AK8*100</f>
        <v>23.759294960066097</v>
      </c>
      <c r="M19" s="665">
        <f>+'C25A1'!M19/AL8*100</f>
        <v>22.297230100922505</v>
      </c>
      <c r="N19" s="665">
        <f>+'C25A1'!N19/AM8*100</f>
        <v>19.890534424350633</v>
      </c>
      <c r="O19" s="665">
        <f>+'C25A1'!O19/AN8*100</f>
        <v>19.817574818170979</v>
      </c>
      <c r="P19" s="1305" t="s">
        <v>200</v>
      </c>
      <c r="Q19" s="665">
        <f>+'C25A1'!Q19/AP8*100</f>
        <v>19.227883257883153</v>
      </c>
    </row>
    <row r="20" spans="1:17" ht="14.4">
      <c r="A20" s="1385"/>
      <c r="B20" s="465" t="s">
        <v>238</v>
      </c>
      <c r="C20" s="665">
        <f>+'C25A1'!C20/AB8*100</f>
        <v>0.42831496463692176</v>
      </c>
      <c r="D20" s="665">
        <f>+'C25A1'!D20/AC8*100</f>
        <v>0.74278407539904889</v>
      </c>
      <c r="E20" s="665">
        <f>+'C25A1'!E20/AD8*100</f>
        <v>0.57207799058205211</v>
      </c>
      <c r="F20" s="665">
        <f>+'C25A1'!F20/AE8*100</f>
        <v>0</v>
      </c>
      <c r="G20" s="665">
        <f>+'C25A1'!G20/AF8*100</f>
        <v>0.17080752471428767</v>
      </c>
      <c r="H20" s="665">
        <f>+'C25A1'!H20/AG8*100</f>
        <v>0.54922638918743449</v>
      </c>
      <c r="I20" s="665">
        <f>+'C25A1'!I20/AH8*100</f>
        <v>0.64683851068517295</v>
      </c>
      <c r="J20" s="665">
        <f>+'C25A1'!J20/AI8*100</f>
        <v>0.40028974948393603</v>
      </c>
      <c r="K20" s="665">
        <f>+'C25A1'!K20/AJ8*100</f>
        <v>0.4901460643434043</v>
      </c>
      <c r="L20" s="665">
        <f>+'C25A1'!L20/AK8*100</f>
        <v>0.60117244364008338</v>
      </c>
      <c r="M20" s="665">
        <f>+'C25A1'!M20/AL8*100</f>
        <v>0.81390399433529192</v>
      </c>
      <c r="N20" s="665">
        <f>+'C25A1'!N20/AM8*100</f>
        <v>0.64166786865690262</v>
      </c>
      <c r="O20" s="665">
        <f>+'C25A1'!O20/AN8*100</f>
        <v>0.5917888796152776</v>
      </c>
      <c r="P20" s="1305" t="s">
        <v>200</v>
      </c>
      <c r="Q20" s="665">
        <f>+'C25A1'!Q20/AP8*100</f>
        <v>0.39829161347221381</v>
      </c>
    </row>
    <row r="21" spans="1:17" ht="14.4">
      <c r="A21" s="1386"/>
      <c r="B21" s="469" t="s">
        <v>240</v>
      </c>
      <c r="C21" s="666">
        <f>+'C25A1'!C21/AB8*100</f>
        <v>1.4376116139793711</v>
      </c>
      <c r="D21" s="666">
        <f>+'C25A1'!D21/AC8*100</f>
        <v>1.7887160036205336</v>
      </c>
      <c r="E21" s="666">
        <f>+'C25A1'!E21/AD8*100</f>
        <v>3.3638953092481945</v>
      </c>
      <c r="F21" s="666">
        <f>+'C25A1'!F21/AE8*100</f>
        <v>0.41043465399619145</v>
      </c>
      <c r="G21" s="666">
        <f>+'C25A1'!G21/AF8*100</f>
        <v>2.7163906349723814</v>
      </c>
      <c r="H21" s="666">
        <f>+'C25A1'!H21/AG8*100</f>
        <v>2.8974762784209305</v>
      </c>
      <c r="I21" s="666">
        <f>+'C25A1'!I21/AH8*100</f>
        <v>2.4895351398986563</v>
      </c>
      <c r="J21" s="666">
        <f>+'C25A1'!J21/AI8*100</f>
        <v>2.9376912995599325</v>
      </c>
      <c r="K21" s="666">
        <f>+'C25A1'!K21/AJ8*100</f>
        <v>1.8328442755755441</v>
      </c>
      <c r="L21" s="666">
        <f>+'C25A1'!L21/AK8*100</f>
        <v>2.0596451194082701</v>
      </c>
      <c r="M21" s="666">
        <f>+'C25A1'!M21/AL8*100</f>
        <v>2.5837274893488371</v>
      </c>
      <c r="N21" s="666">
        <f>+'C25A1'!N21/AM8*100</f>
        <v>2.9970489515396519</v>
      </c>
      <c r="O21" s="666">
        <f>+'C25A1'!O21/AN8*100</f>
        <v>2.5245419498430111</v>
      </c>
      <c r="P21" s="1307" t="s">
        <v>200</v>
      </c>
      <c r="Q21" s="666">
        <f>+'C25A1'!Q21/AP8*100</f>
        <v>1.6973623849132826</v>
      </c>
    </row>
  </sheetData>
  <mergeCells count="4">
    <mergeCell ref="A2:B2"/>
    <mergeCell ref="A4:A21"/>
    <mergeCell ref="A3:Q3"/>
    <mergeCell ref="A1:Q1"/>
  </mergeCells>
  <pageMargins left="0.7" right="0.7" top="0.75" bottom="0.75" header="0.3" footer="0.3"/>
  <pageSetup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</sheetPr>
  <dimension ref="A1:AQ21"/>
  <sheetViews>
    <sheetView showGridLines="0" showWhiteSpace="0" workbookViewId="0">
      <selection activeCell="A3" sqref="A3:Q3"/>
    </sheetView>
  </sheetViews>
  <sheetFormatPr baseColWidth="10" defaultColWidth="11.44140625" defaultRowHeight="13.8"/>
  <cols>
    <col min="1" max="1" width="4.88671875" style="11" customWidth="1"/>
    <col min="2" max="2" width="33.33203125" style="11" bestFit="1" customWidth="1"/>
    <col min="3" max="17" width="9" style="11" customWidth="1"/>
    <col min="18" max="26" width="11.44140625" style="11"/>
    <col min="27" max="27" width="9" style="11" bestFit="1" customWidth="1"/>
    <col min="28" max="28" width="9" style="11" customWidth="1"/>
    <col min="29" max="38" width="7" style="11" customWidth="1"/>
    <col min="39" max="39" width="7" style="11" bestFit="1" customWidth="1"/>
    <col min="40" max="40" width="7.6640625" style="11" customWidth="1"/>
    <col min="41" max="41" width="11.44140625" style="11"/>
    <col min="42" max="42" width="7" style="11" bestFit="1" customWidth="1"/>
    <col min="43" max="16384" width="11.44140625" style="11"/>
  </cols>
  <sheetData>
    <row r="1" spans="1:43" ht="30" customHeight="1">
      <c r="A1" s="1522" t="s">
        <v>630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</row>
    <row r="2" spans="1:43" ht="30.75" customHeight="1">
      <c r="A2" s="1523" t="s">
        <v>233</v>
      </c>
      <c r="B2" s="1523"/>
      <c r="C2" s="853">
        <v>2007</v>
      </c>
      <c r="D2" s="853">
        <v>2008</v>
      </c>
      <c r="E2" s="853">
        <v>2009</v>
      </c>
      <c r="F2" s="853">
        <v>2010</v>
      </c>
      <c r="G2" s="853">
        <v>2011</v>
      </c>
      <c r="H2" s="853">
        <v>2012</v>
      </c>
      <c r="I2" s="853">
        <v>2013</v>
      </c>
      <c r="J2" s="853">
        <v>2014</v>
      </c>
      <c r="K2" s="853">
        <v>2015</v>
      </c>
      <c r="L2" s="853">
        <v>2016</v>
      </c>
      <c r="M2" s="853">
        <v>2017</v>
      </c>
      <c r="N2" s="853">
        <v>2018</v>
      </c>
      <c r="O2" s="853">
        <v>2019</v>
      </c>
      <c r="P2" s="853">
        <v>2020</v>
      </c>
      <c r="Q2" s="853">
        <v>2021</v>
      </c>
      <c r="R2" s="424"/>
      <c r="S2" s="424"/>
      <c r="T2" s="424"/>
      <c r="U2" s="424"/>
      <c r="V2" s="424"/>
      <c r="W2" s="424"/>
      <c r="X2" s="424"/>
      <c r="Y2" s="424"/>
    </row>
    <row r="3" spans="1:43" ht="30.75" customHeight="1">
      <c r="A3" s="1343" t="s">
        <v>290</v>
      </c>
      <c r="B3" s="1343"/>
      <c r="C3" s="1343"/>
      <c r="D3" s="1343"/>
      <c r="E3" s="1343"/>
      <c r="F3" s="1343"/>
      <c r="G3" s="1343"/>
      <c r="H3" s="1343"/>
      <c r="I3" s="1343"/>
      <c r="J3" s="1343"/>
      <c r="K3" s="1343"/>
      <c r="L3" s="1343"/>
      <c r="M3" s="1343"/>
      <c r="N3" s="1343"/>
      <c r="O3" s="1343"/>
      <c r="P3" s="1343"/>
      <c r="Q3" s="1343"/>
      <c r="R3" s="424"/>
      <c r="S3" s="424"/>
      <c r="T3" s="424"/>
      <c r="U3" s="424"/>
      <c r="V3" s="424"/>
      <c r="W3" s="424"/>
      <c r="X3" s="424"/>
      <c r="Y3" s="424"/>
      <c r="AB3" s="1219" t="s">
        <v>604</v>
      </c>
      <c r="AC3" s="1219" t="s">
        <v>591</v>
      </c>
      <c r="AD3" s="1219" t="s">
        <v>592</v>
      </c>
      <c r="AE3" s="1219" t="s">
        <v>593</v>
      </c>
      <c r="AF3" s="1219" t="s">
        <v>594</v>
      </c>
      <c r="AG3" s="1219" t="s">
        <v>595</v>
      </c>
      <c r="AH3" s="1219" t="s">
        <v>596</v>
      </c>
      <c r="AI3" s="1219" t="s">
        <v>597</v>
      </c>
      <c r="AJ3" s="1219" t="s">
        <v>598</v>
      </c>
      <c r="AK3" s="1219" t="s">
        <v>599</v>
      </c>
      <c r="AL3" s="1219" t="s">
        <v>600</v>
      </c>
      <c r="AM3" s="1219" t="s">
        <v>601</v>
      </c>
      <c r="AN3" s="1219" t="s">
        <v>602</v>
      </c>
      <c r="AO3" s="1219" t="s">
        <v>603</v>
      </c>
      <c r="AP3" s="1219" t="s">
        <v>590</v>
      </c>
      <c r="AQ3" s="1219" t="s">
        <v>605</v>
      </c>
    </row>
    <row r="4" spans="1:43" ht="15" customHeight="1">
      <c r="A4" s="1385" t="s">
        <v>251</v>
      </c>
      <c r="B4" s="472" t="s">
        <v>288</v>
      </c>
      <c r="C4" s="476">
        <f>'C25A2'!C4/AB5*100</f>
        <v>28.869990273586556</v>
      </c>
      <c r="D4" s="476">
        <f>'C25A2'!D4/AC5*100</f>
        <v>28.629841549295776</v>
      </c>
      <c r="E4" s="476">
        <f>'C25A2'!E4/AD5*100</f>
        <v>30.143054914628522</v>
      </c>
      <c r="F4" s="476">
        <f>'C25A2'!F4/AE5*100</f>
        <v>13.528914520122379</v>
      </c>
      <c r="G4" s="476">
        <f>'C25A2'!G4/AF5*100</f>
        <v>30.658041326816893</v>
      </c>
      <c r="H4" s="476">
        <f>'C25A2'!H4/AG5*100</f>
        <v>24.387598726865495</v>
      </c>
      <c r="I4" s="476">
        <f>'C25A2'!I4/AH5*100</f>
        <v>24.941460273024074</v>
      </c>
      <c r="J4" s="476">
        <f>'C25A2'!J4/AI5*100</f>
        <v>27.363954499399984</v>
      </c>
      <c r="K4" s="476">
        <f>'C25A2'!K4/AJ5*100</f>
        <v>14.419149477973006</v>
      </c>
      <c r="L4" s="476">
        <f>'C25A2'!L4/AK5*100</f>
        <v>23.873509637222909</v>
      </c>
      <c r="M4" s="476">
        <f>'C25A2'!M4/AL5*100</f>
        <v>23.25194387857573</v>
      </c>
      <c r="N4" s="476">
        <f>'C25A2'!N4/AM5*100</f>
        <v>23.382989480953498</v>
      </c>
      <c r="O4" s="476">
        <f>'C25A2'!O4/AN5*100</f>
        <v>23.892442192792977</v>
      </c>
      <c r="P4" s="1302" t="s">
        <v>200</v>
      </c>
      <c r="Q4" s="476">
        <f>'C25A2'!Q4/AP5*100</f>
        <v>25.124713132858545</v>
      </c>
      <c r="R4" s="461"/>
      <c r="S4" s="461"/>
      <c r="T4" s="461"/>
      <c r="U4" s="461"/>
      <c r="V4" s="461"/>
      <c r="W4" s="461"/>
      <c r="X4" s="461"/>
      <c r="Y4" s="461"/>
      <c r="AA4" s="667" t="s">
        <v>304</v>
      </c>
      <c r="AB4" s="1217" t="s">
        <v>247</v>
      </c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</row>
    <row r="5" spans="1:43" ht="14.4">
      <c r="A5" s="1385"/>
      <c r="B5" s="465" t="s">
        <v>589</v>
      </c>
      <c r="C5" s="473">
        <f>'C25A2'!C4/AB5*100</f>
        <v>28.869990273586556</v>
      </c>
      <c r="D5" s="473">
        <f>'C25A2'!D4/AC5*100</f>
        <v>28.629841549295776</v>
      </c>
      <c r="E5" s="473">
        <f>'C25A2'!E4/AD5*100</f>
        <v>30.143054914628522</v>
      </c>
      <c r="F5" s="473">
        <f>'C25A2'!F4/AE5*100</f>
        <v>13.528914520122379</v>
      </c>
      <c r="G5" s="473">
        <f>'C25A2'!G4/AF5*100</f>
        <v>30.658041326816893</v>
      </c>
      <c r="H5" s="473">
        <f>'C25A2'!H4/AG5*100</f>
        <v>24.387598726865495</v>
      </c>
      <c r="I5" s="473">
        <f>'C25A2'!I4/AH5*100</f>
        <v>24.941460273024074</v>
      </c>
      <c r="J5" s="473">
        <f>'C25A2'!J4/AI5*100</f>
        <v>27.363954499399984</v>
      </c>
      <c r="K5" s="473">
        <f>'C25A2'!K4/AJ5*100</f>
        <v>14.419149477973006</v>
      </c>
      <c r="L5" s="473">
        <f>'C25A2'!L4/AK5*100</f>
        <v>23.873509637222909</v>
      </c>
      <c r="M5" s="473">
        <f>'C25A2'!M4/AL5*100</f>
        <v>23.25194387857573</v>
      </c>
      <c r="N5" s="473">
        <f>'C25A2'!N4/AM5*100</f>
        <v>23.382989480953498</v>
      </c>
      <c r="O5" s="473">
        <f>'C25A2'!O4/AN5*100</f>
        <v>23.892442192792977</v>
      </c>
      <c r="P5" s="1303" t="s">
        <v>200</v>
      </c>
      <c r="Q5" s="473">
        <f>'C25A2'!Q4/AP5*100</f>
        <v>25.124713132858545</v>
      </c>
      <c r="R5" s="462"/>
      <c r="S5" s="462"/>
      <c r="T5" s="462"/>
      <c r="U5" s="462"/>
      <c r="V5" s="462"/>
      <c r="W5" s="462"/>
      <c r="X5" s="462"/>
      <c r="Y5" s="462"/>
      <c r="AA5" t="s">
        <v>119</v>
      </c>
      <c r="AB5" s="11">
        <f t="shared" ref="AB5:AO5" si="0">+AB7+AB8</f>
        <v>240582</v>
      </c>
      <c r="AC5" s="11">
        <f t="shared" si="0"/>
        <v>227200</v>
      </c>
      <c r="AD5" s="11">
        <f t="shared" si="0"/>
        <v>227535</v>
      </c>
      <c r="AE5" s="11">
        <f t="shared" si="0"/>
        <v>233049</v>
      </c>
      <c r="AF5" s="11">
        <f t="shared" si="0"/>
        <v>245942</v>
      </c>
      <c r="AG5" s="11">
        <f t="shared" si="0"/>
        <v>254490</v>
      </c>
      <c r="AH5" s="11">
        <f t="shared" si="0"/>
        <v>268621</v>
      </c>
      <c r="AI5" s="11">
        <f t="shared" si="0"/>
        <v>278326</v>
      </c>
      <c r="AJ5" s="11">
        <f t="shared" si="0"/>
        <v>294525</v>
      </c>
      <c r="AK5" s="11">
        <f t="shared" si="0"/>
        <v>310411</v>
      </c>
      <c r="AL5" s="11">
        <f t="shared" si="0"/>
        <v>313677</v>
      </c>
      <c r="AM5" s="11">
        <f t="shared" si="0"/>
        <v>324364</v>
      </c>
      <c r="AN5" s="11">
        <f t="shared" si="0"/>
        <v>332398</v>
      </c>
      <c r="AO5" s="11">
        <f t="shared" si="0"/>
        <v>0</v>
      </c>
      <c r="AP5" s="11">
        <f>+AP7+AP8</f>
        <v>371252</v>
      </c>
    </row>
    <row r="6" spans="1:43" ht="14.4">
      <c r="A6" s="1391"/>
      <c r="B6" s="465" t="s">
        <v>235</v>
      </c>
      <c r="C6" s="473">
        <f>'C25A2'!C5/AB5*100</f>
        <v>11.078551180055033</v>
      </c>
      <c r="D6" s="473">
        <f>'C25A2'!D5/AC5*100</f>
        <v>10.588468309859154</v>
      </c>
      <c r="E6" s="473">
        <f>'C25A2'!E5/AD5*100</f>
        <v>11.908937086602062</v>
      </c>
      <c r="F6" s="473">
        <f>'C25A2'!F5/AE5*100</f>
        <v>9.256422469094483</v>
      </c>
      <c r="G6" s="473">
        <f>'C25A2'!G5/AF5*100</f>
        <v>9.2261590131006503</v>
      </c>
      <c r="H6" s="473">
        <f>'C25A2'!H5/AG5*100</f>
        <v>7.5162088883649654</v>
      </c>
      <c r="I6" s="473">
        <f>'C25A2'!I5/AH5*100</f>
        <v>7.1457555440564962</v>
      </c>
      <c r="J6" s="473">
        <f>'C25A2'!J5/AI5*100</f>
        <v>9.1130544756867842</v>
      </c>
      <c r="K6" s="473">
        <f>'C25A2'!K5/AJ5*100</f>
        <v>8.6933197521432817</v>
      </c>
      <c r="L6" s="473">
        <f>'C25A2'!L5/AK5*100</f>
        <v>8.890793174210966</v>
      </c>
      <c r="M6" s="473">
        <f>'C25A2'!M5/AL5*100</f>
        <v>9.2872604621951869</v>
      </c>
      <c r="N6" s="473">
        <f>'C25A2'!N5/AM5*100</f>
        <v>10.135835049512277</v>
      </c>
      <c r="O6" s="473">
        <f>'C25A2'!O5/AN5*100</f>
        <v>10.916431506808104</v>
      </c>
      <c r="P6" s="1303" t="s">
        <v>200</v>
      </c>
      <c r="Q6" s="473">
        <f>'C25A2'!Q5/AP5*100</f>
        <v>12.655015999913804</v>
      </c>
      <c r="R6" s="462"/>
      <c r="S6" s="462"/>
      <c r="T6" s="462"/>
      <c r="U6" s="462"/>
      <c r="V6" s="462"/>
      <c r="W6" s="462"/>
      <c r="X6" s="462"/>
      <c r="Y6" s="462"/>
      <c r="AA6"/>
      <c r="AB6"/>
      <c r="AC6" s="668"/>
      <c r="AD6" s="668"/>
      <c r="AE6" s="668"/>
      <c r="AF6" s="668"/>
      <c r="AG6" s="668"/>
      <c r="AH6" s="668"/>
      <c r="AI6" s="668"/>
      <c r="AJ6" s="668"/>
      <c r="AK6" s="668"/>
      <c r="AL6" s="668"/>
    </row>
    <row r="7" spans="1:43" ht="14.4">
      <c r="A7" s="1385"/>
      <c r="B7" s="465" t="s">
        <v>284</v>
      </c>
      <c r="C7" s="473">
        <f>'C25A2'!C6/AB5*100</f>
        <v>0</v>
      </c>
      <c r="D7" s="473">
        <f>'C25A2'!D6/AC5*100</f>
        <v>0</v>
      </c>
      <c r="E7" s="473">
        <f>'C25A2'!E6/AD5*100</f>
        <v>0</v>
      </c>
      <c r="F7" s="473">
        <f>'C25A2'!F6/AE5*100</f>
        <v>0</v>
      </c>
      <c r="G7" s="473">
        <f>'C25A2'!G6/AF5*100</f>
        <v>0</v>
      </c>
      <c r="H7" s="473">
        <f>'C25A2'!H6/AG5*100</f>
        <v>0</v>
      </c>
      <c r="I7" s="473">
        <f>'C25A2'!I6/AH5*100</f>
        <v>0</v>
      </c>
      <c r="J7" s="473">
        <f>'C25A2'!J6/AI5*100</f>
        <v>0</v>
      </c>
      <c r="K7" s="473">
        <f>'C25A2'!K6/AJ5*100</f>
        <v>0</v>
      </c>
      <c r="L7" s="473">
        <f>'C25A2'!L6/AK5*100</f>
        <v>0</v>
      </c>
      <c r="M7" s="473">
        <f>'C25A2'!M6/AL5*100</f>
        <v>0</v>
      </c>
      <c r="N7" s="473">
        <f>'C25A2'!N6/AM5*100</f>
        <v>0</v>
      </c>
      <c r="O7" s="473">
        <f>'C25A2'!O6/AN5*100</f>
        <v>0</v>
      </c>
      <c r="P7" s="1303" t="s">
        <v>200</v>
      </c>
      <c r="Q7" s="473">
        <f>'C25A2'!Q6/AP5*100</f>
        <v>0</v>
      </c>
      <c r="R7" s="462"/>
      <c r="S7" s="462"/>
      <c r="T7" s="462"/>
      <c r="U7" s="462"/>
      <c r="V7" s="462"/>
      <c r="W7" s="462"/>
      <c r="X7" s="462"/>
      <c r="Y7" s="462"/>
      <c r="AA7" t="s">
        <v>305</v>
      </c>
      <c r="AB7" s="668">
        <v>100029</v>
      </c>
      <c r="AC7" s="668">
        <v>92586</v>
      </c>
      <c r="AD7" s="668">
        <v>91389</v>
      </c>
      <c r="AE7" s="668">
        <v>93877</v>
      </c>
      <c r="AF7" s="668">
        <v>97749</v>
      </c>
      <c r="AG7" s="668">
        <v>102608</v>
      </c>
      <c r="AH7" s="668">
        <v>114752</v>
      </c>
      <c r="AI7" s="668">
        <v>114946</v>
      </c>
      <c r="AJ7" s="668">
        <v>127773</v>
      </c>
      <c r="AK7" s="668">
        <v>136598</v>
      </c>
      <c r="AL7" s="668">
        <v>139626</v>
      </c>
      <c r="AM7" s="668">
        <v>139220</v>
      </c>
      <c r="AN7" s="668">
        <v>150108</v>
      </c>
      <c r="AO7" s="11">
        <v>0</v>
      </c>
      <c r="AP7" s="668">
        <v>169687</v>
      </c>
    </row>
    <row r="8" spans="1:43" ht="14.4">
      <c r="A8" s="1385"/>
      <c r="B8" s="465" t="s">
        <v>238</v>
      </c>
      <c r="C8" s="473">
        <f>'C25A2'!C8/AB5*100</f>
        <v>0.49130857670149891</v>
      </c>
      <c r="D8" s="473">
        <f>'C25A2'!D8/AC5*100</f>
        <v>0.63688380281690138</v>
      </c>
      <c r="E8" s="473">
        <f>'C25A2'!E8/AD5*100</f>
        <v>0.76076208055903483</v>
      </c>
      <c r="F8" s="473">
        <f>'C25A2'!F8/AE5*100</f>
        <v>0</v>
      </c>
      <c r="G8" s="473">
        <f>'C25A2'!G8/AF5*100</f>
        <v>0.38870953314196027</v>
      </c>
      <c r="H8" s="473">
        <f>'C25A2'!H8/AG5*100</f>
        <v>0.59923769106841129</v>
      </c>
      <c r="I8" s="473">
        <f>'C25A2'!I8/AH5*100</f>
        <v>0.52006358400869634</v>
      </c>
      <c r="J8" s="473">
        <f>'C25A2'!J8/AI5*100</f>
        <v>0.43150837507095996</v>
      </c>
      <c r="K8" s="473">
        <f>'C25A2'!K8/AJ5*100</f>
        <v>0.67057125880655288</v>
      </c>
      <c r="L8" s="473">
        <f>'C25A2'!L8/AK5*100</f>
        <v>0.74900696173782499</v>
      </c>
      <c r="M8" s="473">
        <f>'C25A2'!M8/AL5*100</f>
        <v>0.56108672296661855</v>
      </c>
      <c r="N8" s="473">
        <f>'C25A2'!N8/AM5*100</f>
        <v>0.7411426668804183</v>
      </c>
      <c r="O8" s="473">
        <f>'C25A2'!O8/AN5*100</f>
        <v>0.79693620298557744</v>
      </c>
      <c r="P8" s="1303" t="s">
        <v>200</v>
      </c>
      <c r="Q8" s="473">
        <f>'C25A2'!Q8/AP5*100</f>
        <v>0.58100697100621679</v>
      </c>
      <c r="R8" s="462"/>
      <c r="S8" s="462"/>
      <c r="T8" s="462"/>
      <c r="U8" s="462"/>
      <c r="V8" s="462"/>
      <c r="W8" s="462"/>
      <c r="X8" s="462"/>
      <c r="Y8" s="462"/>
      <c r="AA8" t="s">
        <v>306</v>
      </c>
      <c r="AB8" s="668">
        <v>140553</v>
      </c>
      <c r="AC8" s="668">
        <v>134614</v>
      </c>
      <c r="AD8" s="668">
        <v>136146</v>
      </c>
      <c r="AE8" s="668">
        <v>139172</v>
      </c>
      <c r="AF8" s="668">
        <v>148193</v>
      </c>
      <c r="AG8" s="668">
        <v>151882</v>
      </c>
      <c r="AH8" s="668">
        <v>153869</v>
      </c>
      <c r="AI8" s="668">
        <v>163380</v>
      </c>
      <c r="AJ8" s="668">
        <v>166752</v>
      </c>
      <c r="AK8" s="668">
        <v>173813</v>
      </c>
      <c r="AL8" s="668">
        <v>174051</v>
      </c>
      <c r="AM8" s="668">
        <v>185144</v>
      </c>
      <c r="AN8" s="668">
        <v>182290</v>
      </c>
      <c r="AO8" s="11">
        <v>0</v>
      </c>
      <c r="AP8" s="668">
        <v>201565</v>
      </c>
    </row>
    <row r="9" spans="1:43" ht="14.4">
      <c r="A9" s="1385"/>
      <c r="B9" s="465" t="s">
        <v>240</v>
      </c>
      <c r="C9" s="473">
        <f>'C25A2'!C9/AB5*100</f>
        <v>3.4749066846231225</v>
      </c>
      <c r="D9" s="473">
        <f>'C25A2'!D9/AC5*100</f>
        <v>3.1641725352112675</v>
      </c>
      <c r="E9" s="473">
        <f>'C25A2'!E9/AD5*100</f>
        <v>4.8383765135034178</v>
      </c>
      <c r="F9" s="473">
        <f>'C25A2'!F9/AE5*100</f>
        <v>0.5393715484726388</v>
      </c>
      <c r="G9" s="473">
        <f>'C25A2'!G9/AF5*100</f>
        <v>4.7433947841360968</v>
      </c>
      <c r="H9" s="473">
        <f>'C25A2'!H9/AG5*100</f>
        <v>4.1722661008291091</v>
      </c>
      <c r="I9" s="473">
        <f>'C25A2'!I9/AH5*100</f>
        <v>4.5539998734276175</v>
      </c>
      <c r="J9" s="473">
        <f>'C25A2'!J9/AI5*100</f>
        <v>4.3229881505860028</v>
      </c>
      <c r="K9" s="473">
        <f>'C25A2'!K9/AJ5*100</f>
        <v>3.8248026483320605</v>
      </c>
      <c r="L9" s="473">
        <f>'C25A2'!L9/AK5*100</f>
        <v>4.4579605748507625</v>
      </c>
      <c r="M9" s="473">
        <f>'C25A2'!M9/AL5*100</f>
        <v>3.5029664272484116</v>
      </c>
      <c r="N9" s="473">
        <f>'C25A2'!N9/AM5*100</f>
        <v>3.3647383803381383</v>
      </c>
      <c r="O9" s="473">
        <f>'C25A2'!O9/AN5*100</f>
        <v>3.2079013712477211</v>
      </c>
      <c r="P9" s="1303" t="s">
        <v>200</v>
      </c>
      <c r="Q9" s="473">
        <f>'C25A2'!Q9/AP5*100</f>
        <v>3.1420706151077975</v>
      </c>
      <c r="R9" s="462"/>
      <c r="S9" s="462"/>
      <c r="T9" s="462"/>
      <c r="U9" s="462"/>
      <c r="V9" s="462"/>
      <c r="W9" s="462"/>
      <c r="X9" s="462"/>
      <c r="Y9" s="462"/>
      <c r="AA9" s="669"/>
      <c r="AB9" s="1217"/>
      <c r="AC9" s="1218"/>
      <c r="AD9" s="1218"/>
      <c r="AE9" s="1218"/>
      <c r="AF9" s="1218"/>
      <c r="AG9" s="1218"/>
      <c r="AH9" s="1218"/>
      <c r="AI9" s="1218"/>
      <c r="AJ9" s="1218"/>
      <c r="AK9" s="1218"/>
      <c r="AL9" s="1218"/>
    </row>
    <row r="10" spans="1:43" ht="14.4">
      <c r="A10" s="1385"/>
      <c r="B10" s="468" t="s">
        <v>286</v>
      </c>
      <c r="C10" s="474">
        <f>'C25A2'!C10/AB7*100</f>
        <v>21.687710563936456</v>
      </c>
      <c r="D10" s="474">
        <f>'C25A2'!D10/AC7*100</f>
        <v>22.354351629836046</v>
      </c>
      <c r="E10" s="474">
        <f>'C25A2'!E10/AD7*100</f>
        <v>23.617722045322743</v>
      </c>
      <c r="F10" s="474">
        <f>'C25A2'!F10/AE7*100</f>
        <v>12.737944331412379</v>
      </c>
      <c r="G10" s="474">
        <f>'C25A2'!G10/AF7*100</f>
        <v>25.008951498225045</v>
      </c>
      <c r="H10" s="474">
        <f>'C25A2'!H10/AG7*100</f>
        <v>18.040503664431622</v>
      </c>
      <c r="I10" s="474">
        <f>'C25A2'!I10/AH7*100</f>
        <v>17.87855549358617</v>
      </c>
      <c r="J10" s="474">
        <f>'C25A2'!J10/AI7*100</f>
        <v>21.40657352147965</v>
      </c>
      <c r="K10" s="474">
        <f>'C25A2'!K10/AJ7*100</f>
        <v>19.0204503298819</v>
      </c>
      <c r="L10" s="474">
        <f>'C25A2'!L10/AK7*100</f>
        <v>19.602043953791419</v>
      </c>
      <c r="M10" s="474">
        <f>'C25A2'!M10/AL7*100</f>
        <v>17.470241932018393</v>
      </c>
      <c r="N10" s="474">
        <f>'C25A2'!N10/AM7*100</f>
        <v>18.693434851314468</v>
      </c>
      <c r="O10" s="474">
        <f>'C25A2'!O10/AN7*100</f>
        <v>19.917659285314574</v>
      </c>
      <c r="P10" s="1302" t="s">
        <v>200</v>
      </c>
      <c r="Q10" s="474">
        <f>'C25A2'!Q10/AP7*100</f>
        <v>26.316688962619413</v>
      </c>
      <c r="R10" s="461"/>
      <c r="S10" s="461"/>
      <c r="T10" s="461"/>
      <c r="U10" s="461"/>
      <c r="V10" s="461"/>
      <c r="W10" s="461"/>
      <c r="X10" s="461"/>
      <c r="Y10" s="461"/>
    </row>
    <row r="11" spans="1:43" ht="14.4">
      <c r="A11" s="1385"/>
      <c r="B11" s="465" t="s">
        <v>589</v>
      </c>
      <c r="C11" s="473">
        <f>'C25A2'!C11/AB7*100</f>
        <v>13.389117156024751</v>
      </c>
      <c r="D11" s="473">
        <f>'C25A2'!D11/AC7*100</f>
        <v>14.803534011621627</v>
      </c>
      <c r="E11" s="473">
        <f>'C25A2'!E11/AD7*100</f>
        <v>14.91755025221854</v>
      </c>
      <c r="F11" s="473">
        <f>'C25A2'!F11/AE7*100</f>
        <v>11.555546086900945</v>
      </c>
      <c r="G11" s="473">
        <f>'C25A2'!G11/AF7*100</f>
        <v>14.285568138804489</v>
      </c>
      <c r="H11" s="473">
        <f>'C25A2'!H11/AG7*100</f>
        <v>10.539139248401684</v>
      </c>
      <c r="I11" s="473">
        <f>'C25A2'!I11/AH7*100</f>
        <v>9.1527816508644744</v>
      </c>
      <c r="J11" s="473">
        <f>'C25A2'!J11/AI7*100</f>
        <v>12.729455570441772</v>
      </c>
      <c r="K11" s="473">
        <f>'C25A2'!K11/AJ7*100</f>
        <v>10.292471805467509</v>
      </c>
      <c r="L11" s="473">
        <f>'C25A2'!L11/AK7*100</f>
        <v>10.955504472979106</v>
      </c>
      <c r="M11" s="473">
        <f>'C25A2'!M11/AL7*100</f>
        <v>10.701445289559251</v>
      </c>
      <c r="N11" s="473">
        <f>'C25A2'!N11/AM7*100</f>
        <v>12.062921993966384</v>
      </c>
      <c r="O11" s="473">
        <f>'C25A2'!O11/AN7*100</f>
        <v>12.846750339755374</v>
      </c>
      <c r="P11" s="1303" t="s">
        <v>200</v>
      </c>
      <c r="Q11" s="473">
        <f>'C25A2'!Q11/AP7*100</f>
        <v>17.136846075421218</v>
      </c>
      <c r="R11" s="462"/>
      <c r="S11" s="462"/>
      <c r="T11" s="462"/>
      <c r="U11" s="462"/>
      <c r="V11" s="462"/>
      <c r="W11" s="462"/>
      <c r="X11" s="462"/>
      <c r="Y11" s="462"/>
    </row>
    <row r="12" spans="1:43" ht="14.4">
      <c r="A12" s="1391"/>
      <c r="B12" s="465" t="s">
        <v>235</v>
      </c>
      <c r="C12" s="473">
        <f>'C25A2'!C12/AB7*100</f>
        <v>0</v>
      </c>
      <c r="D12" s="473">
        <f>'C25A2'!D12/AC7*100</f>
        <v>0</v>
      </c>
      <c r="E12" s="473">
        <f>'C25A2'!E12/AD7*100</f>
        <v>0</v>
      </c>
      <c r="F12" s="473">
        <f>'C25A2'!F12/AE7*100</f>
        <v>0</v>
      </c>
      <c r="G12" s="473">
        <f>'C25A2'!G12/AF7*100</f>
        <v>0</v>
      </c>
      <c r="H12" s="473">
        <f>'C25A2'!H12/AG7*100</f>
        <v>0</v>
      </c>
      <c r="I12" s="473">
        <f>'C25A2'!I12/AH7*100</f>
        <v>0</v>
      </c>
      <c r="J12" s="473">
        <f>'C25A2'!J12/AI7*100</f>
        <v>0</v>
      </c>
      <c r="K12" s="473">
        <f>'C25A2'!K12/AJ7*100</f>
        <v>0</v>
      </c>
      <c r="L12" s="473">
        <f>'C25A2'!L12/AK7*100</f>
        <v>0</v>
      </c>
      <c r="M12" s="473">
        <f>'C25A2'!M12/AL7*100</f>
        <v>0</v>
      </c>
      <c r="N12" s="473">
        <f>'C25A2'!N12/AM7*100</f>
        <v>0</v>
      </c>
      <c r="O12" s="473">
        <f>'C25A2'!O12/AN7*100</f>
        <v>0</v>
      </c>
      <c r="P12" s="1303" t="s">
        <v>200</v>
      </c>
      <c r="Q12" s="473">
        <f>'C25A2'!Q12/AP7*100</f>
        <v>0</v>
      </c>
      <c r="R12" s="462"/>
      <c r="S12" s="462"/>
      <c r="T12" s="462"/>
      <c r="U12" s="462"/>
      <c r="V12" s="462"/>
      <c r="W12" s="462"/>
      <c r="X12" s="462"/>
      <c r="Y12" s="462"/>
    </row>
    <row r="13" spans="1:43" ht="14.4">
      <c r="A13" s="1385"/>
      <c r="B13" s="465" t="s">
        <v>284</v>
      </c>
      <c r="C13" s="473">
        <f>'C25A2'!C13/AB7*100</f>
        <v>1.766487718561617</v>
      </c>
      <c r="D13" s="473">
        <f>'C25A2'!D13/AC7*100</f>
        <v>0.78737606117555559</v>
      </c>
      <c r="E13" s="473">
        <f>'C25A2'!E13/AD7*100</f>
        <v>0.85021173226537106</v>
      </c>
      <c r="F13" s="473">
        <f>'C25A2'!F13/AE7*100</f>
        <v>0.66150388274018135</v>
      </c>
      <c r="G13" s="473">
        <f>'C25A2'!G13/AF7*100</f>
        <v>2.1411983754309505</v>
      </c>
      <c r="H13" s="473">
        <f>'C25A2'!H13/AG7*100</f>
        <v>0.50191018244191488</v>
      </c>
      <c r="I13" s="473">
        <f>'C25A2'!I13/AH7*100</f>
        <v>1.2261224205242611</v>
      </c>
      <c r="J13" s="473">
        <f>'C25A2'!J13/AI7*100</f>
        <v>2.2923807701007428</v>
      </c>
      <c r="K13" s="473">
        <f>'C25A2'!K13/AJ7*100</f>
        <v>1.48544684714298</v>
      </c>
      <c r="L13" s="473">
        <f>'C25A2'!L13/AK7*100</f>
        <v>0.51464882355524966</v>
      </c>
      <c r="M13" s="473">
        <f>'C25A2'!M13/AL7*100</f>
        <v>0.89739733287496593</v>
      </c>
      <c r="N13" s="473">
        <f>'C25A2'!N13/AM7*100</f>
        <v>1.20887803476512</v>
      </c>
      <c r="O13" s="473">
        <f>'C25A2'!O13/AN7*100</f>
        <v>1.1511711567671277</v>
      </c>
      <c r="P13" s="1303" t="s">
        <v>200</v>
      </c>
      <c r="Q13" s="473">
        <f>'C25A2'!Q13/AP7*100</f>
        <v>2.9660492553937545</v>
      </c>
      <c r="R13" s="462"/>
      <c r="S13" s="462"/>
      <c r="T13" s="462"/>
      <c r="U13" s="462"/>
      <c r="V13" s="462"/>
      <c r="W13" s="462"/>
      <c r="X13" s="462"/>
      <c r="Y13" s="462"/>
    </row>
    <row r="14" spans="1:43" ht="14.4">
      <c r="A14" s="1385"/>
      <c r="B14" s="465" t="s">
        <v>238</v>
      </c>
      <c r="C14" s="473">
        <f>'C25A2'!C14/AB7*100</f>
        <v>0.66380749582621046</v>
      </c>
      <c r="D14" s="473">
        <f>'C25A2'!D14/AC7*100</f>
        <v>0.70204998595900026</v>
      </c>
      <c r="E14" s="473">
        <f>'C25A2'!E14/AD7*100</f>
        <v>1.4006061998708816</v>
      </c>
      <c r="F14" s="473">
        <f>'C25A2'!F14/AE7*100</f>
        <v>0</v>
      </c>
      <c r="G14" s="473">
        <f>'C25A2'!G14/AF7*100</f>
        <v>0.85320565939293502</v>
      </c>
      <c r="H14" s="473">
        <f>'C25A2'!H14/AG7*100</f>
        <v>1.0125916107905817</v>
      </c>
      <c r="I14" s="473">
        <f>'C25A2'!I14/AH7*100</f>
        <v>0.26840490797546013</v>
      </c>
      <c r="J14" s="473">
        <f>'C25A2'!J14/AI7*100</f>
        <v>0.55765315887460198</v>
      </c>
      <c r="K14" s="473">
        <f>'C25A2'!K14/AJ7*100</f>
        <v>0.87577187668756318</v>
      </c>
      <c r="L14" s="473">
        <f>'C25A2'!L14/AK7*100</f>
        <v>1.0241731211291527</v>
      </c>
      <c r="M14" s="473">
        <f>'C25A2'!M14/AL7*100</f>
        <v>0.60089095154197636</v>
      </c>
      <c r="N14" s="473">
        <f>'C25A2'!N14/AM7*100</f>
        <v>1.2304266628357996</v>
      </c>
      <c r="O14" s="473">
        <f>'C25A2'!O14/AN7*100</f>
        <v>1.1578330268873078</v>
      </c>
      <c r="P14" s="1303" t="s">
        <v>200</v>
      </c>
      <c r="Q14" s="473">
        <f>'C25A2'!Q14/AP7*100</f>
        <v>0.96471739143246094</v>
      </c>
      <c r="R14" s="462"/>
      <c r="S14" s="462"/>
      <c r="T14" s="462"/>
      <c r="U14" s="462"/>
      <c r="V14" s="462"/>
      <c r="W14" s="462"/>
      <c r="X14" s="462"/>
      <c r="Y14" s="462"/>
    </row>
    <row r="15" spans="1:43" ht="14.4">
      <c r="A15" s="1385"/>
      <c r="B15" s="465" t="s">
        <v>240</v>
      </c>
      <c r="C15" s="473">
        <f>'C25A2'!C15/AB7*100</f>
        <v>5.868298193523878</v>
      </c>
      <c r="D15" s="473">
        <f>'C25A2'!D15/AC7*100</f>
        <v>6.0613915710798612</v>
      </c>
      <c r="E15" s="473">
        <f>'C25A2'!E15/AD7*100</f>
        <v>6.4493538609679506</v>
      </c>
      <c r="F15" s="473">
        <f>'C25A2'!F15/AE7*100</f>
        <v>0.52089436177125392</v>
      </c>
      <c r="G15" s="473">
        <f>'C25A2'!G15/AF7*100</f>
        <v>7.7289793245966711</v>
      </c>
      <c r="H15" s="473">
        <f>'C25A2'!H15/AG7*100</f>
        <v>5.9868626227974424</v>
      </c>
      <c r="I15" s="473">
        <f>'C25A2'!I15/AH7*100</f>
        <v>7.231246514221974</v>
      </c>
      <c r="J15" s="473">
        <f>'C25A2'!J15/AI7*100</f>
        <v>5.8270840220625333</v>
      </c>
      <c r="K15" s="473">
        <f>'C25A2'!K15/AJ7*100</f>
        <v>6.3667598005838473</v>
      </c>
      <c r="L15" s="473">
        <f>'C25A2'!L15/AK7*100</f>
        <v>7.1077175361279084</v>
      </c>
      <c r="M15" s="473">
        <f>'C25A2'!M15/AL7*100</f>
        <v>5.2705083580421981</v>
      </c>
      <c r="N15" s="473">
        <f>'C25A2'!N15/AM7*100</f>
        <v>4.1912081597471627</v>
      </c>
      <c r="O15" s="473">
        <f>'C25A2'!O15/AN7*100</f>
        <v>4.7619047619047619</v>
      </c>
      <c r="P15" s="1303" t="s">
        <v>200</v>
      </c>
      <c r="Q15" s="473">
        <f>'C25A2'!Q15/AP7*100</f>
        <v>5.2490762403719788</v>
      </c>
      <c r="R15" s="462"/>
      <c r="S15" s="462"/>
      <c r="T15" s="462"/>
      <c r="U15" s="462"/>
      <c r="V15" s="462"/>
      <c r="W15" s="462"/>
      <c r="X15" s="462"/>
      <c r="Y15" s="462"/>
    </row>
    <row r="16" spans="1:43" ht="14.4">
      <c r="A16" s="1385"/>
      <c r="B16" s="468" t="s">
        <v>287</v>
      </c>
      <c r="C16" s="474">
        <f>'C25A2'!C16/AB8*100</f>
        <v>33.981487410443037</v>
      </c>
      <c r="D16" s="474">
        <f>'C25A2'!D16/AC8*100</f>
        <v>32.946053159403924</v>
      </c>
      <c r="E16" s="474">
        <f>'C25A2'!E16/AD8*100</f>
        <v>34.523232412263305</v>
      </c>
      <c r="F16" s="474">
        <f>'C25A2'!F16/AE8*100</f>
        <v>14.0624550915414</v>
      </c>
      <c r="G16" s="474">
        <f>'C25A2'!G16/AF8*100</f>
        <v>34.384215178854596</v>
      </c>
      <c r="H16" s="474">
        <f>'C25A2'!H16/AG8*100</f>
        <v>28.675550756508343</v>
      </c>
      <c r="I16" s="474">
        <f>'C25A2'!I16/AH8*100</f>
        <v>30.208813991122319</v>
      </c>
      <c r="J16" s="474">
        <f>'C25A2'!J16/AI8*100</f>
        <v>31.555269922879177</v>
      </c>
      <c r="K16" s="474">
        <f>'C25A2'!K16/AJ8*100</f>
        <v>10.893422567645365</v>
      </c>
      <c r="L16" s="474">
        <f>'C25A2'!L16/AK8*100</f>
        <v>27.230414295823675</v>
      </c>
      <c r="M16" s="474">
        <f>'C25A2'!M16/AL8*100</f>
        <v>27.890101177241156</v>
      </c>
      <c r="N16" s="474">
        <f>'C25A2'!N16/AM8*100</f>
        <v>26.909324633798558</v>
      </c>
      <c r="O16" s="474">
        <f>'C25A2'!O16/AN8*100</f>
        <v>27.16550551319326</v>
      </c>
      <c r="P16" s="1302" t="s">
        <v>200</v>
      </c>
      <c r="Q16" s="474">
        <f>'C25A2'!Q16/AP8*100</f>
        <v>24.121251209287326</v>
      </c>
      <c r="R16" s="461"/>
      <c r="S16" s="461"/>
      <c r="T16" s="461"/>
      <c r="U16" s="461"/>
      <c r="V16" s="461"/>
      <c r="W16" s="461"/>
      <c r="X16" s="461"/>
      <c r="Y16" s="461"/>
    </row>
    <row r="17" spans="1:25" ht="14.4">
      <c r="A17" s="1385"/>
      <c r="B17" s="465" t="s">
        <v>589</v>
      </c>
      <c r="C17" s="473">
        <f>'C25A2'!C17/AB8*100</f>
        <v>9.4341636251093881</v>
      </c>
      <c r="D17" s="473">
        <f>'C25A2'!D17/AC8*100</f>
        <v>7.6893933766175886</v>
      </c>
      <c r="E17" s="473">
        <f>'C25A2'!E17/AD8*100</f>
        <v>9.8893834559957696</v>
      </c>
      <c r="F17" s="473">
        <f>'C25A2'!F17/AE8*100</f>
        <v>7.7055729600781762</v>
      </c>
      <c r="G17" s="473">
        <f>'C25A2'!G17/AF8*100</f>
        <v>5.8889421227723311</v>
      </c>
      <c r="H17" s="473">
        <f>'C25A2'!H17/AG8*100</f>
        <v>5.4739863841666558</v>
      </c>
      <c r="I17" s="473">
        <f>'C25A2'!I17/AH8*100</f>
        <v>5.648961129272303</v>
      </c>
      <c r="J17" s="473">
        <f>'C25A2'!J17/AI8*100</f>
        <v>6.5687354633370054</v>
      </c>
      <c r="K17" s="473">
        <f>'C25A2'!K17/AJ8*100</f>
        <v>7.4679763960852048</v>
      </c>
      <c r="L17" s="473">
        <f>'C25A2'!L17/AK8*100</f>
        <v>7.2681560067428794</v>
      </c>
      <c r="M17" s="473">
        <f>'C25A2'!M17/AL8*100</f>
        <v>8.1527828050399016</v>
      </c>
      <c r="N17" s="473">
        <f>'C25A2'!N17/AM8*100</f>
        <v>8.6867519336300401</v>
      </c>
      <c r="O17" s="473">
        <f>'C25A2'!O17/AN8*100</f>
        <v>9.3268967030555707</v>
      </c>
      <c r="P17" s="1303" t="s">
        <v>200</v>
      </c>
      <c r="Q17" s="473">
        <f>'C25A2'!Q17/AP8*100</f>
        <v>8.8819983628110037</v>
      </c>
      <c r="R17" s="462"/>
      <c r="S17" s="462"/>
      <c r="T17" s="462"/>
      <c r="U17" s="462"/>
      <c r="V17" s="462"/>
      <c r="W17" s="462"/>
      <c r="X17" s="462"/>
      <c r="Y17" s="462"/>
    </row>
    <row r="18" spans="1:25" ht="14.4">
      <c r="A18" s="1391"/>
      <c r="B18" s="465" t="s">
        <v>235</v>
      </c>
      <c r="C18" s="473">
        <f>'C25A2'!C17/AB8*100</f>
        <v>9.4341636251093881</v>
      </c>
      <c r="D18" s="473">
        <f>'C25A2'!D17/AC8*100</f>
        <v>7.6893933766175886</v>
      </c>
      <c r="E18" s="473">
        <f>'C25A2'!E17/AD8*100</f>
        <v>9.8893834559957696</v>
      </c>
      <c r="F18" s="473">
        <f>'C25A2'!F17/AE8*100</f>
        <v>7.7055729600781762</v>
      </c>
      <c r="G18" s="473">
        <f>'C25A2'!G17/AF8*100</f>
        <v>5.8889421227723311</v>
      </c>
      <c r="H18" s="473">
        <f>'C25A2'!H17/AG8*100</f>
        <v>5.4739863841666558</v>
      </c>
      <c r="I18" s="473">
        <f>'C25A2'!I17/AH8*100</f>
        <v>5.648961129272303</v>
      </c>
      <c r="J18" s="473">
        <f>'C25A2'!J17/AI8*100</f>
        <v>6.5687354633370054</v>
      </c>
      <c r="K18" s="473">
        <f>'C25A2'!K17/AJ8*100</f>
        <v>7.4679763960852048</v>
      </c>
      <c r="L18" s="473">
        <f>'C25A2'!L17/AK8*100</f>
        <v>7.2681560067428794</v>
      </c>
      <c r="M18" s="473">
        <f>'C25A2'!M17/AL8*100</f>
        <v>8.1527828050399016</v>
      </c>
      <c r="N18" s="473">
        <f>'C25A2'!N17/AM8*100</f>
        <v>8.6867519336300401</v>
      </c>
      <c r="O18" s="473">
        <f>'C25A2'!O17/AN8*100</f>
        <v>9.3268967030555707</v>
      </c>
      <c r="P18" s="1303" t="s">
        <v>200</v>
      </c>
      <c r="Q18" s="473">
        <f>'C25A2'!Q17/AP8*100</f>
        <v>8.8819983628110037</v>
      </c>
      <c r="R18" s="462"/>
      <c r="S18" s="462"/>
      <c r="T18" s="462"/>
      <c r="U18" s="462"/>
      <c r="V18" s="462"/>
      <c r="W18" s="462"/>
      <c r="X18" s="462"/>
      <c r="Y18" s="462"/>
    </row>
    <row r="19" spans="1:25" ht="14.4">
      <c r="A19" s="1385"/>
      <c r="B19" s="465" t="s">
        <v>284</v>
      </c>
      <c r="C19" s="473">
        <f>'C25A2'!C19/AB8*100</f>
        <v>22.407205822714563</v>
      </c>
      <c r="D19" s="473">
        <f>'C25A2'!D19/AC8*100</f>
        <v>23.493098786158946</v>
      </c>
      <c r="E19" s="473">
        <f>'C25A2'!E19/AD8*100</f>
        <v>20.545590762857522</v>
      </c>
      <c r="F19" s="473">
        <f>'C25A2'!F19/AE8*100</f>
        <v>5.8050469922110768</v>
      </c>
      <c r="G19" s="473">
        <f>'C25A2'!G19/AF8*100</f>
        <v>25.638862834276921</v>
      </c>
      <c r="H19" s="473">
        <f>'C25A2'!H19/AG8*100</f>
        <v>19.935212862617032</v>
      </c>
      <c r="I19" s="473">
        <f>'C25A2'!I19/AH8*100</f>
        <v>21.29473773144688</v>
      </c>
      <c r="J19" s="473">
        <f>'C25A2'!J19/AI8*100</f>
        <v>21.378993756885791</v>
      </c>
      <c r="K19" s="473">
        <f>'C25A2'!K19/AJ8*100</f>
        <v>1.0350700441374017</v>
      </c>
      <c r="L19" s="473">
        <f>'C25A2'!L19/AK8*100</f>
        <v>17.053960290657201</v>
      </c>
      <c r="M19" s="473">
        <f>'C25A2'!M19/AL8*100</f>
        <v>17.123142067554912</v>
      </c>
      <c r="N19" s="473">
        <f>'C25A2'!N19/AM8*100</f>
        <v>15.106079592101285</v>
      </c>
      <c r="O19" s="473">
        <f>'C25A2'!O19/AN8*100</f>
        <v>15.410609468429426</v>
      </c>
      <c r="P19" s="1303" t="s">
        <v>200</v>
      </c>
      <c r="Q19" s="473">
        <f>'C25A2'!Q19/AP8*100</f>
        <v>13.612978443678218</v>
      </c>
      <c r="R19" s="462"/>
      <c r="S19" s="462"/>
      <c r="T19" s="462"/>
      <c r="U19" s="462"/>
      <c r="V19" s="462"/>
      <c r="W19" s="462"/>
      <c r="X19" s="462"/>
      <c r="Y19" s="462"/>
    </row>
    <row r="20" spans="1:25" ht="14.4">
      <c r="A20" s="1385"/>
      <c r="B20" s="465" t="s">
        <v>238</v>
      </c>
      <c r="C20" s="473">
        <f>'C25A2'!C20/AB8*100</f>
        <v>0.36854425021166393</v>
      </c>
      <c r="D20" s="473">
        <f>'C25A2'!D20/AC8*100</f>
        <v>0.59206323265039296</v>
      </c>
      <c r="E20" s="473">
        <f>'C25A2'!E20/AD8*100</f>
        <v>0.33126202752927003</v>
      </c>
      <c r="F20" s="473">
        <f>'C25A2'!F20/AE8*100</f>
        <v>0</v>
      </c>
      <c r="G20" s="473">
        <f>'C25A2'!G20/AF8*100</f>
        <v>8.2325076083215806E-2</v>
      </c>
      <c r="H20" s="473">
        <f>'C25A2'!H20/AG8*100</f>
        <v>0.31998525170856323</v>
      </c>
      <c r="I20" s="473">
        <f>'C25A2'!I20/AH8*100</f>
        <v>0.70774489988236744</v>
      </c>
      <c r="J20" s="473">
        <f>'C25A2'!J20/AI8*100</f>
        <v>0.34275921165381323</v>
      </c>
      <c r="K20" s="473">
        <f>'C25A2'!K20/AJ8*100</f>
        <v>0.5133371713682594</v>
      </c>
      <c r="L20" s="473">
        <f>'C25A2'!L20/AK8*100</f>
        <v>0.53275646815830802</v>
      </c>
      <c r="M20" s="473">
        <f>'C25A2'!M20/AL8*100</f>
        <v>0.52915524759984145</v>
      </c>
      <c r="N20" s="473">
        <f>'C25A2'!N20/AM8*100</f>
        <v>0.37322300479626669</v>
      </c>
      <c r="O20" s="473">
        <f>'C25A2'!O20/AN8*100</f>
        <v>0.49975314060014264</v>
      </c>
      <c r="P20" s="1303" t="s">
        <v>200</v>
      </c>
      <c r="Q20" s="473">
        <f>'C25A2'!Q20/AP8*100</f>
        <v>0.25798129635601419</v>
      </c>
      <c r="R20" s="462"/>
      <c r="S20" s="462"/>
      <c r="T20" s="462"/>
      <c r="U20" s="462"/>
      <c r="V20" s="462"/>
      <c r="W20" s="462"/>
      <c r="X20" s="462"/>
      <c r="Y20" s="462"/>
    </row>
    <row r="21" spans="1:25" ht="14.4">
      <c r="A21" s="1386"/>
      <c r="B21" s="469" t="s">
        <v>240</v>
      </c>
      <c r="C21" s="475">
        <f>'C25A2'!C21/AB8*100</f>
        <v>1.7715737124074193</v>
      </c>
      <c r="D21" s="475">
        <f>'C25A2'!D21/AC8*100</f>
        <v>1.171497763977001</v>
      </c>
      <c r="E21" s="475">
        <f>'C25A2'!E21/AD8*100</f>
        <v>3.756996165880746</v>
      </c>
      <c r="F21" s="475">
        <f>'C25A2'!F21/AE8*100</f>
        <v>0.55183513925214844</v>
      </c>
      <c r="G21" s="475">
        <f>'C25A2'!G21/AF8*100</f>
        <v>2.7740851457221325</v>
      </c>
      <c r="H21" s="475">
        <f>'C25A2'!H21/AG8*100</f>
        <v>2.9463662580160914</v>
      </c>
      <c r="I21" s="475">
        <f>'C25A2'!I21/AH8*100</f>
        <v>2.5573702305207675</v>
      </c>
      <c r="J21" s="475">
        <f>'C25A2'!J21/AI8*100</f>
        <v>3.2647814910025703</v>
      </c>
      <c r="K21" s="475">
        <f>'C25A2'!K21/AJ8*100</f>
        <v>1.8770389560545002</v>
      </c>
      <c r="L21" s="475">
        <f>'C25A2'!L21/AK8*100</f>
        <v>2.3755415302652851</v>
      </c>
      <c r="M21" s="475">
        <f>'C25A2'!M21/AL8*100</f>
        <v>2.085021057046498</v>
      </c>
      <c r="N21" s="475">
        <f>'C25A2'!N21/AM8*100</f>
        <v>2.7432701032709677</v>
      </c>
      <c r="O21" s="475">
        <f>'C25A2'!O21/AN8*100</f>
        <v>1.9282462011081243</v>
      </c>
      <c r="P21" s="1304" t="s">
        <v>200</v>
      </c>
      <c r="Q21" s="475">
        <f>'C25A2'!Q21/AP8*100</f>
        <v>1.3682931064420907</v>
      </c>
      <c r="R21" s="462"/>
      <c r="S21" s="462"/>
      <c r="T21" s="462"/>
      <c r="U21" s="462"/>
      <c r="V21" s="462"/>
      <c r="W21" s="462"/>
      <c r="X21" s="462"/>
      <c r="Y21" s="462"/>
    </row>
  </sheetData>
  <mergeCells count="4">
    <mergeCell ref="A2:B2"/>
    <mergeCell ref="A4:A21"/>
    <mergeCell ref="A3:Q3"/>
    <mergeCell ref="A1:Q1"/>
  </mergeCells>
  <pageMargins left="0.7" right="0.7" top="0.75" bottom="0.75" header="0.3" footer="0.3"/>
  <pageSetup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92D050"/>
  </sheetPr>
  <dimension ref="A1:AQ21"/>
  <sheetViews>
    <sheetView showGridLines="0" showWhiteSpace="0" workbookViewId="0">
      <selection activeCell="A2" sqref="A2:B2"/>
    </sheetView>
  </sheetViews>
  <sheetFormatPr baseColWidth="10" defaultColWidth="11.44140625" defaultRowHeight="13.8"/>
  <cols>
    <col min="1" max="1" width="5.109375" style="11" customWidth="1"/>
    <col min="2" max="2" width="33.33203125" style="11" bestFit="1" customWidth="1"/>
    <col min="3" max="17" width="8.88671875" style="11" customWidth="1"/>
    <col min="18" max="28" width="11.44140625" style="11"/>
    <col min="29" max="32" width="8.109375" style="11" customWidth="1"/>
    <col min="33" max="16384" width="11.44140625" style="11"/>
  </cols>
  <sheetData>
    <row r="1" spans="1:43" ht="30" customHeight="1">
      <c r="A1" s="1522" t="s">
        <v>630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</row>
    <row r="2" spans="1:43" ht="30.75" customHeight="1">
      <c r="A2" s="1519" t="s">
        <v>233</v>
      </c>
      <c r="B2" s="1519"/>
      <c r="C2" s="451">
        <v>2007</v>
      </c>
      <c r="D2" s="451">
        <v>2008</v>
      </c>
      <c r="E2" s="451">
        <v>2009</v>
      </c>
      <c r="F2" s="451">
        <v>2010</v>
      </c>
      <c r="G2" s="451">
        <v>2011</v>
      </c>
      <c r="H2" s="451">
        <v>2012</v>
      </c>
      <c r="I2" s="451">
        <v>2013</v>
      </c>
      <c r="J2" s="451">
        <v>2014</v>
      </c>
      <c r="K2" s="451">
        <v>2015</v>
      </c>
      <c r="L2" s="491">
        <v>2016</v>
      </c>
      <c r="M2" s="577">
        <v>2017</v>
      </c>
      <c r="N2" s="604">
        <v>2018</v>
      </c>
      <c r="O2" s="735">
        <v>2019</v>
      </c>
      <c r="P2" s="844">
        <v>2020</v>
      </c>
      <c r="Q2" s="844">
        <v>2021</v>
      </c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</row>
    <row r="3" spans="1:43" ht="30.75" customHeight="1">
      <c r="A3" s="1343" t="s">
        <v>290</v>
      </c>
      <c r="B3" s="1343"/>
      <c r="C3" s="1343"/>
      <c r="D3" s="1343"/>
      <c r="E3" s="1343"/>
      <c r="F3" s="1343"/>
      <c r="G3" s="1343"/>
      <c r="H3" s="1343"/>
      <c r="I3" s="1343"/>
      <c r="J3" s="1343"/>
      <c r="K3" s="1343"/>
      <c r="L3" s="1343"/>
      <c r="M3" s="1343"/>
      <c r="N3" s="1343"/>
      <c r="O3" s="1343"/>
      <c r="P3" s="1343"/>
      <c r="Q3" s="1343"/>
      <c r="R3" s="424"/>
      <c r="S3" s="424"/>
      <c r="T3" s="424"/>
      <c r="U3" s="424"/>
      <c r="V3" s="424"/>
      <c r="W3" s="424"/>
      <c r="X3" s="424"/>
      <c r="Y3" s="424"/>
      <c r="Z3" s="424"/>
      <c r="AB3" s="1219" t="s">
        <v>604</v>
      </c>
      <c r="AC3" s="1219" t="s">
        <v>591</v>
      </c>
      <c r="AD3" s="1219" t="s">
        <v>592</v>
      </c>
      <c r="AE3" s="1219" t="s">
        <v>593</v>
      </c>
      <c r="AF3" s="1219" t="s">
        <v>594</v>
      </c>
      <c r="AG3" s="1219" t="s">
        <v>595</v>
      </c>
      <c r="AH3" s="1219" t="s">
        <v>596</v>
      </c>
      <c r="AI3" s="1219" t="s">
        <v>597</v>
      </c>
      <c r="AJ3" s="1219" t="s">
        <v>598</v>
      </c>
      <c r="AK3" s="1219" t="s">
        <v>599</v>
      </c>
      <c r="AL3" s="1219" t="s">
        <v>600</v>
      </c>
      <c r="AM3" s="1219" t="s">
        <v>601</v>
      </c>
      <c r="AN3" s="1219" t="s">
        <v>602</v>
      </c>
      <c r="AO3" s="1219" t="s">
        <v>603</v>
      </c>
      <c r="AP3" s="1219" t="s">
        <v>590</v>
      </c>
      <c r="AQ3" s="424"/>
    </row>
    <row r="4" spans="1:43" ht="14.4">
      <c r="A4" s="1385" t="s">
        <v>248</v>
      </c>
      <c r="B4" s="472" t="s">
        <v>289</v>
      </c>
      <c r="C4" s="476">
        <f>'C25A3'!C4/AB5*100</f>
        <v>44.525748867658812</v>
      </c>
      <c r="D4" s="476">
        <f>'C25A3'!D4/AC5*100</f>
        <v>46.8380853437993</v>
      </c>
      <c r="E4" s="476">
        <f>'C25A3'!E4/AD5*100</f>
        <v>44.767280022268935</v>
      </c>
      <c r="F4" s="476">
        <f>'C25A3'!F4/AE5*100</f>
        <v>7.3923959827833574</v>
      </c>
      <c r="G4" s="476">
        <f>'C25A3'!G4/AF5*100</f>
        <v>42.467089224768408</v>
      </c>
      <c r="H4" s="476">
        <f>'C25A3'!H4/AG5*100</f>
        <v>42.955532131563437</v>
      </c>
      <c r="I4" s="476">
        <f>'C25A3'!I4/AH5*100</f>
        <v>39.591591810015636</v>
      </c>
      <c r="J4" s="476">
        <f>'C25A3'!J4/AI5*100</f>
        <v>39.794067342743119</v>
      </c>
      <c r="K4" s="476">
        <f>'C25A3'!K4/AJ5*100</f>
        <v>67.562267929408819</v>
      </c>
      <c r="L4" s="476">
        <f>'C25A3'!L4/AK5*100</f>
        <v>37.214882035630055</v>
      </c>
      <c r="M4" s="476">
        <f>'C25A3'!M4/AL5*100</f>
        <v>37.824879522992731</v>
      </c>
      <c r="N4" s="476">
        <f>'C25A3'!N4/AM5*100</f>
        <v>37.182199558786301</v>
      </c>
      <c r="O4" s="476">
        <f>'C25A3'!O4/AN5*100</f>
        <v>37.053666091991111</v>
      </c>
      <c r="P4" s="1302" t="s">
        <v>200</v>
      </c>
      <c r="Q4" s="476">
        <f>'C25A3'!Q4/AP5*100</f>
        <v>37.007218212104384</v>
      </c>
      <c r="R4" s="461"/>
      <c r="S4" s="461"/>
      <c r="T4" s="461"/>
      <c r="U4" s="461"/>
      <c r="V4" s="461"/>
      <c r="W4" s="461"/>
      <c r="X4" s="461"/>
      <c r="Y4" s="461"/>
      <c r="AA4" s="667" t="s">
        <v>304</v>
      </c>
      <c r="AB4" s="1217" t="s">
        <v>248</v>
      </c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Q4" s="461"/>
    </row>
    <row r="5" spans="1:43" ht="14.4">
      <c r="A5" s="1385"/>
      <c r="B5" s="465" t="s">
        <v>589</v>
      </c>
      <c r="C5" s="473">
        <f>'C25A3'!C5/AB5*100</f>
        <v>6.9815019221253758</v>
      </c>
      <c r="D5" s="473">
        <f>'C25A3'!D5/AC5*100</f>
        <v>7.3377198045326875</v>
      </c>
      <c r="E5" s="473">
        <f>'C25A3'!E5/AD5*100</f>
        <v>7.8689972259817056</v>
      </c>
      <c r="F5" s="473">
        <f>'C25A3'!F5/AE5*100</f>
        <v>5.120157819225251</v>
      </c>
      <c r="G5" s="473">
        <f>'C25A3'!G5/AF5*100</f>
        <v>4.6178224505869556</v>
      </c>
      <c r="H5" s="473">
        <f>'C25A3'!H5/AG5*100</f>
        <v>5.3391813910278172</v>
      </c>
      <c r="I5" s="473">
        <f>'C25A3'!I5/AH5*100</f>
        <v>6.5761719460304766</v>
      </c>
      <c r="J5" s="473">
        <f>'C25A3'!J5/AI5*100</f>
        <v>6.1926645128967053</v>
      </c>
      <c r="K5" s="473">
        <f>'C25A3'!K5/AJ5*100</f>
        <v>5.8483875005215067</v>
      </c>
      <c r="L5" s="473">
        <f>'C25A3'!L5/AK5*100</f>
        <v>7.0076793131870376</v>
      </c>
      <c r="M5" s="473">
        <f>'C25A3'!M5/AL5*100</f>
        <v>7.8191619701053661</v>
      </c>
      <c r="N5" s="473">
        <f>'C25A3'!N5/AM5*100</f>
        <v>7.1661061082781821</v>
      </c>
      <c r="O5" s="473">
        <f>'C25A3'!O5/AN5*100</f>
        <v>8.920685554131671</v>
      </c>
      <c r="P5" s="1303" t="s">
        <v>200</v>
      </c>
      <c r="Q5" s="473">
        <f>'C25A3'!Q5/AP5*100</f>
        <v>7.5497272756965081</v>
      </c>
      <c r="R5" s="462"/>
      <c r="S5" s="462"/>
      <c r="T5" s="462"/>
      <c r="U5" s="462"/>
      <c r="V5" s="462"/>
      <c r="W5" s="462"/>
      <c r="X5" s="462"/>
      <c r="Y5" s="462"/>
      <c r="AA5" t="s">
        <v>119</v>
      </c>
      <c r="AB5" s="11">
        <f t="shared" ref="AB5:AO5" si="0">+AB7+AB8</f>
        <v>105092</v>
      </c>
      <c r="AC5" s="11">
        <f t="shared" si="0"/>
        <v>103956</v>
      </c>
      <c r="AD5" s="11">
        <f t="shared" si="0"/>
        <v>104181</v>
      </c>
      <c r="AE5" s="11">
        <f t="shared" si="0"/>
        <v>111520</v>
      </c>
      <c r="AF5" s="11">
        <f t="shared" si="0"/>
        <v>106652</v>
      </c>
      <c r="AG5" s="11">
        <f t="shared" si="0"/>
        <v>111946</v>
      </c>
      <c r="AH5" s="11">
        <f t="shared" si="0"/>
        <v>109988</v>
      </c>
      <c r="AI5" s="11">
        <f t="shared" si="0"/>
        <v>115766</v>
      </c>
      <c r="AJ5" s="11">
        <f t="shared" si="0"/>
        <v>119845</v>
      </c>
      <c r="AK5" s="11">
        <f t="shared" si="0"/>
        <v>122537</v>
      </c>
      <c r="AL5" s="11">
        <f t="shared" si="0"/>
        <v>122430</v>
      </c>
      <c r="AM5" s="11">
        <f t="shared" si="0"/>
        <v>110604</v>
      </c>
      <c r="AN5" s="11">
        <f t="shared" si="0"/>
        <v>108467</v>
      </c>
      <c r="AO5" s="11">
        <f t="shared" si="0"/>
        <v>0</v>
      </c>
      <c r="AP5" s="11">
        <f>+AP7+AP8</f>
        <v>122468</v>
      </c>
      <c r="AQ5" s="462"/>
    </row>
    <row r="6" spans="1:43" ht="14.4">
      <c r="A6" s="1391"/>
      <c r="B6" s="465" t="s">
        <v>235</v>
      </c>
      <c r="C6" s="473">
        <f>'C25A3'!C6/AB5*100</f>
        <v>0</v>
      </c>
      <c r="D6" s="473">
        <f>'C25A3'!D6/AC5*100</f>
        <v>0</v>
      </c>
      <c r="E6" s="473">
        <f>'C25A3'!E6/AD5*100</f>
        <v>0</v>
      </c>
      <c r="F6" s="473">
        <f>'C25A3'!F6/AE5*100</f>
        <v>0</v>
      </c>
      <c r="G6" s="473">
        <f>'C25A3'!G6/AF5*100</f>
        <v>0</v>
      </c>
      <c r="H6" s="473">
        <f>'C25A3'!H6/AG5*100</f>
        <v>0</v>
      </c>
      <c r="I6" s="473">
        <f>'C25A3'!I6/AH5*100</f>
        <v>0</v>
      </c>
      <c r="J6" s="473">
        <f>'C25A3'!J6/AI5*100</f>
        <v>0</v>
      </c>
      <c r="K6" s="473">
        <f>'C25A3'!K6/AJ5*100</f>
        <v>0</v>
      </c>
      <c r="L6" s="473">
        <f>'C25A3'!L6/AK5*100</f>
        <v>0</v>
      </c>
      <c r="M6" s="473">
        <f>'C25A3'!M6/AL5*100</f>
        <v>0</v>
      </c>
      <c r="N6" s="473">
        <f>'C25A3'!N6/AM5*100</f>
        <v>0</v>
      </c>
      <c r="O6" s="473">
        <f>'C25A3'!O6/AN5*100</f>
        <v>0</v>
      </c>
      <c r="P6" s="1303" t="s">
        <v>200</v>
      </c>
      <c r="Q6" s="473">
        <f>'C25A3'!Q6/AP5*100</f>
        <v>0</v>
      </c>
      <c r="R6" s="462"/>
      <c r="S6" s="462"/>
      <c r="T6" s="462"/>
      <c r="U6" s="462"/>
      <c r="V6" s="462"/>
      <c r="W6" s="462"/>
      <c r="X6" s="462"/>
      <c r="Y6" s="462"/>
      <c r="AA6"/>
      <c r="AB6"/>
      <c r="AC6" s="668"/>
      <c r="AD6" s="668"/>
      <c r="AE6" s="668"/>
      <c r="AF6" s="668"/>
      <c r="AG6" s="668"/>
      <c r="AH6" s="668"/>
      <c r="AI6" s="668"/>
      <c r="AJ6" s="668"/>
      <c r="AK6" s="668"/>
      <c r="AL6" s="668"/>
      <c r="AQ6" s="462"/>
    </row>
    <row r="7" spans="1:43" ht="14.4">
      <c r="A7" s="1385"/>
      <c r="B7" s="465" t="s">
        <v>284</v>
      </c>
      <c r="C7" s="473">
        <f>'C25A3'!C7/AB5*100</f>
        <v>34.324211167358129</v>
      </c>
      <c r="D7" s="473">
        <f>'C25A3'!D7/AC5*100</f>
        <v>34.408788333525727</v>
      </c>
      <c r="E7" s="473">
        <f>'C25A3'!E7/AD5*100</f>
        <v>31.385761319242473</v>
      </c>
      <c r="F7" s="473">
        <f>'C25A3'!F7/AE5*100</f>
        <v>1.9790172166427547</v>
      </c>
      <c r="G7" s="473">
        <f>'C25A3'!G7/AF5*100</f>
        <v>32.091287552038409</v>
      </c>
      <c r="H7" s="473">
        <f>'C25A3'!H7/AG5*100</f>
        <v>30.901506083290158</v>
      </c>
      <c r="I7" s="473">
        <f>'C25A3'!I7/AH5*100</f>
        <v>28.611303051241954</v>
      </c>
      <c r="J7" s="473">
        <f>'C25A3'!J7/AI5*100</f>
        <v>29.396368536530588</v>
      </c>
      <c r="K7" s="473">
        <f>'C25A3'!K7/AJ5*100</f>
        <v>54.828319913221243</v>
      </c>
      <c r="L7" s="473">
        <f>'C25A3'!L7/AK5*100</f>
        <v>26.579726939618237</v>
      </c>
      <c r="M7" s="473">
        <f>'C25A3'!M7/AL5*100</f>
        <v>23.289226496773665</v>
      </c>
      <c r="N7" s="473">
        <f>'C25A3'!N7/AM5*100</f>
        <v>22.812918158475281</v>
      </c>
      <c r="O7" s="473">
        <f>'C25A3'!O7/AN5*100</f>
        <v>21.661887947486331</v>
      </c>
      <c r="P7" s="1303" t="s">
        <v>200</v>
      </c>
      <c r="Q7" s="473">
        <f>'C25A3'!Q7/AP5*100</f>
        <v>24.128752000522585</v>
      </c>
      <c r="R7" s="462"/>
      <c r="S7" s="462"/>
      <c r="T7" s="462"/>
      <c r="U7" s="462"/>
      <c r="V7" s="462"/>
      <c r="W7" s="462"/>
      <c r="X7" s="462"/>
      <c r="Y7" s="462"/>
      <c r="AA7" t="s">
        <v>305</v>
      </c>
      <c r="AB7" s="668">
        <v>33418</v>
      </c>
      <c r="AC7" s="668">
        <v>29761</v>
      </c>
      <c r="AD7" s="668">
        <v>31789</v>
      </c>
      <c r="AE7" s="668">
        <v>34336</v>
      </c>
      <c r="AF7" s="668">
        <v>37056</v>
      </c>
      <c r="AG7" s="668">
        <v>35871</v>
      </c>
      <c r="AH7" s="668">
        <v>36907</v>
      </c>
      <c r="AI7" s="668">
        <v>40319</v>
      </c>
      <c r="AJ7" s="668">
        <v>41568</v>
      </c>
      <c r="AK7" s="668">
        <v>42180</v>
      </c>
      <c r="AL7" s="668">
        <v>45100</v>
      </c>
      <c r="AM7" s="668">
        <v>39229</v>
      </c>
      <c r="AN7" s="668">
        <v>39147</v>
      </c>
      <c r="AO7" s="11">
        <v>0</v>
      </c>
      <c r="AP7" s="668">
        <v>42832</v>
      </c>
      <c r="AQ7" s="462"/>
    </row>
    <row r="8" spans="1:43" ht="14.4">
      <c r="A8" s="1385"/>
      <c r="B8" s="465" t="s">
        <v>238</v>
      </c>
      <c r="C8" s="473">
        <f>'C25A3'!C8/AB5*100</f>
        <v>0.65561603166749138</v>
      </c>
      <c r="D8" s="473">
        <f>'C25A3'!D8/AC5*100</f>
        <v>1.08988418176921</v>
      </c>
      <c r="E8" s="473">
        <f>'C25A3'!E8/AD5*100</f>
        <v>1.0692928653017344</v>
      </c>
      <c r="F8" s="473">
        <f>'C25A3'!F8/AE5*100</f>
        <v>0</v>
      </c>
      <c r="G8" s="473">
        <f>'C25A3'!G8/AF5*100</f>
        <v>0.45099951243295955</v>
      </c>
      <c r="H8" s="473">
        <f>'C25A3'!H8/AG5*100</f>
        <v>1.2255909099029889</v>
      </c>
      <c r="I8" s="473">
        <f>'C25A3'!I8/AH5*100</f>
        <v>1.0973924428119433</v>
      </c>
      <c r="J8" s="473">
        <f>'C25A3'!J8/AI5*100</f>
        <v>1.0192975485030147</v>
      </c>
      <c r="K8" s="473">
        <f>'C25A3'!K8/AJ5*100</f>
        <v>0.88280695898869366</v>
      </c>
      <c r="L8" s="473">
        <f>'C25A3'!L8/AK5*100</f>
        <v>1.1474085378293903</v>
      </c>
      <c r="M8" s="473">
        <f>'C25A3'!M8/AL5*100</f>
        <v>1.4596095728171201</v>
      </c>
      <c r="N8" s="473">
        <f>'C25A3'!N8/AM5*100</f>
        <v>1.225091316769737</v>
      </c>
      <c r="O8" s="473">
        <f>'C25A3'!O8/AN5*100</f>
        <v>1.5184341781371293</v>
      </c>
      <c r="P8" s="1303" t="s">
        <v>200</v>
      </c>
      <c r="Q8" s="473">
        <f>'C25A3'!Q8/AP5*100</f>
        <v>1.2958487115001469</v>
      </c>
      <c r="R8" s="462"/>
      <c r="S8" s="462"/>
      <c r="T8" s="462"/>
      <c r="U8" s="462"/>
      <c r="V8" s="462"/>
      <c r="W8" s="462"/>
      <c r="X8" s="462"/>
      <c r="Y8" s="462"/>
      <c r="AA8" t="s">
        <v>306</v>
      </c>
      <c r="AB8" s="668">
        <v>71674</v>
      </c>
      <c r="AC8" s="668">
        <v>74195</v>
      </c>
      <c r="AD8" s="668">
        <v>72392</v>
      </c>
      <c r="AE8" s="668">
        <v>77184</v>
      </c>
      <c r="AF8" s="668">
        <v>69596</v>
      </c>
      <c r="AG8" s="668">
        <v>76075</v>
      </c>
      <c r="AH8" s="668">
        <v>73081</v>
      </c>
      <c r="AI8" s="668">
        <v>75447</v>
      </c>
      <c r="AJ8" s="668">
        <v>78277</v>
      </c>
      <c r="AK8" s="668">
        <v>80357</v>
      </c>
      <c r="AL8" s="668">
        <v>77330</v>
      </c>
      <c r="AM8" s="668">
        <v>71375</v>
      </c>
      <c r="AN8" s="668">
        <v>69320</v>
      </c>
      <c r="AO8" s="11">
        <v>0</v>
      </c>
      <c r="AP8" s="668">
        <v>79636</v>
      </c>
      <c r="AQ8" s="462"/>
    </row>
    <row r="9" spans="1:43" ht="14.4">
      <c r="A9" s="1385"/>
      <c r="B9" s="465" t="s">
        <v>240</v>
      </c>
      <c r="C9" s="473">
        <f>'C25A3'!C9/AB5*100</f>
        <v>2.5644197465078218</v>
      </c>
      <c r="D9" s="473">
        <f>'C25A3'!D9/AC5*100</f>
        <v>4.0016930239716801</v>
      </c>
      <c r="E9" s="473">
        <f>'C25A3'!E9/AD5*100</f>
        <v>4.4432286117430237</v>
      </c>
      <c r="F9" s="473">
        <f>'C25A3'!F9/AE5*100</f>
        <v>0.2932209469153515</v>
      </c>
      <c r="G9" s="473">
        <f>'C25A3'!G9/AF5*100</f>
        <v>5.3069797097100846</v>
      </c>
      <c r="H9" s="473">
        <f>'C25A3'!H9/AG5*100</f>
        <v>5.4892537473424685</v>
      </c>
      <c r="I9" s="473">
        <f>'C25A3'!I9/AH5*100</f>
        <v>3.3067243699312652</v>
      </c>
      <c r="J9" s="473">
        <f>'C25A3'!J9/AI5*100</f>
        <v>3.1857367448128122</v>
      </c>
      <c r="K9" s="473">
        <f>'C25A3'!K9/AJ5*100</f>
        <v>6.0027535566773755</v>
      </c>
      <c r="L9" s="473">
        <f>'C25A3'!L9/AK5*100</f>
        <v>2.4800672449953893</v>
      </c>
      <c r="M9" s="473">
        <f>'C25A3'!M9/AL5*100</f>
        <v>5.2568814832965778</v>
      </c>
      <c r="N9" s="473">
        <f>'C25A3'!N9/AM5*100</f>
        <v>5.9780839752631012</v>
      </c>
      <c r="O9" s="473">
        <f>'C25A3'!O9/AN5*100</f>
        <v>4.9526584122359791</v>
      </c>
      <c r="P9" s="1303" t="s">
        <v>200</v>
      </c>
      <c r="Q9" s="473">
        <f>'C25A3'!Q9/AP5*100</f>
        <v>4.0328902243851452</v>
      </c>
      <c r="R9" s="462"/>
      <c r="S9" s="462"/>
      <c r="T9" s="462"/>
      <c r="U9" s="462"/>
      <c r="V9" s="462"/>
      <c r="W9" s="462"/>
      <c r="X9" s="462"/>
      <c r="Y9" s="462"/>
      <c r="AA9" s="669"/>
      <c r="AB9" s="1217"/>
      <c r="AC9" s="1218"/>
      <c r="AD9" s="1218"/>
      <c r="AE9" s="1218"/>
      <c r="AF9" s="1218"/>
      <c r="AG9" s="1218"/>
      <c r="AH9" s="1218"/>
      <c r="AI9" s="1218"/>
      <c r="AJ9" s="1218"/>
      <c r="AK9" s="1218"/>
      <c r="AL9" s="1218"/>
      <c r="AQ9" s="462"/>
    </row>
    <row r="10" spans="1:43" ht="14.4">
      <c r="A10" s="1385"/>
      <c r="B10" s="468" t="s">
        <v>150</v>
      </c>
      <c r="C10" s="474">
        <f>'C25A3'!C10/AB7*100</f>
        <v>20.713387994493985</v>
      </c>
      <c r="D10" s="474">
        <f>'C25A3'!D10/AC7*100</f>
        <v>24.441383018043751</v>
      </c>
      <c r="E10" s="474">
        <f>'C25A3'!E10/AD7*100</f>
        <v>27.182358677529962</v>
      </c>
      <c r="F10" s="474">
        <f>'C25A3'!F10/AE7*100</f>
        <v>9.7594361602982289</v>
      </c>
      <c r="G10" s="474">
        <f>'C25A3'!G10/AF7*100</f>
        <v>25.170012953367877</v>
      </c>
      <c r="H10" s="474">
        <f>'C25A3'!H10/AG7*100</f>
        <v>25.647458950126843</v>
      </c>
      <c r="I10" s="474">
        <f>'C25A3'!I10/AH7*100</f>
        <v>21.819708998293006</v>
      </c>
      <c r="J10" s="474">
        <f>'C25A3'!J10/AI7*100</f>
        <v>20.250998288648031</v>
      </c>
      <c r="K10" s="474">
        <f>'C25A3'!K10/AJ7*100</f>
        <v>108.52819476520401</v>
      </c>
      <c r="L10" s="474">
        <f>'C25A3'!L10/AK7*100</f>
        <v>23.138928402086297</v>
      </c>
      <c r="M10" s="474">
        <f>'C25A3'!M10/AL7*100</f>
        <v>28.368070953436806</v>
      </c>
      <c r="N10" s="474">
        <f>'C25A3'!N10/AM7*100</f>
        <v>25.409773381936834</v>
      </c>
      <c r="O10" s="474">
        <f>'C25A3'!O10/AN7*100</f>
        <v>27.131070069226247</v>
      </c>
      <c r="P10" s="1302" t="s">
        <v>200</v>
      </c>
      <c r="Q10" s="474">
        <f>'C25A3'!Q10/AP7*100</f>
        <v>28.758871871497941</v>
      </c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94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</row>
    <row r="11" spans="1:43" ht="14.4">
      <c r="A11" s="1385"/>
      <c r="B11" s="465" t="s">
        <v>589</v>
      </c>
      <c r="C11" s="473">
        <f>'C25A3'!C11/AB7*100</f>
        <v>10.889341073672872</v>
      </c>
      <c r="D11" s="473">
        <f>'C25A3'!D11/AC7*100</f>
        <v>14.347636168139511</v>
      </c>
      <c r="E11" s="473">
        <f>'C25A3'!E11/AD7*100</f>
        <v>14.621409921671018</v>
      </c>
      <c r="F11" s="473">
        <f>'C25A3'!F11/AE7*100</f>
        <v>8.3178005591798687</v>
      </c>
      <c r="G11" s="473">
        <f>'C25A3'!G11/AF7*100</f>
        <v>9.2346718480138179</v>
      </c>
      <c r="H11" s="473">
        <f>'C25A3'!H11/AG7*100</f>
        <v>10.660422067965767</v>
      </c>
      <c r="I11" s="473">
        <f>'C25A3'!I11/AH7*100</f>
        <v>11.753867829950957</v>
      </c>
      <c r="J11" s="473">
        <f>'C25A3'!J11/AI7*100</f>
        <v>10.141620575907142</v>
      </c>
      <c r="K11" s="473">
        <f>'C25A3'!K11/AJ7*100</f>
        <v>9.0574480369515022</v>
      </c>
      <c r="L11" s="473">
        <f>'C25A3'!L11/AK7*100</f>
        <v>12.328117591275486</v>
      </c>
      <c r="M11" s="473">
        <f>'C25A3'!M11/AL7*100</f>
        <v>13.962305986696229</v>
      </c>
      <c r="N11" s="473">
        <f>'C25A3'!N11/AM7*100</f>
        <v>8.6364679191414506</v>
      </c>
      <c r="O11" s="473">
        <f>'C25A3'!O11/AN7*100</f>
        <v>13.518277262625489</v>
      </c>
      <c r="P11" s="1303" t="s">
        <v>200</v>
      </c>
      <c r="Q11" s="473">
        <f>'C25A3'!Q11/AP7*100</f>
        <v>12.810515502428091</v>
      </c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  <c r="AE11" s="462"/>
      <c r="AF11" s="462"/>
      <c r="AG11" s="462"/>
      <c r="AH11" s="462"/>
      <c r="AI11" s="462"/>
      <c r="AJ11" s="462"/>
      <c r="AK11" s="462"/>
      <c r="AL11" s="462"/>
      <c r="AM11" s="462"/>
      <c r="AN11" s="462"/>
      <c r="AO11" s="462"/>
      <c r="AP11" s="462"/>
      <c r="AQ11" s="462"/>
    </row>
    <row r="12" spans="1:43" ht="14.4">
      <c r="A12" s="1391"/>
      <c r="B12" s="465" t="s">
        <v>235</v>
      </c>
      <c r="C12" s="473">
        <f>'C25A3'!C12/AB7*100</f>
        <v>0</v>
      </c>
      <c r="D12" s="473">
        <f>'C25A3'!D12/AC7*100</f>
        <v>0</v>
      </c>
      <c r="E12" s="473">
        <f>'C25A3'!E12/AD7*100</f>
        <v>0</v>
      </c>
      <c r="F12" s="473">
        <f>'C25A3'!F12/AE7*100</f>
        <v>0</v>
      </c>
      <c r="G12" s="473">
        <f>'C25A3'!G12/AF7*100</f>
        <v>0</v>
      </c>
      <c r="H12" s="473">
        <f>'C25A3'!H12/AG7*100</f>
        <v>0</v>
      </c>
      <c r="I12" s="473">
        <f>'C25A3'!I12/AH7*100</f>
        <v>0</v>
      </c>
      <c r="J12" s="473">
        <f>'C25A3'!J12/AI7*100</f>
        <v>0</v>
      </c>
      <c r="K12" s="473">
        <f>'C25A3'!K12/AJ7*100</f>
        <v>0</v>
      </c>
      <c r="L12" s="473">
        <f>'C25A3'!L12/AK7*100</f>
        <v>0</v>
      </c>
      <c r="M12" s="473">
        <f>'C25A3'!M12/AL7*100</f>
        <v>0</v>
      </c>
      <c r="N12" s="473">
        <f>'C25A3'!N12/AM7*100</f>
        <v>0</v>
      </c>
      <c r="O12" s="473">
        <f>'C25A3'!O12/AN7*100</f>
        <v>0</v>
      </c>
      <c r="P12" s="1303" t="s">
        <v>200</v>
      </c>
      <c r="Q12" s="473">
        <f>'C25A3'!Q12/AP7*100</f>
        <v>0</v>
      </c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/>
      <c r="AP12" s="462"/>
      <c r="AQ12" s="462"/>
    </row>
    <row r="13" spans="1:43" ht="14.4">
      <c r="A13" s="1385"/>
      <c r="B13" s="465" t="s">
        <v>284</v>
      </c>
      <c r="C13" s="473">
        <f>'C25A3'!C13/AB7*100</f>
        <v>2.5465318092046201</v>
      </c>
      <c r="D13" s="473">
        <f>'C25A3'!D13/AC7*100</f>
        <v>2.0933436376465844</v>
      </c>
      <c r="E13" s="473">
        <f>'C25A3'!E13/AD7*100</f>
        <v>2.806002076189877</v>
      </c>
      <c r="F13" s="473">
        <f>'C25A3'!F13/AE7*100</f>
        <v>0.83876980428704562</v>
      </c>
      <c r="G13" s="473">
        <f>'C25A3'!G13/AF7*100</f>
        <v>4.9087867012089808</v>
      </c>
      <c r="H13" s="473">
        <f>'C25A3'!H13/AG7*100</f>
        <v>2.1047642942767135</v>
      </c>
      <c r="I13" s="473">
        <f>'C25A3'!I13/AH7*100</f>
        <v>2.6146801419784862</v>
      </c>
      <c r="J13" s="473">
        <f>'C25A3'!J13/AI7*100</f>
        <v>3.18956323321511</v>
      </c>
      <c r="K13" s="473">
        <f>'C25A3'!K13/AJ7*100</f>
        <v>83.723056197074669</v>
      </c>
      <c r="L13" s="473">
        <f>'C25A3'!L13/AK7*100</f>
        <v>4.3219535324798484</v>
      </c>
      <c r="M13" s="473">
        <f>'C25A3'!M13/AL7*100</f>
        <v>5.0221729490022176</v>
      </c>
      <c r="N13" s="473">
        <f>'C25A3'!N13/AM7*100</f>
        <v>5.5494659563078335</v>
      </c>
      <c r="O13" s="473">
        <f>'C25A3'!O13/AN7*100</f>
        <v>4.4064679285769026</v>
      </c>
      <c r="P13" s="1303" t="s">
        <v>200</v>
      </c>
      <c r="Q13" s="473">
        <f>'C25A3'!Q13/AP7*100</f>
        <v>6.817332835263354</v>
      </c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</row>
    <row r="14" spans="1:43" ht="14.4">
      <c r="A14" s="1385"/>
      <c r="B14" s="465" t="s">
        <v>238</v>
      </c>
      <c r="C14" s="473">
        <f>'C25A3'!C14/AB7*100</f>
        <v>0.89173499311748161</v>
      </c>
      <c r="D14" s="473">
        <f>'C25A3'!D14/AC7*100</f>
        <v>1.273478713752898</v>
      </c>
      <c r="E14" s="473">
        <f>'C25A3'!E14/AD7*100</f>
        <v>1.1702161124917425</v>
      </c>
      <c r="F14" s="473">
        <f>'C25A3'!F14/AE7*100</f>
        <v>0</v>
      </c>
      <c r="G14" s="473">
        <f>'C25A3'!G14/AF7*100</f>
        <v>0.62338082901554404</v>
      </c>
      <c r="H14" s="473">
        <f>'C25A3'!H14/AG7*100</f>
        <v>1.6893869699757462</v>
      </c>
      <c r="I14" s="473">
        <f>'C25A3'!I14/AH7*100</f>
        <v>2.2434768472105562</v>
      </c>
      <c r="J14" s="473">
        <f>'C25A3'!J14/AI7*100</f>
        <v>1.9444926709491803</v>
      </c>
      <c r="K14" s="473">
        <f>'C25A3'!K14/AJ7*100</f>
        <v>1.715261739799846</v>
      </c>
      <c r="L14" s="473">
        <f>'C25A3'!L14/AK7*100</f>
        <v>1.9061166429587482</v>
      </c>
      <c r="M14" s="473">
        <f>'C25A3'!M14/AL7*100</f>
        <v>1.4678492239467849</v>
      </c>
      <c r="N14" s="473">
        <f>'C25A3'!N14/AM7*100</f>
        <v>1.0196538275255551</v>
      </c>
      <c r="O14" s="473">
        <f>'C25A3'!O14/AN7*100</f>
        <v>2.7307328786369327</v>
      </c>
      <c r="P14" s="1303" t="s">
        <v>200</v>
      </c>
      <c r="Q14" s="473">
        <f>'C25A3'!Q14/AP7*100</f>
        <v>2.304351886440045</v>
      </c>
      <c r="R14" s="462"/>
      <c r="S14" s="462"/>
      <c r="T14" s="462"/>
      <c r="U14" s="462"/>
      <c r="V14" s="462"/>
      <c r="W14" s="462"/>
      <c r="X14" s="462"/>
      <c r="Y14" s="462"/>
      <c r="Z14" s="462"/>
      <c r="AA14" s="462"/>
      <c r="AB14" s="462"/>
      <c r="AC14" s="462"/>
      <c r="AD14" s="462"/>
      <c r="AE14" s="462"/>
      <c r="AF14" s="462"/>
      <c r="AG14" s="462"/>
      <c r="AH14" s="462"/>
      <c r="AI14" s="462"/>
      <c r="AJ14" s="462"/>
      <c r="AK14" s="462"/>
      <c r="AL14" s="462"/>
      <c r="AM14" s="462"/>
      <c r="AN14" s="462"/>
      <c r="AO14" s="462"/>
      <c r="AP14" s="462"/>
      <c r="AQ14" s="462"/>
    </row>
    <row r="15" spans="1:43" ht="14.4">
      <c r="A15" s="1385"/>
      <c r="B15" s="465" t="s">
        <v>240</v>
      </c>
      <c r="C15" s="473">
        <f>'C25A3'!C15/AB7*100</f>
        <v>6.3857801184990128</v>
      </c>
      <c r="D15" s="473">
        <f>'C25A3'!D15/AC7*100</f>
        <v>6.7269244985047552</v>
      </c>
      <c r="E15" s="473">
        <f>'C25A3'!E15/AD7*100</f>
        <v>8.584730567177326</v>
      </c>
      <c r="F15" s="473">
        <f>'C25A3'!F15/AE7*100</f>
        <v>0.60286579683131403</v>
      </c>
      <c r="G15" s="473">
        <f>'C25A3'!G15/AF7*100</f>
        <v>10.403173575129534</v>
      </c>
      <c r="H15" s="473">
        <f>'C25A3'!H15/AG7*100</f>
        <v>11.192885617908617</v>
      </c>
      <c r="I15" s="473">
        <f>'C25A3'!I15/AH7*100</f>
        <v>5.2076841791530066</v>
      </c>
      <c r="J15" s="473">
        <f>'C25A3'!J15/AI7*100</f>
        <v>4.9753218085766013</v>
      </c>
      <c r="K15" s="473">
        <f>'C25A3'!K15/AJ7*100</f>
        <v>14.032428791377981</v>
      </c>
      <c r="L15" s="473">
        <f>'C25A3'!L15/AK7*100</f>
        <v>4.5827406353722147</v>
      </c>
      <c r="M15" s="473">
        <f>'C25A3'!M15/AL7*100</f>
        <v>7.9157427937915745</v>
      </c>
      <c r="N15" s="473">
        <f>'C25A3'!N15/AM7*100</f>
        <v>10.204185678961993</v>
      </c>
      <c r="O15" s="473">
        <f>'C25A3'!O15/AN7*100</f>
        <v>6.4755919993869258</v>
      </c>
      <c r="P15" s="1303" t="s">
        <v>200</v>
      </c>
      <c r="Q15" s="473">
        <f>'C25A3'!Q15/AP7*100</f>
        <v>6.8266716473664539</v>
      </c>
      <c r="R15" s="462"/>
      <c r="S15" s="462"/>
      <c r="T15" s="462"/>
      <c r="U15" s="462"/>
      <c r="V15" s="462"/>
      <c r="W15" s="462"/>
      <c r="X15" s="462"/>
      <c r="Y15" s="462"/>
      <c r="Z15" s="462"/>
      <c r="AA15" s="462"/>
      <c r="AB15" s="462"/>
      <c r="AC15" s="462"/>
      <c r="AD15" s="462"/>
      <c r="AE15" s="462"/>
      <c r="AF15" s="462"/>
      <c r="AG15" s="462"/>
      <c r="AH15" s="462"/>
      <c r="AI15" s="462"/>
      <c r="AJ15" s="462"/>
      <c r="AK15" s="462"/>
      <c r="AL15" s="462"/>
      <c r="AM15" s="462"/>
      <c r="AN15" s="462"/>
      <c r="AO15" s="462"/>
      <c r="AP15" s="462"/>
      <c r="AQ15" s="462"/>
    </row>
    <row r="16" spans="1:43" ht="14.4">
      <c r="A16" s="1385"/>
      <c r="B16" s="468" t="s">
        <v>151</v>
      </c>
      <c r="C16" s="474">
        <f>'C25A3'!C16/AB8*100</f>
        <v>55.628261294193152</v>
      </c>
      <c r="D16" s="474">
        <f>'C25A3'!D16/AC8*100</f>
        <v>55.821820877417615</v>
      </c>
      <c r="E16" s="474">
        <f>'C25A3'!E16/AD8*100</f>
        <v>52.489225328765613</v>
      </c>
      <c r="F16" s="474">
        <f>'C25A3'!F16/AE8*100</f>
        <v>6.3393967661691546</v>
      </c>
      <c r="G16" s="474">
        <f>'C25A3'!G16/AF8*100</f>
        <v>51.676820506925679</v>
      </c>
      <c r="H16" s="474">
        <f>'C25A3'!H16/AG8*100</f>
        <v>51.116661189615506</v>
      </c>
      <c r="I16" s="474">
        <f>'C25A3'!I16/AH8*100</f>
        <v>48.566658912713287</v>
      </c>
      <c r="J16" s="474">
        <f>'C25A3'!J16/AI8*100</f>
        <v>50.237915357800844</v>
      </c>
      <c r="K16" s="474">
        <f>'C25A3'!K16/AJ8*100</f>
        <v>45.807836273745799</v>
      </c>
      <c r="L16" s="474">
        <f>'C25A3'!L16/AK8*100</f>
        <v>44.603457072812574</v>
      </c>
      <c r="M16" s="474">
        <f>'C25A3'!M16/AL8*100</f>
        <v>43.340230182335446</v>
      </c>
      <c r="N16" s="474">
        <f>'C25A3'!N16/AM8*100</f>
        <v>43.652539404553416</v>
      </c>
      <c r="O16" s="474">
        <f>'C25A3'!O16/AN8*100</f>
        <v>42.657241777264858</v>
      </c>
      <c r="P16" s="1302" t="s">
        <v>200</v>
      </c>
      <c r="Q16" s="474">
        <f>'C25A3'!Q16/AP8*100</f>
        <v>41.443568235471396</v>
      </c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94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</row>
    <row r="17" spans="1:43" ht="14.4">
      <c r="A17" s="1385"/>
      <c r="B17" s="465" t="s">
        <v>589</v>
      </c>
      <c r="C17" s="473">
        <f>'C25A3'!C17/AB8*100</f>
        <v>5.1594720540223795</v>
      </c>
      <c r="D17" s="473">
        <f>'C25A3'!D17/AC8*100</f>
        <v>4.5259114495585955</v>
      </c>
      <c r="E17" s="473">
        <f>'C25A3'!E17/AD8*100</f>
        <v>4.903856779754669</v>
      </c>
      <c r="F17" s="473">
        <f>'C25A3'!F17/AE8*100</f>
        <v>3.6976575456053067</v>
      </c>
      <c r="G17" s="473">
        <f>'C25A3'!G17/AF8*100</f>
        <v>2.1596068739582734</v>
      </c>
      <c r="H17" s="473">
        <f>'C25A3'!H17/AG8*100</f>
        <v>2.8301018731514955</v>
      </c>
      <c r="I17" s="473">
        <f>'C25A3'!I17/AH8*100</f>
        <v>3.9613579452935781</v>
      </c>
      <c r="J17" s="473">
        <f>'C25A3'!J17/AI8*100</f>
        <v>4.0823359444378173</v>
      </c>
      <c r="K17" s="473">
        <f>'C25A3'!K17/AJ8*100</f>
        <v>4.1442569337097748</v>
      </c>
      <c r="L17" s="473">
        <f>'C25A3'!L17/AK8*100</f>
        <v>4.2149408265614694</v>
      </c>
      <c r="M17" s="473">
        <f>'C25A3'!M17/AL8*100</f>
        <v>4.2363894995473945</v>
      </c>
      <c r="N17" s="473">
        <f>'C25A3'!N17/AM8*100</f>
        <v>6.3579684763572679</v>
      </c>
      <c r="O17" s="473">
        <f>'C25A3'!O17/AN8*100</f>
        <v>6.324293133294864</v>
      </c>
      <c r="P17" s="1303" t="s">
        <v>200</v>
      </c>
      <c r="Q17" s="473">
        <f>'C25A3'!Q17/AP8*100</f>
        <v>4.7202270330001506</v>
      </c>
      <c r="R17" s="462"/>
      <c r="S17" s="462"/>
      <c r="T17" s="462"/>
      <c r="U17" s="462"/>
      <c r="V17" s="462"/>
      <c r="W17" s="462"/>
      <c r="X17" s="462"/>
      <c r="Y17" s="462"/>
      <c r="Z17" s="462"/>
      <c r="AA17" s="462"/>
      <c r="AB17" s="462"/>
      <c r="AC17" s="462"/>
      <c r="AD17" s="462"/>
      <c r="AE17" s="462"/>
      <c r="AF17" s="462"/>
      <c r="AG17" s="462"/>
      <c r="AH17" s="462"/>
      <c r="AI17" s="462"/>
      <c r="AJ17" s="462"/>
      <c r="AK17" s="462"/>
      <c r="AL17" s="462"/>
      <c r="AM17" s="462"/>
      <c r="AN17" s="462"/>
      <c r="AO17" s="462"/>
      <c r="AP17" s="462"/>
      <c r="AQ17" s="462"/>
    </row>
    <row r="18" spans="1:43" ht="14.4">
      <c r="A18" s="1391"/>
      <c r="B18" s="465" t="s">
        <v>235</v>
      </c>
      <c r="C18" s="473">
        <f>'C25A3'!C18/AB8*100</f>
        <v>0</v>
      </c>
      <c r="D18" s="473">
        <f>'C25A3'!D18/AC8*100</f>
        <v>0</v>
      </c>
      <c r="E18" s="473">
        <f>'C25A3'!E18/AD8*100</f>
        <v>0</v>
      </c>
      <c r="F18" s="473">
        <f>'C25A3'!F18/AE8*100</f>
        <v>0</v>
      </c>
      <c r="G18" s="473">
        <f>'C25A3'!G18/AF8*100</f>
        <v>0</v>
      </c>
      <c r="H18" s="473">
        <f>'C25A3'!H18/AG8*100</f>
        <v>0</v>
      </c>
      <c r="I18" s="473">
        <f>'C25A3'!I18/AH8*100</f>
        <v>0</v>
      </c>
      <c r="J18" s="473">
        <f>'C25A3'!J18/AI8*100</f>
        <v>0</v>
      </c>
      <c r="K18" s="473">
        <f>'C25A3'!K18/AJ8*100</f>
        <v>0</v>
      </c>
      <c r="L18" s="473">
        <f>'C25A3'!L18/AK8*100</f>
        <v>0</v>
      </c>
      <c r="M18" s="473">
        <f>'C25A3'!M18/AL8*100</f>
        <v>0</v>
      </c>
      <c r="N18" s="473">
        <f>'C25A3'!N18/AM8*100</f>
        <v>0</v>
      </c>
      <c r="O18" s="473">
        <f>'C25A3'!O18/AN8*100</f>
        <v>0</v>
      </c>
      <c r="P18" s="1303" t="s">
        <v>200</v>
      </c>
      <c r="Q18" s="473">
        <f>'C25A3'!Q18/AP8*100</f>
        <v>0</v>
      </c>
      <c r="R18" s="462"/>
      <c r="S18" s="462"/>
      <c r="T18" s="462"/>
      <c r="U18" s="462"/>
      <c r="V18" s="462"/>
      <c r="W18" s="462"/>
      <c r="X18" s="462"/>
      <c r="Y18" s="462"/>
      <c r="Z18" s="462"/>
      <c r="AA18" s="462"/>
      <c r="AB18" s="462"/>
      <c r="AC18" s="462"/>
      <c r="AD18" s="462"/>
      <c r="AE18" s="462"/>
      <c r="AF18" s="462"/>
      <c r="AG18" s="462"/>
      <c r="AH18" s="462"/>
      <c r="AI18" s="462"/>
      <c r="AJ18" s="462"/>
      <c r="AK18" s="462"/>
      <c r="AL18" s="462"/>
      <c r="AM18" s="462"/>
      <c r="AN18" s="462"/>
      <c r="AO18" s="462"/>
      <c r="AP18" s="462"/>
      <c r="AQ18" s="462"/>
    </row>
    <row r="19" spans="1:43" ht="14.4">
      <c r="A19" s="1385"/>
      <c r="B19" s="465" t="s">
        <v>284</v>
      </c>
      <c r="C19" s="473">
        <f>'C25A3'!C19/AB8*100</f>
        <v>49.140553059686916</v>
      </c>
      <c r="D19" s="473">
        <f>'C25A3'!D19/AC8*100</f>
        <v>47.371116652065503</v>
      </c>
      <c r="E19" s="473">
        <f>'C25A3'!E19/AD8*100</f>
        <v>43.935794010387887</v>
      </c>
      <c r="F19" s="473">
        <f>'C25A3'!F19/AE8*100</f>
        <v>2.486266583747927</v>
      </c>
      <c r="G19" s="473">
        <f>'C25A3'!G19/AF8*100</f>
        <v>46.564457727455597</v>
      </c>
      <c r="H19" s="473">
        <f>'C25A3'!H19/AG8*100</f>
        <v>44.479789681235623</v>
      </c>
      <c r="I19" s="473">
        <f>'C25A3'!I19/AH8*100</f>
        <v>41.739987137559694</v>
      </c>
      <c r="J19" s="473">
        <f>'C25A3'!J19/AI8*100</f>
        <v>43.401328084615692</v>
      </c>
      <c r="K19" s="473">
        <f>'C25A3'!K19/AJ8*100</f>
        <v>39.48413965788162</v>
      </c>
      <c r="L19" s="473">
        <f>'C25A3'!L19/AK8*100</f>
        <v>38.263001356446857</v>
      </c>
      <c r="M19" s="473">
        <f>'C25A3'!M19/AL8*100</f>
        <v>33.942842363894989</v>
      </c>
      <c r="N19" s="473">
        <f>'C25A3'!N19/AM8*100</f>
        <v>32.301225919439581</v>
      </c>
      <c r="O19" s="473">
        <f>'C25A3'!O19/AN8*100</f>
        <v>31.406520484708601</v>
      </c>
      <c r="P19" s="1303" t="s">
        <v>200</v>
      </c>
      <c r="Q19" s="473">
        <f>'C25A3'!Q19/AP8*100</f>
        <v>33.439650409362599</v>
      </c>
      <c r="R19" s="462"/>
      <c r="S19" s="462"/>
      <c r="T19" s="462"/>
      <c r="U19" s="462"/>
      <c r="V19" s="462"/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62"/>
      <c r="AM19" s="462"/>
      <c r="AN19" s="462"/>
      <c r="AO19" s="462"/>
      <c r="AP19" s="462"/>
      <c r="AQ19" s="462"/>
    </row>
    <row r="20" spans="1:43" ht="14.4">
      <c r="A20" s="1385"/>
      <c r="B20" s="465" t="s">
        <v>238</v>
      </c>
      <c r="C20" s="473">
        <f>'C25A3'!C20/AB8*100</f>
        <v>0.54552557412729852</v>
      </c>
      <c r="D20" s="473">
        <f>'C25A3'!D20/AC8*100</f>
        <v>1.0162409865893929</v>
      </c>
      <c r="E20" s="473">
        <f>'C25A3'!E20/AD8*100</f>
        <v>1.0249751353740744</v>
      </c>
      <c r="F20" s="473">
        <f>'C25A3'!F20/AE8*100</f>
        <v>0</v>
      </c>
      <c r="G20" s="473">
        <f>'C25A3'!G20/AF8*100</f>
        <v>0.35921604689924708</v>
      </c>
      <c r="H20" s="473">
        <f>'C25A3'!H20/AG8*100</f>
        <v>1.0069010844561288</v>
      </c>
      <c r="I20" s="473">
        <f>'C25A3'!I20/AH8*100</f>
        <v>0.5186026463786757</v>
      </c>
      <c r="J20" s="473">
        <f>'C25A3'!J20/AI8*100</f>
        <v>0.52487176428486226</v>
      </c>
      <c r="K20" s="473">
        <f>'C25A3'!K20/AJ8*100</f>
        <v>0.44074249140871524</v>
      </c>
      <c r="L20" s="473">
        <f>'C25A3'!L20/AK8*100</f>
        <v>0.74915688739002206</v>
      </c>
      <c r="M20" s="473">
        <f>'C25A3'!M20/AL8*100</f>
        <v>1.4548040863830336</v>
      </c>
      <c r="N20" s="473">
        <f>'C25A3'!N20/AM8*100</f>
        <v>1.3380035026269701</v>
      </c>
      <c r="O20" s="473">
        <f>'C25A3'!O20/AN8*100</f>
        <v>0.8338141950375072</v>
      </c>
      <c r="P20" s="1303" t="s">
        <v>200</v>
      </c>
      <c r="Q20" s="473">
        <f>'C25A3'!Q20/AP8*100</f>
        <v>0.75342809784519571</v>
      </c>
      <c r="R20" s="462"/>
      <c r="S20" s="462"/>
      <c r="T20" s="462"/>
      <c r="U20" s="462"/>
      <c r="V20" s="462"/>
      <c r="W20" s="462"/>
      <c r="X20" s="462"/>
      <c r="Y20" s="462"/>
      <c r="Z20" s="462"/>
      <c r="AA20" s="462"/>
      <c r="AB20" s="462"/>
      <c r="AC20" s="462"/>
      <c r="AD20" s="462"/>
      <c r="AE20" s="462"/>
      <c r="AF20" s="462"/>
      <c r="AG20" s="462"/>
      <c r="AH20" s="462"/>
      <c r="AI20" s="462"/>
      <c r="AJ20" s="462"/>
      <c r="AK20" s="462"/>
      <c r="AL20" s="462"/>
      <c r="AM20" s="462"/>
      <c r="AN20" s="462"/>
      <c r="AO20" s="462"/>
      <c r="AP20" s="462"/>
      <c r="AQ20" s="462"/>
    </row>
    <row r="21" spans="1:43" ht="14.4">
      <c r="A21" s="1386"/>
      <c r="B21" s="469" t="s">
        <v>240</v>
      </c>
      <c r="C21" s="475">
        <f>'C25A3'!C21/AB8*100</f>
        <v>0.78271060635655887</v>
      </c>
      <c r="D21" s="475">
        <f>'C25A3'!D21/AC8*100</f>
        <v>2.9085517892041239</v>
      </c>
      <c r="E21" s="475">
        <f>'C25A3'!E21/AD8*100</f>
        <v>2.6245994032489777</v>
      </c>
      <c r="F21" s="475">
        <f>'C25A3'!F21/AE8*100</f>
        <v>0.15547263681592041</v>
      </c>
      <c r="G21" s="475">
        <f>'C25A3'!G21/AF8*100</f>
        <v>2.593539858612564</v>
      </c>
      <c r="H21" s="475">
        <f>'C25A3'!H21/AG8*100</f>
        <v>2.7998685507722643</v>
      </c>
      <c r="I21" s="475">
        <f>'C25A3'!I21/AH8*100</f>
        <v>2.3467111834813426</v>
      </c>
      <c r="J21" s="475">
        <f>'C25A3'!J21/AI8*100</f>
        <v>2.2293795644624703</v>
      </c>
      <c r="K21" s="475">
        <f>'C25A3'!K21/AJ8*100</f>
        <v>1.738697190745685</v>
      </c>
      <c r="L21" s="475">
        <f>'C25A3'!L21/AK8*100</f>
        <v>1.3763580024142266</v>
      </c>
      <c r="M21" s="475">
        <f>'C25A3'!M21/AL8*100</f>
        <v>3.7061942325100219</v>
      </c>
      <c r="N21" s="475">
        <f>'C25A3'!N21/AM8*100</f>
        <v>3.6553415061295973</v>
      </c>
      <c r="O21" s="475">
        <f>'C25A3'!O21/AN8*100</f>
        <v>4.0926139642238892</v>
      </c>
      <c r="P21" s="1304" t="s">
        <v>200</v>
      </c>
      <c r="Q21" s="475">
        <f>'C25A3'!Q21/AP8*100</f>
        <v>2.5302626952634486</v>
      </c>
      <c r="R21" s="462"/>
      <c r="S21" s="462"/>
      <c r="T21" s="462"/>
      <c r="U21" s="462"/>
      <c r="V21" s="462"/>
      <c r="W21" s="462"/>
      <c r="X21" s="462"/>
      <c r="Y21" s="462"/>
      <c r="Z21" s="462"/>
      <c r="AA21" s="462"/>
      <c r="AB21" s="462"/>
      <c r="AC21" s="462"/>
      <c r="AD21" s="462"/>
      <c r="AE21" s="462"/>
      <c r="AF21" s="462"/>
      <c r="AG21" s="462"/>
      <c r="AH21" s="462"/>
      <c r="AI21" s="462"/>
      <c r="AJ21" s="462"/>
      <c r="AK21" s="462"/>
      <c r="AL21" s="462"/>
      <c r="AM21" s="462"/>
      <c r="AN21" s="462"/>
      <c r="AO21" s="462"/>
      <c r="AP21" s="462"/>
      <c r="AQ21" s="462"/>
    </row>
  </sheetData>
  <mergeCells count="4">
    <mergeCell ref="A2:B2"/>
    <mergeCell ref="A4:A21"/>
    <mergeCell ref="A1:Q1"/>
    <mergeCell ref="A3:Q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134</vt:i4>
      </vt:variant>
    </vt:vector>
  </HeadingPairs>
  <TitlesOfParts>
    <vt:vector size="134" baseType="lpstr">
      <vt:lpstr>Indicadores</vt:lpstr>
      <vt:lpstr>Indice</vt:lpstr>
      <vt:lpstr>C1A1</vt:lpstr>
      <vt:lpstr>C1A2</vt:lpstr>
      <vt:lpstr>C1A3</vt:lpstr>
      <vt:lpstr>C1B1</vt:lpstr>
      <vt:lpstr>C1B2</vt:lpstr>
      <vt:lpstr>C1B3</vt:lpstr>
      <vt:lpstr>C2A</vt:lpstr>
      <vt:lpstr>C2B</vt:lpstr>
      <vt:lpstr>C2C</vt:lpstr>
      <vt:lpstr>C3A</vt:lpstr>
      <vt:lpstr>C3B</vt:lpstr>
      <vt:lpstr>C3C</vt:lpstr>
      <vt:lpstr>C4A1</vt:lpstr>
      <vt:lpstr>C4A2</vt:lpstr>
      <vt:lpstr>C4A3</vt:lpstr>
      <vt:lpstr>C4B1</vt:lpstr>
      <vt:lpstr>C4B2</vt:lpstr>
      <vt:lpstr>C4B3</vt:lpstr>
      <vt:lpstr>C5A</vt:lpstr>
      <vt:lpstr>C5B</vt:lpstr>
      <vt:lpstr>C5C</vt:lpstr>
      <vt:lpstr>C5D</vt:lpstr>
      <vt:lpstr>C5E</vt:lpstr>
      <vt:lpstr>C6</vt:lpstr>
      <vt:lpstr>C7A1</vt:lpstr>
      <vt:lpstr>C7A2</vt:lpstr>
      <vt:lpstr>C7A3</vt:lpstr>
      <vt:lpstr>C7B1</vt:lpstr>
      <vt:lpstr>C7B2</vt:lpstr>
      <vt:lpstr>C7B3</vt:lpstr>
      <vt:lpstr>C8A1</vt:lpstr>
      <vt:lpstr>C8A2</vt:lpstr>
      <vt:lpstr>C8A3</vt:lpstr>
      <vt:lpstr>C8B1</vt:lpstr>
      <vt:lpstr>C8B2</vt:lpstr>
      <vt:lpstr>C8B3</vt:lpstr>
      <vt:lpstr>C9A1</vt:lpstr>
      <vt:lpstr>C9A2</vt:lpstr>
      <vt:lpstr>C9A3</vt:lpstr>
      <vt:lpstr>C9B1</vt:lpstr>
      <vt:lpstr>C9B2</vt:lpstr>
      <vt:lpstr>C9B3</vt:lpstr>
      <vt:lpstr>C10A</vt:lpstr>
      <vt:lpstr>C10B</vt:lpstr>
      <vt:lpstr>C11A1</vt:lpstr>
      <vt:lpstr>C11A2</vt:lpstr>
      <vt:lpstr>C11A3</vt:lpstr>
      <vt:lpstr>C11B1</vt:lpstr>
      <vt:lpstr>C11B2</vt:lpstr>
      <vt:lpstr>C11B3</vt:lpstr>
      <vt:lpstr>C12A</vt:lpstr>
      <vt:lpstr>C12B</vt:lpstr>
      <vt:lpstr>C12C</vt:lpstr>
      <vt:lpstr>C13</vt:lpstr>
      <vt:lpstr>C14A</vt:lpstr>
      <vt:lpstr>C14B</vt:lpstr>
      <vt:lpstr>C14C</vt:lpstr>
      <vt:lpstr>C15</vt:lpstr>
      <vt:lpstr>C16A</vt:lpstr>
      <vt:lpstr>C16B</vt:lpstr>
      <vt:lpstr>C16C</vt:lpstr>
      <vt:lpstr>C17A</vt:lpstr>
      <vt:lpstr>C17B</vt:lpstr>
      <vt:lpstr>C17C</vt:lpstr>
      <vt:lpstr>C18</vt:lpstr>
      <vt:lpstr>C19</vt:lpstr>
      <vt:lpstr>C20A1</vt:lpstr>
      <vt:lpstr>C20A2</vt:lpstr>
      <vt:lpstr>C20A3</vt:lpstr>
      <vt:lpstr>C20B1</vt:lpstr>
      <vt:lpstr>C20B2</vt:lpstr>
      <vt:lpstr>C20B3</vt:lpstr>
      <vt:lpstr>C21A1</vt:lpstr>
      <vt:lpstr>C21A2</vt:lpstr>
      <vt:lpstr>C21A3</vt:lpstr>
      <vt:lpstr>C21B1</vt:lpstr>
      <vt:lpstr>C21B2</vt:lpstr>
      <vt:lpstr>C21B3</vt:lpstr>
      <vt:lpstr>C22A</vt:lpstr>
      <vt:lpstr>C22B</vt:lpstr>
      <vt:lpstr>C23A</vt:lpstr>
      <vt:lpstr>C23B</vt:lpstr>
      <vt:lpstr>C23C</vt:lpstr>
      <vt:lpstr>C23D</vt:lpstr>
      <vt:lpstr>C23E</vt:lpstr>
      <vt:lpstr>C24A1</vt:lpstr>
      <vt:lpstr>C24A2</vt:lpstr>
      <vt:lpstr>C24A3</vt:lpstr>
      <vt:lpstr>C24B1</vt:lpstr>
      <vt:lpstr>C24B2</vt:lpstr>
      <vt:lpstr>C24B3</vt:lpstr>
      <vt:lpstr>C25A1</vt:lpstr>
      <vt:lpstr>C25A2</vt:lpstr>
      <vt:lpstr>C25A3</vt:lpstr>
      <vt:lpstr>C25B1</vt:lpstr>
      <vt:lpstr>C25B2</vt:lpstr>
      <vt:lpstr>C25B3</vt:lpstr>
      <vt:lpstr>C26</vt:lpstr>
      <vt:lpstr>C27A</vt:lpstr>
      <vt:lpstr>C27B</vt:lpstr>
      <vt:lpstr>C27C</vt:lpstr>
      <vt:lpstr>C28</vt:lpstr>
      <vt:lpstr>C29</vt:lpstr>
      <vt:lpstr>C30A</vt:lpstr>
      <vt:lpstr>C30B</vt:lpstr>
      <vt:lpstr>C30C</vt:lpstr>
      <vt:lpstr>C31A1</vt:lpstr>
      <vt:lpstr>C31A2</vt:lpstr>
      <vt:lpstr>C31A3</vt:lpstr>
      <vt:lpstr>C31B</vt:lpstr>
      <vt:lpstr>C32A1</vt:lpstr>
      <vt:lpstr>C32A2</vt:lpstr>
      <vt:lpstr>C32A3</vt:lpstr>
      <vt:lpstr>C32B</vt:lpstr>
      <vt:lpstr>C33A1</vt:lpstr>
      <vt:lpstr>C33A2</vt:lpstr>
      <vt:lpstr>C33A3</vt:lpstr>
      <vt:lpstr>C34A1</vt:lpstr>
      <vt:lpstr>C34A2</vt:lpstr>
      <vt:lpstr>C34A3</vt:lpstr>
      <vt:lpstr>ODS-01</vt:lpstr>
      <vt:lpstr>ODS-02</vt:lpstr>
      <vt:lpstr>ODS-03</vt:lpstr>
      <vt:lpstr>ODS-04</vt:lpstr>
      <vt:lpstr>ODS-05</vt:lpstr>
      <vt:lpstr>ODS-06</vt:lpstr>
      <vt:lpstr>ODS-07</vt:lpstr>
      <vt:lpstr>ODS-08</vt:lpstr>
      <vt:lpstr>ODS-09</vt:lpstr>
      <vt:lpstr>ODS-10</vt:lpstr>
      <vt:lpstr>ODS-11</vt:lpstr>
      <vt:lpstr>Hoja4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horacio barria</dc:creator>
  <cp:lastModifiedBy>MIGUEL DEL CID</cp:lastModifiedBy>
  <dcterms:created xsi:type="dcterms:W3CDTF">2016-04-03T23:21:54Z</dcterms:created>
  <dcterms:modified xsi:type="dcterms:W3CDTF">2022-05-11T18:26:16Z</dcterms:modified>
</cp:coreProperties>
</file>